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/>
  <mc:AlternateContent xmlns:mc="http://schemas.openxmlformats.org/markup-compatibility/2006">
    <mc:Choice Requires="x15">
      <x15ac:absPath xmlns:x15ac="http://schemas.microsoft.com/office/spreadsheetml/2010/11/ac" url="C:\Users\keieikanri\Desktop\【経営比較分析表】2019_202037_46_010\"/>
    </mc:Choice>
  </mc:AlternateContent>
  <xr:revisionPtr revIDLastSave="0" documentId="13_ncr:1_{144B5921-23C2-4EB8-B83D-61A1D205B0B8}" xr6:coauthVersionLast="36" xr6:coauthVersionMax="36" xr10:uidLastSave="{00000000-0000-0000-0000-000000000000}"/>
  <workbookProtection workbookAlgorithmName="SHA-512" workbookHashValue="EBSGkdySAjrFRVk4yBaVx7mkx1kZK50++DG+bc0V+1ngVe61kv12oWGbu7SiMLj8qtITxEQIKJCsrelnXc3oeg==" workbookSaltValue="9o94BLkhSNrxik4tMTcR4g==" workbookSpinCount="100000" lockStructure="1"/>
  <bookViews>
    <workbookView xWindow="0" yWindow="0" windowWidth="15360" windowHeight="7635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BB8" i="4" s="1"/>
  <c r="S6" i="5"/>
  <c r="R6" i="5"/>
  <c r="AL8" i="4" s="1"/>
  <c r="Q6" i="5"/>
  <c r="P6" i="5"/>
  <c r="P10" i="4" s="1"/>
  <c r="O6" i="5"/>
  <c r="N6" i="5"/>
  <c r="M6" i="5"/>
  <c r="L6" i="5"/>
  <c r="W8" i="4" s="1"/>
  <c r="K6" i="5"/>
  <c r="J6" i="5"/>
  <c r="I8" i="4" s="1"/>
  <c r="I6" i="5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J85" i="4"/>
  <c r="H85" i="4"/>
  <c r="F85" i="4"/>
  <c r="E85" i="4"/>
  <c r="BB10" i="4"/>
  <c r="AT10" i="4"/>
  <c r="AL10" i="4"/>
  <c r="W10" i="4"/>
  <c r="I10" i="4"/>
  <c r="B10" i="4"/>
  <c r="AT8" i="4"/>
  <c r="AD8" i="4"/>
  <c r="P8" i="4"/>
  <c r="B8" i="4"/>
</calcChain>
</file>

<file path=xl/sharedStrings.xml><?xml version="1.0" encoding="utf-8"?>
<sst xmlns="http://schemas.openxmlformats.org/spreadsheetml/2006/main" count="228" uniqueCount="114">
  <si>
    <t>経営比較分析表（令和元年度決算）</t>
    <rPh sb="8" eb="10">
      <t>レイワ</t>
    </rPh>
    <rPh sb="10" eb="12">
      <t>ガンネン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</si>
  <si>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</si>
  <si>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</si>
  <si>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</si>
  <si>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</si>
  <si>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</si>
  <si>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</si>
  <si>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</si>
  <si>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</si>
  <si>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</si>
  <si>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</si>
  <si>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</si>
  <si>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</si>
  <si>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</si>
  <si>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</si>
  <si>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</si>
  <si>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</si>
  <si>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</si>
  <si>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</si>
  <si>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</si>
  <si>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</si>
  <si>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</si>
  <si>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</si>
  <si>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</si>
  <si>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</si>
  <si>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</si>
  <si>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</si>
  <si>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</si>
  <si>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</si>
  <si>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</si>
  <si>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</si>
  <si>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</si>
  <si>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</si>
  <si>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</si>
  <si>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</si>
  <si>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</si>
  <si>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</si>
  <si>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</si>
  <si>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</si>
  <si>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</si>
  <si>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</si>
  <si>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</si>
  <si>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</si>
  <si>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</si>
  <si>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</si>
  <si>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</si>
  <si>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</si>
  <si>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</si>
  <si>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</si>
  <si>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</si>
  <si>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</si>
  <si>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</si>
  <si>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</si>
  <si>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</si>
  <si>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</si>
  <si>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</si>
  <si>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</si>
  <si>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</si>
  <si>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</si>
  <si>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</si>
  <si>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</si>
  <si>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</si>
  <si>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</si>
  <si>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</si>
  <si>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</si>
  <si>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</si>
  <si>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</si>
  <si>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</si>
  <si>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</si>
  <si>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</si>
  <si>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</si>
  <si>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</si>
  <si>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</si>
  <si>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</si>
  <si>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</si>
  <si>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</si>
  <si>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</si>
  <si>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</si>
  <si>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</si>
  <si>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</si>
  <si>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</si>
  <si>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</si>
  <si>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</si>
  <si>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</si>
  <si>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</si>
  <si>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</si>
  <si>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</si>
  <si>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</si>
  <si>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</si>
  <si>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</si>
  <si>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</si>
  <si>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</si>
  <si>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</si>
  <si>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長野県　上田市</t>
  </si>
  <si>
    <t>法適用</t>
  </si>
  <si>
    <t>水道事業</t>
  </si>
  <si>
    <t>末端給水事業</t>
  </si>
  <si>
    <t>A3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</si>
  <si>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</si>
  <si>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</si>
  <si>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</si>
  <si>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</si>
  <si>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</si>
  <si>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</si>
  <si>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</si>
  <si>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</si>
  <si>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</si>
  <si>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</si>
  <si>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</si>
  <si>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</si>
  <si>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</si>
  <si>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有形固定資産減価償却率は、増加傾向にあり、令和元年度は51％を占めるまでになった。
　管路経年化比率は、平成30年度に比べ0.45％改善されたが、依然、施設の老朽化が進行している状況である。
　また、管路更新率は類似団体平均値と比較して低水準であるが、経年管路を中心に布設替を行っている現状である。
　同規模市町村と比較し、管路経年化率は、下回っているものの、法定耐用年数を経過した管路を多く保有している。また、管路更新率の現状を踏まえ、経年管路の更新や耐震性の高い管の更新を計画的に実施していく。</t>
    <rPh sb="1" eb="7">
      <t>ユウケイコテイシサン</t>
    </rPh>
    <phoneticPr fontId="4"/>
  </si>
  <si>
    <t>　現状を総じて、健全経営を維持しているが、今後の人口減少及び節水機器の普及等により、料金収入が減少する一方で、多大な施設を維持していることから、施設の更新費用、修繕費用の増加が見込まれる。
　老朽化している施設については、アセットマネジメント等に基づき、計画的に更新を進めていく。
　配水能力に余剰が生じている施設については、施設の統廃合（ダウンサイジング）等により、施設規模の適正化を図っていく。
　有収率の低さについては、漏水が主な原因と推定されていることから、漏水調査を実施し、漏水箇所の補修及び更新を継続的に実施し、有収率の向上に努める。</t>
    <rPh sb="1" eb="3">
      <t>ゲンジョウ</t>
    </rPh>
    <rPh sb="4" eb="5">
      <t>ソウ</t>
    </rPh>
    <rPh sb="8" eb="10">
      <t>ケンゼン</t>
    </rPh>
    <rPh sb="10" eb="12">
      <t>ケイエイ</t>
    </rPh>
    <rPh sb="13" eb="15">
      <t>イジ</t>
    </rPh>
    <rPh sb="21" eb="23">
      <t>コンゴ</t>
    </rPh>
    <rPh sb="24" eb="26">
      <t>ジンコウ</t>
    </rPh>
    <rPh sb="26" eb="28">
      <t>ゲンショウ</t>
    </rPh>
    <rPh sb="28" eb="29">
      <t>オヨ</t>
    </rPh>
    <rPh sb="30" eb="34">
      <t>セッスイキキ</t>
    </rPh>
    <rPh sb="35" eb="37">
      <t>フキュウ</t>
    </rPh>
    <rPh sb="37" eb="38">
      <t>ナド</t>
    </rPh>
    <rPh sb="42" eb="44">
      <t>リョウキン</t>
    </rPh>
    <rPh sb="44" eb="46">
      <t>シュウニュウ</t>
    </rPh>
    <rPh sb="47" eb="49">
      <t>ゲンショウ</t>
    </rPh>
    <rPh sb="51" eb="53">
      <t>イッポウ</t>
    </rPh>
    <rPh sb="55" eb="57">
      <t>タダイ</t>
    </rPh>
    <rPh sb="58" eb="60">
      <t>シセツ</t>
    </rPh>
    <rPh sb="61" eb="63">
      <t>イジ</t>
    </rPh>
    <rPh sb="72" eb="74">
      <t>シセツ</t>
    </rPh>
    <rPh sb="75" eb="77">
      <t>コウシン</t>
    </rPh>
    <rPh sb="77" eb="79">
      <t>ヒヨウ</t>
    </rPh>
    <rPh sb="80" eb="82">
      <t>シュウゼン</t>
    </rPh>
    <rPh sb="82" eb="84">
      <t>ヒヨウ</t>
    </rPh>
    <rPh sb="85" eb="87">
      <t>ゾウカ</t>
    </rPh>
    <rPh sb="88" eb="90">
      <t>ミコ</t>
    </rPh>
    <rPh sb="96" eb="99">
      <t>ロウキュウカ</t>
    </rPh>
    <rPh sb="103" eb="105">
      <t>シセツ</t>
    </rPh>
    <rPh sb="121" eb="122">
      <t>ナド</t>
    </rPh>
    <rPh sb="123" eb="124">
      <t>モト</t>
    </rPh>
    <rPh sb="127" eb="130">
      <t>ケイカクテキ</t>
    </rPh>
    <rPh sb="131" eb="133">
      <t>コウシン</t>
    </rPh>
    <rPh sb="134" eb="135">
      <t>スス</t>
    </rPh>
    <rPh sb="142" eb="144">
      <t>ハイスイ</t>
    </rPh>
    <rPh sb="144" eb="146">
      <t>ノウリョク</t>
    </rPh>
    <rPh sb="147" eb="149">
      <t>ヨジョウ</t>
    </rPh>
    <rPh sb="150" eb="151">
      <t>ショウ</t>
    </rPh>
    <rPh sb="155" eb="157">
      <t>シセツ</t>
    </rPh>
    <rPh sb="163" eb="165">
      <t>シセツ</t>
    </rPh>
    <rPh sb="166" eb="169">
      <t>トウハイゴウ</t>
    </rPh>
    <rPh sb="179" eb="180">
      <t>ナド</t>
    </rPh>
    <rPh sb="184" eb="186">
      <t>シセツ</t>
    </rPh>
    <rPh sb="186" eb="188">
      <t>キボ</t>
    </rPh>
    <rPh sb="189" eb="192">
      <t>テキセイカ</t>
    </rPh>
    <rPh sb="193" eb="194">
      <t>ハカ</t>
    </rPh>
    <rPh sb="201" eb="204">
      <t>ユウシュウリツ</t>
    </rPh>
    <rPh sb="205" eb="206">
      <t>ヒク</t>
    </rPh>
    <rPh sb="213" eb="215">
      <t>ロウスイ</t>
    </rPh>
    <rPh sb="216" eb="217">
      <t>オモ</t>
    </rPh>
    <rPh sb="218" eb="220">
      <t>ゲンイン</t>
    </rPh>
    <rPh sb="221" eb="223">
      <t>スイテイ</t>
    </rPh>
    <rPh sb="233" eb="235">
      <t>ロウスイ</t>
    </rPh>
    <rPh sb="235" eb="237">
      <t>チョウサ</t>
    </rPh>
    <rPh sb="238" eb="240">
      <t>ジッシ</t>
    </rPh>
    <rPh sb="242" eb="244">
      <t>ロウスイ</t>
    </rPh>
    <rPh sb="244" eb="246">
      <t>カショ</t>
    </rPh>
    <rPh sb="247" eb="249">
      <t>ホシュウ</t>
    </rPh>
    <rPh sb="249" eb="250">
      <t>オヨ</t>
    </rPh>
    <rPh sb="251" eb="253">
      <t>コウシン</t>
    </rPh>
    <rPh sb="254" eb="257">
      <t>ケイゾクテキ</t>
    </rPh>
    <rPh sb="258" eb="260">
      <t>ジッシ</t>
    </rPh>
    <rPh sb="262" eb="265">
      <t>ユウシュウリツ</t>
    </rPh>
    <rPh sb="266" eb="268">
      <t>コウジョウ</t>
    </rPh>
    <rPh sb="269" eb="270">
      <t>ツト</t>
    </rPh>
    <phoneticPr fontId="4"/>
  </si>
  <si>
    <t>　経常収支比率が100％を超え、累積欠損比率が0％であることに加え、料金回収率が100％を超えていることから、経営の健全性は保たれていると考えられる。
　流動比率は、短期支払能力の目安である100％を大きく上回っている。
　企業債残高対給水収益比率は、平成27年度よりほぼ横ばいで推移しているが、必要な更新を行いつつ、適正な料金収入を維持する必要がある。
　給水原価は、類似団体平均値より低い水準で推移しているが、平成27年度から年々上昇しており、施設の老朽化が進む中、今後の更新により更に給水原価の上昇が考えられる。
　施設利用率は、人口減少や節水機器の普及等の社会情勢の変化により、50％台を推移しており、配水能力に余剰が生じている。
　有収率は平成30年度に比べ、0.47％改善されたものの、類似団体平均値より低い水準にある。この主な原因は、管路の老朽化に伴う漏水によるものと推定されており、漏水を解消することが必要となっている。
　同規模市町村と比較し、経常収支及び料金回収率について、上回っているため、経営の健全性は保たれている。</t>
    <rPh sb="1" eb="3">
      <t>ケイジョウ</t>
    </rPh>
    <rPh sb="3" eb="5">
      <t>シュウシ</t>
    </rPh>
    <rPh sb="5" eb="7">
      <t>ヒリツ</t>
    </rPh>
    <rPh sb="13" eb="14">
      <t>コ</t>
    </rPh>
    <rPh sb="16" eb="18">
      <t>ルイセキ</t>
    </rPh>
    <rPh sb="18" eb="20">
      <t>ケッソン</t>
    </rPh>
    <rPh sb="20" eb="22">
      <t>ヒリツ</t>
    </rPh>
    <rPh sb="31" eb="32">
      <t>クワ</t>
    </rPh>
    <rPh sb="34" eb="36">
      <t>リョウキン</t>
    </rPh>
    <rPh sb="36" eb="38">
      <t>カイシュウ</t>
    </rPh>
    <rPh sb="38" eb="39">
      <t>リツ</t>
    </rPh>
    <rPh sb="45" eb="46">
      <t>コ</t>
    </rPh>
    <rPh sb="55" eb="57">
      <t>ケイエイ</t>
    </rPh>
    <rPh sb="58" eb="61">
      <t>ケンゼンセイ</t>
    </rPh>
    <rPh sb="62" eb="63">
      <t>タモ</t>
    </rPh>
    <rPh sb="69" eb="70">
      <t>カンガ</t>
    </rPh>
    <rPh sb="77" eb="79">
      <t>リュウドウ</t>
    </rPh>
    <rPh sb="79" eb="81">
      <t>ヒリツ</t>
    </rPh>
    <rPh sb="83" eb="85">
      <t>タンキ</t>
    </rPh>
    <rPh sb="85" eb="87">
      <t>シハラ</t>
    </rPh>
    <rPh sb="87" eb="89">
      <t>ノウリョク</t>
    </rPh>
    <rPh sb="90" eb="92">
      <t>メヤス</t>
    </rPh>
    <rPh sb="100" eb="101">
      <t>オオ</t>
    </rPh>
    <rPh sb="103" eb="105">
      <t>ウワマワ</t>
    </rPh>
    <rPh sb="112" eb="114">
      <t>キギョウ</t>
    </rPh>
    <rPh sb="114" eb="115">
      <t>サイ</t>
    </rPh>
    <rPh sb="115" eb="117">
      <t>ザンダカ</t>
    </rPh>
    <rPh sb="117" eb="118">
      <t>タイ</t>
    </rPh>
    <rPh sb="118" eb="120">
      <t>キュウスイ</t>
    </rPh>
    <rPh sb="120" eb="122">
      <t>シュウエキ</t>
    </rPh>
    <rPh sb="122" eb="124">
      <t>ヒリツ</t>
    </rPh>
    <rPh sb="126" eb="128">
      <t>ヘイセイ</t>
    </rPh>
    <rPh sb="130" eb="132">
      <t>ネンド</t>
    </rPh>
    <rPh sb="136" eb="137">
      <t>ヨコ</t>
    </rPh>
    <rPh sb="140" eb="142">
      <t>スイイ</t>
    </rPh>
    <rPh sb="148" eb="150">
      <t>ヒツヨウ</t>
    </rPh>
    <rPh sb="151" eb="153">
      <t>コウシン</t>
    </rPh>
    <rPh sb="154" eb="155">
      <t>オコナ</t>
    </rPh>
    <rPh sb="159" eb="161">
      <t>テキセイ</t>
    </rPh>
    <rPh sb="162" eb="164">
      <t>リョウキン</t>
    </rPh>
    <rPh sb="164" eb="166">
      <t>シュウニュウ</t>
    </rPh>
    <rPh sb="167" eb="169">
      <t>イジ</t>
    </rPh>
    <rPh sb="171" eb="173">
      <t>ヒツヨウ</t>
    </rPh>
    <rPh sb="179" eb="181">
      <t>キュウスイ</t>
    </rPh>
    <rPh sb="181" eb="183">
      <t>ゲンカ</t>
    </rPh>
    <rPh sb="185" eb="187">
      <t>ルイジ</t>
    </rPh>
    <rPh sb="187" eb="189">
      <t>ダンタイ</t>
    </rPh>
    <rPh sb="189" eb="192">
      <t>ヘイキンチ</t>
    </rPh>
    <rPh sb="194" eb="195">
      <t>ヒク</t>
    </rPh>
    <rPh sb="196" eb="198">
      <t>スイジュン</t>
    </rPh>
    <rPh sb="199" eb="201">
      <t>スイイ</t>
    </rPh>
    <rPh sb="207" eb="209">
      <t>ヘイセイ</t>
    </rPh>
    <rPh sb="211" eb="213">
      <t>ネンド</t>
    </rPh>
    <rPh sb="215" eb="217">
      <t>ネンネン</t>
    </rPh>
    <rPh sb="217" eb="219">
      <t>ジョウショウ</t>
    </rPh>
    <rPh sb="224" eb="226">
      <t>シセツ</t>
    </rPh>
    <rPh sb="227" eb="230">
      <t>ロウキュウカ</t>
    </rPh>
    <rPh sb="231" eb="232">
      <t>スス</t>
    </rPh>
    <rPh sb="233" eb="234">
      <t>ナカ</t>
    </rPh>
    <rPh sb="235" eb="237">
      <t>コンゴ</t>
    </rPh>
    <rPh sb="238" eb="240">
      <t>コウシン</t>
    </rPh>
    <rPh sb="243" eb="244">
      <t>サラ</t>
    </rPh>
    <rPh sb="245" eb="247">
      <t>キュウスイ</t>
    </rPh>
    <rPh sb="247" eb="249">
      <t>ゲンカ</t>
    </rPh>
    <rPh sb="250" eb="252">
      <t>ジョウショウ</t>
    </rPh>
    <rPh sb="253" eb="254">
      <t>カンガ</t>
    </rPh>
    <rPh sb="261" eb="263">
      <t>シセツ</t>
    </rPh>
    <rPh sb="263" eb="265">
      <t>リヨウ</t>
    </rPh>
    <rPh sb="265" eb="266">
      <t>リツ</t>
    </rPh>
    <rPh sb="268" eb="270">
      <t>ジンコウ</t>
    </rPh>
    <rPh sb="270" eb="272">
      <t>ゲンショウ</t>
    </rPh>
    <rPh sb="273" eb="275">
      <t>セッスイ</t>
    </rPh>
    <rPh sb="275" eb="277">
      <t>キキ</t>
    </rPh>
    <rPh sb="278" eb="280">
      <t>フキュウ</t>
    </rPh>
    <rPh sb="280" eb="281">
      <t>ナド</t>
    </rPh>
    <rPh sb="282" eb="284">
      <t>シャカイ</t>
    </rPh>
    <rPh sb="284" eb="286">
      <t>ジョウセイ</t>
    </rPh>
    <rPh sb="287" eb="289">
      <t>ヘンカ</t>
    </rPh>
    <rPh sb="296" eb="297">
      <t>ダイ</t>
    </rPh>
    <rPh sb="298" eb="300">
      <t>スイイ</t>
    </rPh>
    <rPh sb="305" eb="307">
      <t>ハイスイ</t>
    </rPh>
    <rPh sb="307" eb="309">
      <t>ノウリョク</t>
    </rPh>
    <rPh sb="310" eb="312">
      <t>ヨジョウ</t>
    </rPh>
    <rPh sb="313" eb="314">
      <t>ショウ</t>
    </rPh>
    <rPh sb="321" eb="324">
      <t>ユウシュウリツ</t>
    </rPh>
    <rPh sb="325" eb="327">
      <t>ヘイセイ</t>
    </rPh>
    <rPh sb="329" eb="331">
      <t>ネンド</t>
    </rPh>
    <rPh sb="332" eb="333">
      <t>クラ</t>
    </rPh>
    <rPh sb="340" eb="342">
      <t>カイゼン</t>
    </rPh>
    <rPh sb="349" eb="351">
      <t>ルイジ</t>
    </rPh>
    <rPh sb="351" eb="353">
      <t>ダンタイ</t>
    </rPh>
    <rPh sb="353" eb="356">
      <t>ヘイキンチ</t>
    </rPh>
    <rPh sb="358" eb="359">
      <t>ヒク</t>
    </rPh>
    <rPh sb="360" eb="362">
      <t>スイジュン</t>
    </rPh>
    <rPh sb="368" eb="369">
      <t>オモ</t>
    </rPh>
    <rPh sb="370" eb="372">
      <t>ゲンイン</t>
    </rPh>
    <rPh sb="374" eb="376">
      <t>カンロ</t>
    </rPh>
    <rPh sb="377" eb="380">
      <t>ロウキュウカ</t>
    </rPh>
    <rPh sb="381" eb="382">
      <t>トモナ</t>
    </rPh>
    <rPh sb="383" eb="385">
      <t>ロウスイ</t>
    </rPh>
    <rPh sb="391" eb="393">
      <t>スイテイ</t>
    </rPh>
    <rPh sb="399" eb="401">
      <t>ロウスイ</t>
    </rPh>
    <rPh sb="402" eb="404">
      <t>カイショウ</t>
    </rPh>
    <rPh sb="409" eb="411">
      <t>ヒツヨウ</t>
    </rPh>
    <rPh sb="420" eb="423">
      <t>ドウキボ</t>
    </rPh>
    <rPh sb="423" eb="426">
      <t>シチョウソン</t>
    </rPh>
    <rPh sb="427" eb="429">
      <t>ヒカク</t>
    </rPh>
    <rPh sb="431" eb="433">
      <t>ケイジョウ</t>
    </rPh>
    <rPh sb="433" eb="435">
      <t>シュウシ</t>
    </rPh>
    <rPh sb="435" eb="436">
      <t>オヨ</t>
    </rPh>
    <rPh sb="437" eb="439">
      <t>リョウキン</t>
    </rPh>
    <rPh sb="439" eb="441">
      <t>カイシュウ</t>
    </rPh>
    <rPh sb="441" eb="442">
      <t>リツ</t>
    </rPh>
    <rPh sb="447" eb="449">
      <t>ウワマワ</t>
    </rPh>
    <rPh sb="456" eb="458">
      <t>ケイエイ</t>
    </rPh>
    <rPh sb="459" eb="462">
      <t>ケンゼンセイ</t>
    </rPh>
    <rPh sb="463" eb="464">
      <t>タモ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</si>
</sst>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0.42</c:v>
                </c:pt>
                <c:pt idx="1">
                  <c:v>0.33</c:v>
                </c:pt>
                <c:pt idx="2">
                  <c:v>0.17</c:v>
                </c:pt>
                <c:pt idx="3">
                  <c:v>0.53</c:v>
                </c:pt>
                <c:pt idx="4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C3-4695-955E-0768DF18D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0.95</c:v>
                </c:pt>
                <c:pt idx="1">
                  <c:v>0.74</c:v>
                </c:pt>
                <c:pt idx="2">
                  <c:v>0.74</c:v>
                </c:pt>
                <c:pt idx="3">
                  <c:v>0.72</c:v>
                </c:pt>
                <c:pt idx="4">
                  <c:v>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C3-4695-955E-0768DF18D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51.07</c:v>
                </c:pt>
                <c:pt idx="1">
                  <c:v>51.99</c:v>
                </c:pt>
                <c:pt idx="2">
                  <c:v>57.41</c:v>
                </c:pt>
                <c:pt idx="3">
                  <c:v>57.09</c:v>
                </c:pt>
                <c:pt idx="4">
                  <c:v>55.7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BD-4F8A-BC10-D5129F44D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62.26</c:v>
                </c:pt>
                <c:pt idx="1">
                  <c:v>62.1</c:v>
                </c:pt>
                <c:pt idx="2">
                  <c:v>62.38</c:v>
                </c:pt>
                <c:pt idx="3">
                  <c:v>62.83</c:v>
                </c:pt>
                <c:pt idx="4">
                  <c:v>62.05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BD-4F8A-BC10-D5129F44D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86.02</c:v>
                </c:pt>
                <c:pt idx="1">
                  <c:v>84.65</c:v>
                </c:pt>
                <c:pt idx="2">
                  <c:v>83.62</c:v>
                </c:pt>
                <c:pt idx="3">
                  <c:v>83.54</c:v>
                </c:pt>
                <c:pt idx="4">
                  <c:v>84.01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1A-428F-A334-B94E6BE1D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89.5</c:v>
                </c:pt>
                <c:pt idx="1">
                  <c:v>89.52</c:v>
                </c:pt>
                <c:pt idx="2">
                  <c:v>89.17</c:v>
                </c:pt>
                <c:pt idx="3">
                  <c:v>88.86</c:v>
                </c:pt>
                <c:pt idx="4">
                  <c:v>89.11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1A-428F-A334-B94E6BE1D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124.37</c:v>
                </c:pt>
                <c:pt idx="1">
                  <c:v>119.95</c:v>
                </c:pt>
                <c:pt idx="2">
                  <c:v>118.74</c:v>
                </c:pt>
                <c:pt idx="3">
                  <c:v>115.69</c:v>
                </c:pt>
                <c:pt idx="4">
                  <c:v>110.68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41-4F8B-8D31-89ECF9345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114</c:v>
                </c:pt>
                <c:pt idx="1">
                  <c:v>114</c:v>
                </c:pt>
                <c:pt idx="2">
                  <c:v>113.68</c:v>
                </c:pt>
                <c:pt idx="3">
                  <c:v>113.82</c:v>
                </c:pt>
                <c:pt idx="4">
                  <c:v>112.82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41-4F8B-8D31-89ECF9345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46.59</c:v>
                </c:pt>
                <c:pt idx="1">
                  <c:v>47.72</c:v>
                </c:pt>
                <c:pt idx="2">
                  <c:v>48.88</c:v>
                </c:pt>
                <c:pt idx="3">
                  <c:v>49.87</c:v>
                </c:pt>
                <c:pt idx="4">
                  <c:v>51.21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00-413D-8E55-439A2AA0D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45.89</c:v>
                </c:pt>
                <c:pt idx="1">
                  <c:v>46.58</c:v>
                </c:pt>
                <c:pt idx="2">
                  <c:v>46.99</c:v>
                </c:pt>
                <c:pt idx="3">
                  <c:v>47.89</c:v>
                </c:pt>
                <c:pt idx="4">
                  <c:v>48.69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00-413D-8E55-439A2AA0D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10.96</c:v>
                </c:pt>
                <c:pt idx="1">
                  <c:v>12.32</c:v>
                </c:pt>
                <c:pt idx="2">
                  <c:v>13.41</c:v>
                </c:pt>
                <c:pt idx="3">
                  <c:v>13.54</c:v>
                </c:pt>
                <c:pt idx="4">
                  <c:v>13.09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0A-4852-AECC-4B4044735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13.14</c:v>
                </c:pt>
                <c:pt idx="1">
                  <c:v>14.45</c:v>
                </c:pt>
                <c:pt idx="2">
                  <c:v>15.83</c:v>
                </c:pt>
                <c:pt idx="3">
                  <c:v>16.899999999999999</c:v>
                </c:pt>
                <c:pt idx="4">
                  <c:v>18.260000000000002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0A-4852-AECC-4B4044735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6-49CD-8AAA-4E40C0250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0.23</c:v>
                </c:pt>
                <c:pt idx="2">
                  <c:v>0.03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6-49CD-8AAA-4E40C0250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423.61</c:v>
                </c:pt>
                <c:pt idx="1">
                  <c:v>427.67</c:v>
                </c:pt>
                <c:pt idx="2">
                  <c:v>442.25</c:v>
                </c:pt>
                <c:pt idx="3">
                  <c:v>461.85</c:v>
                </c:pt>
                <c:pt idx="4">
                  <c:v>457.02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D4-4C2B-9233-451F42349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352.05</c:v>
                </c:pt>
                <c:pt idx="1">
                  <c:v>349.04</c:v>
                </c:pt>
                <c:pt idx="2">
                  <c:v>337.49</c:v>
                </c:pt>
                <c:pt idx="3">
                  <c:v>335.6</c:v>
                </c:pt>
                <c:pt idx="4">
                  <c:v>358.91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D4-4C2B-9233-451F42349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344.85</c:v>
                </c:pt>
                <c:pt idx="1">
                  <c:v>346.43</c:v>
                </c:pt>
                <c:pt idx="2">
                  <c:v>344.51</c:v>
                </c:pt>
                <c:pt idx="3">
                  <c:v>346.56</c:v>
                </c:pt>
                <c:pt idx="4">
                  <c:v>351.78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4B-4C86-8C49-1939C6792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250.76</c:v>
                </c:pt>
                <c:pt idx="1">
                  <c:v>254.54</c:v>
                </c:pt>
                <c:pt idx="2">
                  <c:v>265.92</c:v>
                </c:pt>
                <c:pt idx="3">
                  <c:v>258.26</c:v>
                </c:pt>
                <c:pt idx="4">
                  <c:v>247.27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4B-4C86-8C49-1939C6792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119.3</c:v>
                </c:pt>
                <c:pt idx="1">
                  <c:v>114.57</c:v>
                </c:pt>
                <c:pt idx="2">
                  <c:v>112.69</c:v>
                </c:pt>
                <c:pt idx="3">
                  <c:v>109.66</c:v>
                </c:pt>
                <c:pt idx="4">
                  <c:v>103.71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6B-4881-BC04-574796F0A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106.69</c:v>
                </c:pt>
                <c:pt idx="1">
                  <c:v>106.52</c:v>
                </c:pt>
                <c:pt idx="2">
                  <c:v>105.86</c:v>
                </c:pt>
                <c:pt idx="3">
                  <c:v>106.07</c:v>
                </c:pt>
                <c:pt idx="4">
                  <c:v>105.34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6B-4881-BC04-574796F0A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127.77</c:v>
                </c:pt>
                <c:pt idx="1">
                  <c:v>133.03</c:v>
                </c:pt>
                <c:pt idx="2">
                  <c:v>135.36000000000001</c:v>
                </c:pt>
                <c:pt idx="3">
                  <c:v>139.16</c:v>
                </c:pt>
                <c:pt idx="4">
                  <c:v>147.37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A8-45E3-8093-B7F114557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154.91999999999999</c:v>
                </c:pt>
                <c:pt idx="1">
                  <c:v>155.80000000000001</c:v>
                </c:pt>
                <c:pt idx="2">
                  <c:v>158.58000000000001</c:v>
                </c:pt>
                <c:pt idx="3">
                  <c:v>159.22</c:v>
                </c:pt>
                <c:pt idx="4">
                  <c:v>159.6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A8-45E3-8093-B7F114557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【266.61】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【168.38】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N1" zoomScaleNormal="100" workbookViewId="0">
      <selection activeCell="AS36" sqref="AS3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4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</row>
    <row r="3" spans="1:78" ht="9.75" customHeight="1" x14ac:dyDescent="0.15">
      <c r="A3" s="2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</row>
    <row r="4" spans="1:78" ht="9.75" customHeight="1" x14ac:dyDescent="0.15">
      <c r="A4" s="2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5" t="str">
        <f>データ!H6</f>
        <v>長野県　上田市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6"/>
      <c r="AE6" s="86"/>
      <c r="AF6" s="86"/>
      <c r="AG6" s="86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4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末端給水事業</v>
      </c>
      <c r="Q8" s="83"/>
      <c r="R8" s="83"/>
      <c r="S8" s="83"/>
      <c r="T8" s="83"/>
      <c r="U8" s="83"/>
      <c r="V8" s="83"/>
      <c r="W8" s="83" t="str">
        <f>データ!$L$6</f>
        <v>A3</v>
      </c>
      <c r="X8" s="83"/>
      <c r="Y8" s="83"/>
      <c r="Z8" s="83"/>
      <c r="AA8" s="83"/>
      <c r="AB8" s="83"/>
      <c r="AC8" s="83"/>
      <c r="AD8" s="83" t="str">
        <f>データ!$M$6</f>
        <v>非設置</v>
      </c>
      <c r="AE8" s="83"/>
      <c r="AF8" s="83"/>
      <c r="AG8" s="83"/>
      <c r="AH8" s="83"/>
      <c r="AI8" s="83"/>
      <c r="AJ8" s="83"/>
      <c r="AK8" s="4"/>
      <c r="AL8" s="71">
        <f>データ!$R$6</f>
        <v>156810</v>
      </c>
      <c r="AM8" s="71"/>
      <c r="AN8" s="71"/>
      <c r="AO8" s="71"/>
      <c r="AP8" s="71"/>
      <c r="AQ8" s="71"/>
      <c r="AR8" s="71"/>
      <c r="AS8" s="71"/>
      <c r="AT8" s="67">
        <f>データ!$S$6</f>
        <v>552.04</v>
      </c>
      <c r="AU8" s="68"/>
      <c r="AV8" s="68"/>
      <c r="AW8" s="68"/>
      <c r="AX8" s="68"/>
      <c r="AY8" s="68"/>
      <c r="AZ8" s="68"/>
      <c r="BA8" s="68"/>
      <c r="BB8" s="70">
        <f>データ!$T$6</f>
        <v>284.06</v>
      </c>
      <c r="BC8" s="70"/>
      <c r="BD8" s="70"/>
      <c r="BE8" s="70"/>
      <c r="BF8" s="70"/>
      <c r="BG8" s="70"/>
      <c r="BH8" s="70"/>
      <c r="BI8" s="70"/>
      <c r="BJ8" s="3"/>
      <c r="BK8" s="3"/>
      <c r="BL8" s="74" t="s">
        <v>10</v>
      </c>
      <c r="BM8" s="75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4"/>
      <c r="AI9" s="4"/>
      <c r="AJ9" s="4"/>
      <c r="AK9" s="4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3"/>
      <c r="BK9" s="3"/>
      <c r="BL9" s="65" t="s">
        <v>19</v>
      </c>
      <c r="BM9" s="66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71.06</v>
      </c>
      <c r="J10" s="68"/>
      <c r="K10" s="68"/>
      <c r="L10" s="68"/>
      <c r="M10" s="68"/>
      <c r="N10" s="68"/>
      <c r="O10" s="69"/>
      <c r="P10" s="70">
        <f>データ!$P$6</f>
        <v>85.06</v>
      </c>
      <c r="Q10" s="70"/>
      <c r="R10" s="70"/>
      <c r="S10" s="70"/>
      <c r="T10" s="70"/>
      <c r="U10" s="70"/>
      <c r="V10" s="70"/>
      <c r="W10" s="71">
        <f>データ!$Q$6</f>
        <v>2746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4"/>
      <c r="AI10" s="4"/>
      <c r="AJ10" s="4"/>
      <c r="AK10" s="4"/>
      <c r="AL10" s="71">
        <f>データ!$U$6</f>
        <v>132926</v>
      </c>
      <c r="AM10" s="71"/>
      <c r="AN10" s="71"/>
      <c r="AO10" s="71"/>
      <c r="AP10" s="71"/>
      <c r="AQ10" s="71"/>
      <c r="AR10" s="71"/>
      <c r="AS10" s="71"/>
      <c r="AT10" s="67">
        <f>データ!$V$6</f>
        <v>117.73</v>
      </c>
      <c r="AU10" s="68"/>
      <c r="AV10" s="68"/>
      <c r="AW10" s="68"/>
      <c r="AX10" s="68"/>
      <c r="AY10" s="68"/>
      <c r="AZ10" s="68"/>
      <c r="BA10" s="68"/>
      <c r="BB10" s="70">
        <f>データ!$W$6</f>
        <v>1129.08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23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25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51" t="s">
        <v>113</v>
      </c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3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51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3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51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3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51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3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51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3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51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3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51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3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51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3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51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3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51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3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51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3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51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3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51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3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51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3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51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3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51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3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51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3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51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3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1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3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1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3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51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3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51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3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51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3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51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3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51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3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51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3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51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3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51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3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5" t="s">
        <v>26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51" t="s">
        <v>111</v>
      </c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3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51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3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51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3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51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3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51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3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51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3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51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3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51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3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51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3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1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3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1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3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1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3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1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3"/>
    </row>
    <row r="60" spans="1:78" ht="13.5" customHeight="1" x14ac:dyDescent="0.15">
      <c r="A60" s="2"/>
      <c r="B60" s="62" t="s">
        <v>27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51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3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51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3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51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3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5" t="s">
        <v>28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1" t="s">
        <v>112</v>
      </c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3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1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3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1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3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1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3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1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3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1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3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1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3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1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3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1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3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1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3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1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3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1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3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1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3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1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3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1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3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1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3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4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  <c r="BZ82" s="56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【112.01】</v>
      </c>
      <c r="F85" s="27" t="str">
        <f>データ!AS6</f>
        <v>【1.08】</v>
      </c>
      <c r="G85" s="27" t="str">
        <f>データ!BD6</f>
        <v>【264.97】</v>
      </c>
      <c r="H85" s="27" t="str">
        <f>データ!BO6</f>
        <v>【266.61】</v>
      </c>
      <c r="I85" s="27" t="str">
        <f>データ!BZ6</f>
        <v>【103.24】</v>
      </c>
      <c r="J85" s="27" t="str">
        <f>データ!CK6</f>
        <v>【168.38】</v>
      </c>
      <c r="K85" s="27" t="str">
        <f>データ!CV6</f>
        <v>【60.00】</v>
      </c>
      <c r="L85" s="27" t="str">
        <f>データ!DG6</f>
        <v>【89.80】</v>
      </c>
      <c r="M85" s="27" t="str">
        <f>データ!DR6</f>
        <v>【49.59】</v>
      </c>
      <c r="N85" s="27" t="str">
        <f>データ!EC6</f>
        <v>【19.44】</v>
      </c>
      <c r="O85" s="27" t="str">
        <f>データ!EN6</f>
        <v>【0.68】</v>
      </c>
    </row>
  </sheetData>
  <sheetProtection algorithmName="SHA-512" hashValue="S5sbT8j6/6XxxLMOE20bbw1mXpkm6SZ6QqO7Bpph7Q5++3ZaKuB9rYvEwgU2vBEzaeP12nU23u6VwDvqhdvZQA==" saltValue="XHhBYFggFxkoVB1EmooU8w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2019</v>
      </c>
      <c r="C6" s="34">
        <f t="shared" ref="C6:W6" si="3">C7</f>
        <v>202037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長野県　上田市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A3</v>
      </c>
      <c r="M6" s="34" t="str">
        <f t="shared" si="3"/>
        <v>非設置</v>
      </c>
      <c r="N6" s="35" t="str">
        <f t="shared" si="3"/>
        <v>-</v>
      </c>
      <c r="O6" s="35">
        <f t="shared" si="3"/>
        <v>71.06</v>
      </c>
      <c r="P6" s="35">
        <f t="shared" si="3"/>
        <v>85.06</v>
      </c>
      <c r="Q6" s="35">
        <f t="shared" si="3"/>
        <v>2746</v>
      </c>
      <c r="R6" s="35">
        <f t="shared" si="3"/>
        <v>156810</v>
      </c>
      <c r="S6" s="35">
        <f t="shared" si="3"/>
        <v>552.04</v>
      </c>
      <c r="T6" s="35">
        <f t="shared" si="3"/>
        <v>284.06</v>
      </c>
      <c r="U6" s="35">
        <f t="shared" si="3"/>
        <v>132926</v>
      </c>
      <c r="V6" s="35">
        <f t="shared" si="3"/>
        <v>117.73</v>
      </c>
      <c r="W6" s="35">
        <f t="shared" si="3"/>
        <v>1129.08</v>
      </c>
      <c r="X6" s="36">
        <f>IF(X7="",NA(),X7)</f>
        <v>124.37</v>
      </c>
      <c r="Y6" s="36">
        <f t="shared" ref="Y6:AG6" si="4">IF(Y7="",NA(),Y7)</f>
        <v>119.95</v>
      </c>
      <c r="Z6" s="36">
        <f t="shared" si="4"/>
        <v>118.74</v>
      </c>
      <c r="AA6" s="36">
        <f t="shared" si="4"/>
        <v>115.69</v>
      </c>
      <c r="AB6" s="36">
        <f t="shared" si="4"/>
        <v>110.68</v>
      </c>
      <c r="AC6" s="36">
        <f t="shared" si="4"/>
        <v>114</v>
      </c>
      <c r="AD6" s="36">
        <f t="shared" si="4"/>
        <v>114</v>
      </c>
      <c r="AE6" s="36">
        <f t="shared" si="4"/>
        <v>113.68</v>
      </c>
      <c r="AF6" s="36">
        <f t="shared" si="4"/>
        <v>113.82</v>
      </c>
      <c r="AG6" s="36">
        <f t="shared" si="4"/>
        <v>112.82</v>
      </c>
      <c r="AH6" s="35" t="str">
        <f>IF(AH7="","",IF(AH7="-","【-】","【"&amp;SUBSTITUTE(TEXT(AH7,"#,##0.00"),"-","△")&amp;"】"))</f>
        <v>【112.01】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0.03</v>
      </c>
      <c r="AO6" s="36">
        <f t="shared" si="5"/>
        <v>0.23</v>
      </c>
      <c r="AP6" s="36">
        <f t="shared" si="5"/>
        <v>0.03</v>
      </c>
      <c r="AQ6" s="35">
        <f t="shared" si="5"/>
        <v>0</v>
      </c>
      <c r="AR6" s="35">
        <f t="shared" si="5"/>
        <v>0</v>
      </c>
      <c r="AS6" s="35" t="str">
        <f>IF(AS7="","",IF(AS7="-","【-】","【"&amp;SUBSTITUTE(TEXT(AS7,"#,##0.00"),"-","△")&amp;"】"))</f>
        <v>【1.08】</v>
      </c>
      <c r="AT6" s="36">
        <f>IF(AT7="",NA(),AT7)</f>
        <v>423.61</v>
      </c>
      <c r="AU6" s="36">
        <f t="shared" ref="AU6:BC6" si="6">IF(AU7="",NA(),AU7)</f>
        <v>427.67</v>
      </c>
      <c r="AV6" s="36">
        <f t="shared" si="6"/>
        <v>442.25</v>
      </c>
      <c r="AW6" s="36">
        <f t="shared" si="6"/>
        <v>461.85</v>
      </c>
      <c r="AX6" s="36">
        <f t="shared" si="6"/>
        <v>457.02</v>
      </c>
      <c r="AY6" s="36">
        <f t="shared" si="6"/>
        <v>352.05</v>
      </c>
      <c r="AZ6" s="36">
        <f t="shared" si="6"/>
        <v>349.04</v>
      </c>
      <c r="BA6" s="36">
        <f t="shared" si="6"/>
        <v>337.49</v>
      </c>
      <c r="BB6" s="36">
        <f t="shared" si="6"/>
        <v>335.6</v>
      </c>
      <c r="BC6" s="36">
        <f t="shared" si="6"/>
        <v>358.91</v>
      </c>
      <c r="BD6" s="35" t="str">
        <f>IF(BD7="","",IF(BD7="-","【-】","【"&amp;SUBSTITUTE(TEXT(BD7,"#,##0.00"),"-","△")&amp;"】"))</f>
        <v>【264.97】</v>
      </c>
      <c r="BE6" s="36">
        <f>IF(BE7="",NA(),BE7)</f>
        <v>344.85</v>
      </c>
      <c r="BF6" s="36">
        <f t="shared" ref="BF6:BN6" si="7">IF(BF7="",NA(),BF7)</f>
        <v>346.43</v>
      </c>
      <c r="BG6" s="36">
        <f t="shared" si="7"/>
        <v>344.51</v>
      </c>
      <c r="BH6" s="36">
        <f t="shared" si="7"/>
        <v>346.56</v>
      </c>
      <c r="BI6" s="36">
        <f t="shared" si="7"/>
        <v>351.78</v>
      </c>
      <c r="BJ6" s="36">
        <f t="shared" si="7"/>
        <v>250.76</v>
      </c>
      <c r="BK6" s="36">
        <f t="shared" si="7"/>
        <v>254.54</v>
      </c>
      <c r="BL6" s="36">
        <f t="shared" si="7"/>
        <v>265.92</v>
      </c>
      <c r="BM6" s="36">
        <f t="shared" si="7"/>
        <v>258.26</v>
      </c>
      <c r="BN6" s="36">
        <f t="shared" si="7"/>
        <v>247.27</v>
      </c>
      <c r="BO6" s="35" t="str">
        <f>IF(BO7="","",IF(BO7="-","【-】","【"&amp;SUBSTITUTE(TEXT(BO7,"#,##0.00"),"-","△")&amp;"】"))</f>
        <v>【266.61】</v>
      </c>
      <c r="BP6" s="36">
        <f>IF(BP7="",NA(),BP7)</f>
        <v>119.3</v>
      </c>
      <c r="BQ6" s="36">
        <f t="shared" ref="BQ6:BY6" si="8">IF(BQ7="",NA(),BQ7)</f>
        <v>114.57</v>
      </c>
      <c r="BR6" s="36">
        <f t="shared" si="8"/>
        <v>112.69</v>
      </c>
      <c r="BS6" s="36">
        <f t="shared" si="8"/>
        <v>109.66</v>
      </c>
      <c r="BT6" s="36">
        <f t="shared" si="8"/>
        <v>103.71</v>
      </c>
      <c r="BU6" s="36">
        <f t="shared" si="8"/>
        <v>106.69</v>
      </c>
      <c r="BV6" s="36">
        <f t="shared" si="8"/>
        <v>106.52</v>
      </c>
      <c r="BW6" s="36">
        <f t="shared" si="8"/>
        <v>105.86</v>
      </c>
      <c r="BX6" s="36">
        <f t="shared" si="8"/>
        <v>106.07</v>
      </c>
      <c r="BY6" s="36">
        <f t="shared" si="8"/>
        <v>105.34</v>
      </c>
      <c r="BZ6" s="35" t="str">
        <f>IF(BZ7="","",IF(BZ7="-","【-】","【"&amp;SUBSTITUTE(TEXT(BZ7,"#,##0.00"),"-","△")&amp;"】"))</f>
        <v>【103.24】</v>
      </c>
      <c r="CA6" s="36">
        <f>IF(CA7="",NA(),CA7)</f>
        <v>127.77</v>
      </c>
      <c r="CB6" s="36">
        <f t="shared" ref="CB6:CJ6" si="9">IF(CB7="",NA(),CB7)</f>
        <v>133.03</v>
      </c>
      <c r="CC6" s="36">
        <f t="shared" si="9"/>
        <v>135.36000000000001</v>
      </c>
      <c r="CD6" s="36">
        <f t="shared" si="9"/>
        <v>139.16</v>
      </c>
      <c r="CE6" s="36">
        <f t="shared" si="9"/>
        <v>147.37</v>
      </c>
      <c r="CF6" s="36">
        <f t="shared" si="9"/>
        <v>154.91999999999999</v>
      </c>
      <c r="CG6" s="36">
        <f t="shared" si="9"/>
        <v>155.80000000000001</v>
      </c>
      <c r="CH6" s="36">
        <f t="shared" si="9"/>
        <v>158.58000000000001</v>
      </c>
      <c r="CI6" s="36">
        <f t="shared" si="9"/>
        <v>159.22</v>
      </c>
      <c r="CJ6" s="36">
        <f t="shared" si="9"/>
        <v>159.6</v>
      </c>
      <c r="CK6" s="35" t="str">
        <f>IF(CK7="","",IF(CK7="-","【-】","【"&amp;SUBSTITUTE(TEXT(CK7,"#,##0.00"),"-","△")&amp;"】"))</f>
        <v>【168.38】</v>
      </c>
      <c r="CL6" s="36">
        <f>IF(CL7="",NA(),CL7)</f>
        <v>51.07</v>
      </c>
      <c r="CM6" s="36">
        <f t="shared" ref="CM6:CU6" si="10">IF(CM7="",NA(),CM7)</f>
        <v>51.99</v>
      </c>
      <c r="CN6" s="36">
        <f t="shared" si="10"/>
        <v>57.41</v>
      </c>
      <c r="CO6" s="36">
        <f t="shared" si="10"/>
        <v>57.09</v>
      </c>
      <c r="CP6" s="36">
        <f t="shared" si="10"/>
        <v>55.7</v>
      </c>
      <c r="CQ6" s="36">
        <f t="shared" si="10"/>
        <v>62.26</v>
      </c>
      <c r="CR6" s="36">
        <f t="shared" si="10"/>
        <v>62.1</v>
      </c>
      <c r="CS6" s="36">
        <f t="shared" si="10"/>
        <v>62.38</v>
      </c>
      <c r="CT6" s="36">
        <f t="shared" si="10"/>
        <v>62.83</v>
      </c>
      <c r="CU6" s="36">
        <f t="shared" si="10"/>
        <v>62.05</v>
      </c>
      <c r="CV6" s="35" t="str">
        <f>IF(CV7="","",IF(CV7="-","【-】","【"&amp;SUBSTITUTE(TEXT(CV7,"#,##0.00"),"-","△")&amp;"】"))</f>
        <v>【60.00】</v>
      </c>
      <c r="CW6" s="36">
        <f>IF(CW7="",NA(),CW7)</f>
        <v>86.02</v>
      </c>
      <c r="CX6" s="36">
        <f t="shared" ref="CX6:DF6" si="11">IF(CX7="",NA(),CX7)</f>
        <v>84.65</v>
      </c>
      <c r="CY6" s="36">
        <f t="shared" si="11"/>
        <v>83.62</v>
      </c>
      <c r="CZ6" s="36">
        <f t="shared" si="11"/>
        <v>83.54</v>
      </c>
      <c r="DA6" s="36">
        <f t="shared" si="11"/>
        <v>84.01</v>
      </c>
      <c r="DB6" s="36">
        <f t="shared" si="11"/>
        <v>89.5</v>
      </c>
      <c r="DC6" s="36">
        <f t="shared" si="11"/>
        <v>89.52</v>
      </c>
      <c r="DD6" s="36">
        <f t="shared" si="11"/>
        <v>89.17</v>
      </c>
      <c r="DE6" s="36">
        <f t="shared" si="11"/>
        <v>88.86</v>
      </c>
      <c r="DF6" s="36">
        <f t="shared" si="11"/>
        <v>89.11</v>
      </c>
      <c r="DG6" s="35" t="str">
        <f>IF(DG7="","",IF(DG7="-","【-】","【"&amp;SUBSTITUTE(TEXT(DG7,"#,##0.00"),"-","△")&amp;"】"))</f>
        <v>【89.80】</v>
      </c>
      <c r="DH6" s="36">
        <f>IF(DH7="",NA(),DH7)</f>
        <v>46.59</v>
      </c>
      <c r="DI6" s="36">
        <f t="shared" ref="DI6:DQ6" si="12">IF(DI7="",NA(),DI7)</f>
        <v>47.72</v>
      </c>
      <c r="DJ6" s="36">
        <f t="shared" si="12"/>
        <v>48.88</v>
      </c>
      <c r="DK6" s="36">
        <f t="shared" si="12"/>
        <v>49.87</v>
      </c>
      <c r="DL6" s="36">
        <f t="shared" si="12"/>
        <v>51.21</v>
      </c>
      <c r="DM6" s="36">
        <f t="shared" si="12"/>
        <v>45.89</v>
      </c>
      <c r="DN6" s="36">
        <f t="shared" si="12"/>
        <v>46.58</v>
      </c>
      <c r="DO6" s="36">
        <f t="shared" si="12"/>
        <v>46.99</v>
      </c>
      <c r="DP6" s="36">
        <f t="shared" si="12"/>
        <v>47.89</v>
      </c>
      <c r="DQ6" s="36">
        <f t="shared" si="12"/>
        <v>48.69</v>
      </c>
      <c r="DR6" s="35" t="str">
        <f>IF(DR7="","",IF(DR7="-","【-】","【"&amp;SUBSTITUTE(TEXT(DR7,"#,##0.00"),"-","△")&amp;"】"))</f>
        <v>【49.59】</v>
      </c>
      <c r="DS6" s="36">
        <f>IF(DS7="",NA(),DS7)</f>
        <v>10.96</v>
      </c>
      <c r="DT6" s="36">
        <f t="shared" ref="DT6:EB6" si="13">IF(DT7="",NA(),DT7)</f>
        <v>12.32</v>
      </c>
      <c r="DU6" s="36">
        <f t="shared" si="13"/>
        <v>13.41</v>
      </c>
      <c r="DV6" s="36">
        <f t="shared" si="13"/>
        <v>13.54</v>
      </c>
      <c r="DW6" s="36">
        <f t="shared" si="13"/>
        <v>13.09</v>
      </c>
      <c r="DX6" s="36">
        <f t="shared" si="13"/>
        <v>13.14</v>
      </c>
      <c r="DY6" s="36">
        <f t="shared" si="13"/>
        <v>14.45</v>
      </c>
      <c r="DZ6" s="36">
        <f t="shared" si="13"/>
        <v>15.83</v>
      </c>
      <c r="EA6" s="36">
        <f t="shared" si="13"/>
        <v>16.899999999999999</v>
      </c>
      <c r="EB6" s="36">
        <f t="shared" si="13"/>
        <v>18.260000000000002</v>
      </c>
      <c r="EC6" s="35" t="str">
        <f>IF(EC7="","",IF(EC7="-","【-】","【"&amp;SUBSTITUTE(TEXT(EC7,"#,##0.00"),"-","△")&amp;"】"))</f>
        <v>【19.44】</v>
      </c>
      <c r="ED6" s="36">
        <f>IF(ED7="",NA(),ED7)</f>
        <v>0.42</v>
      </c>
      <c r="EE6" s="36">
        <f t="shared" ref="EE6:EM6" si="14">IF(EE7="",NA(),EE7)</f>
        <v>0.33</v>
      </c>
      <c r="EF6" s="36">
        <f t="shared" si="14"/>
        <v>0.17</v>
      </c>
      <c r="EG6" s="36">
        <f t="shared" si="14"/>
        <v>0.53</v>
      </c>
      <c r="EH6" s="36">
        <f t="shared" si="14"/>
        <v>0.5</v>
      </c>
      <c r="EI6" s="36">
        <f t="shared" si="14"/>
        <v>0.95</v>
      </c>
      <c r="EJ6" s="36">
        <f t="shared" si="14"/>
        <v>0.74</v>
      </c>
      <c r="EK6" s="36">
        <f t="shared" si="14"/>
        <v>0.74</v>
      </c>
      <c r="EL6" s="36">
        <f t="shared" si="14"/>
        <v>0.72</v>
      </c>
      <c r="EM6" s="36">
        <f t="shared" si="14"/>
        <v>0.66</v>
      </c>
      <c r="EN6" s="35" t="str">
        <f>IF(EN7="","",IF(EN7="-","【-】","【"&amp;SUBSTITUTE(TEXT(EN7,"#,##0.00"),"-","△")&amp;"】"))</f>
        <v>【0.68】</v>
      </c>
    </row>
    <row r="7" spans="1:144" s="37" customFormat="1" x14ac:dyDescent="0.15">
      <c r="A7" s="29"/>
      <c r="B7" s="38">
        <v>2019</v>
      </c>
      <c r="C7" s="38">
        <v>202037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71.06</v>
      </c>
      <c r="P7" s="39">
        <v>85.06</v>
      </c>
      <c r="Q7" s="39">
        <v>2746</v>
      </c>
      <c r="R7" s="39">
        <v>156810</v>
      </c>
      <c r="S7" s="39">
        <v>552.04</v>
      </c>
      <c r="T7" s="39">
        <v>284.06</v>
      </c>
      <c r="U7" s="39">
        <v>132926</v>
      </c>
      <c r="V7" s="39">
        <v>117.73</v>
      </c>
      <c r="W7" s="39">
        <v>1129.08</v>
      </c>
      <c r="X7" s="39">
        <v>124.37</v>
      </c>
      <c r="Y7" s="39">
        <v>119.95</v>
      </c>
      <c r="Z7" s="39">
        <v>118.74</v>
      </c>
      <c r="AA7" s="39">
        <v>115.69</v>
      </c>
      <c r="AB7" s="39">
        <v>110.68</v>
      </c>
      <c r="AC7" s="39">
        <v>114</v>
      </c>
      <c r="AD7" s="39">
        <v>114</v>
      </c>
      <c r="AE7" s="39">
        <v>113.68</v>
      </c>
      <c r="AF7" s="39">
        <v>113.82</v>
      </c>
      <c r="AG7" s="39">
        <v>112.82</v>
      </c>
      <c r="AH7" s="39">
        <v>112.01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0.03</v>
      </c>
      <c r="AO7" s="39">
        <v>0.23</v>
      </c>
      <c r="AP7" s="39">
        <v>0.03</v>
      </c>
      <c r="AQ7" s="39">
        <v>0</v>
      </c>
      <c r="AR7" s="39">
        <v>0</v>
      </c>
      <c r="AS7" s="39">
        <v>1.08</v>
      </c>
      <c r="AT7" s="39">
        <v>423.61</v>
      </c>
      <c r="AU7" s="39">
        <v>427.67</v>
      </c>
      <c r="AV7" s="39">
        <v>442.25</v>
      </c>
      <c r="AW7" s="39">
        <v>461.85</v>
      </c>
      <c r="AX7" s="39">
        <v>457.02</v>
      </c>
      <c r="AY7" s="39">
        <v>352.05</v>
      </c>
      <c r="AZ7" s="39">
        <v>349.04</v>
      </c>
      <c r="BA7" s="39">
        <v>337.49</v>
      </c>
      <c r="BB7" s="39">
        <v>335.6</v>
      </c>
      <c r="BC7" s="39">
        <v>358.91</v>
      </c>
      <c r="BD7" s="39">
        <v>264.97000000000003</v>
      </c>
      <c r="BE7" s="39">
        <v>344.85</v>
      </c>
      <c r="BF7" s="39">
        <v>346.43</v>
      </c>
      <c r="BG7" s="39">
        <v>344.51</v>
      </c>
      <c r="BH7" s="39">
        <v>346.56</v>
      </c>
      <c r="BI7" s="39">
        <v>351.78</v>
      </c>
      <c r="BJ7" s="39">
        <v>250.76</v>
      </c>
      <c r="BK7" s="39">
        <v>254.54</v>
      </c>
      <c r="BL7" s="39">
        <v>265.92</v>
      </c>
      <c r="BM7" s="39">
        <v>258.26</v>
      </c>
      <c r="BN7" s="39">
        <v>247.27</v>
      </c>
      <c r="BO7" s="39">
        <v>266.61</v>
      </c>
      <c r="BP7" s="39">
        <v>119.3</v>
      </c>
      <c r="BQ7" s="39">
        <v>114.57</v>
      </c>
      <c r="BR7" s="39">
        <v>112.69</v>
      </c>
      <c r="BS7" s="39">
        <v>109.66</v>
      </c>
      <c r="BT7" s="39">
        <v>103.71</v>
      </c>
      <c r="BU7" s="39">
        <v>106.69</v>
      </c>
      <c r="BV7" s="39">
        <v>106.52</v>
      </c>
      <c r="BW7" s="39">
        <v>105.86</v>
      </c>
      <c r="BX7" s="39">
        <v>106.07</v>
      </c>
      <c r="BY7" s="39">
        <v>105.34</v>
      </c>
      <c r="BZ7" s="39">
        <v>103.24</v>
      </c>
      <c r="CA7" s="39">
        <v>127.77</v>
      </c>
      <c r="CB7" s="39">
        <v>133.03</v>
      </c>
      <c r="CC7" s="39">
        <v>135.36000000000001</v>
      </c>
      <c r="CD7" s="39">
        <v>139.16</v>
      </c>
      <c r="CE7" s="39">
        <v>147.37</v>
      </c>
      <c r="CF7" s="39">
        <v>154.91999999999999</v>
      </c>
      <c r="CG7" s="39">
        <v>155.80000000000001</v>
      </c>
      <c r="CH7" s="39">
        <v>158.58000000000001</v>
      </c>
      <c r="CI7" s="39">
        <v>159.22</v>
      </c>
      <c r="CJ7" s="39">
        <v>159.6</v>
      </c>
      <c r="CK7" s="39">
        <v>168.38</v>
      </c>
      <c r="CL7" s="39">
        <v>51.07</v>
      </c>
      <c r="CM7" s="39">
        <v>51.99</v>
      </c>
      <c r="CN7" s="39">
        <v>57.41</v>
      </c>
      <c r="CO7" s="39">
        <v>57.09</v>
      </c>
      <c r="CP7" s="39">
        <v>55.7</v>
      </c>
      <c r="CQ7" s="39">
        <v>62.26</v>
      </c>
      <c r="CR7" s="39">
        <v>62.1</v>
      </c>
      <c r="CS7" s="39">
        <v>62.38</v>
      </c>
      <c r="CT7" s="39">
        <v>62.83</v>
      </c>
      <c r="CU7" s="39">
        <v>62.05</v>
      </c>
      <c r="CV7" s="39">
        <v>60</v>
      </c>
      <c r="CW7" s="39">
        <v>86.02</v>
      </c>
      <c r="CX7" s="39">
        <v>84.65</v>
      </c>
      <c r="CY7" s="39">
        <v>83.62</v>
      </c>
      <c r="CZ7" s="39">
        <v>83.54</v>
      </c>
      <c r="DA7" s="39">
        <v>84.01</v>
      </c>
      <c r="DB7" s="39">
        <v>89.5</v>
      </c>
      <c r="DC7" s="39">
        <v>89.52</v>
      </c>
      <c r="DD7" s="39">
        <v>89.17</v>
      </c>
      <c r="DE7" s="39">
        <v>88.86</v>
      </c>
      <c r="DF7" s="39">
        <v>89.11</v>
      </c>
      <c r="DG7" s="39">
        <v>89.8</v>
      </c>
      <c r="DH7" s="39">
        <v>46.59</v>
      </c>
      <c r="DI7" s="39">
        <v>47.72</v>
      </c>
      <c r="DJ7" s="39">
        <v>48.88</v>
      </c>
      <c r="DK7" s="39">
        <v>49.87</v>
      </c>
      <c r="DL7" s="39">
        <v>51.21</v>
      </c>
      <c r="DM7" s="39">
        <v>45.89</v>
      </c>
      <c r="DN7" s="39">
        <v>46.58</v>
      </c>
      <c r="DO7" s="39">
        <v>46.99</v>
      </c>
      <c r="DP7" s="39">
        <v>47.89</v>
      </c>
      <c r="DQ7" s="39">
        <v>48.69</v>
      </c>
      <c r="DR7" s="39">
        <v>49.59</v>
      </c>
      <c r="DS7" s="39">
        <v>10.96</v>
      </c>
      <c r="DT7" s="39">
        <v>12.32</v>
      </c>
      <c r="DU7" s="39">
        <v>13.41</v>
      </c>
      <c r="DV7" s="39">
        <v>13.54</v>
      </c>
      <c r="DW7" s="39">
        <v>13.09</v>
      </c>
      <c r="DX7" s="39">
        <v>13.14</v>
      </c>
      <c r="DY7" s="39">
        <v>14.45</v>
      </c>
      <c r="DZ7" s="39">
        <v>15.83</v>
      </c>
      <c r="EA7" s="39">
        <v>16.899999999999999</v>
      </c>
      <c r="EB7" s="39">
        <v>18.260000000000002</v>
      </c>
      <c r="EC7" s="39">
        <v>19.440000000000001</v>
      </c>
      <c r="ED7" s="39">
        <v>0.42</v>
      </c>
      <c r="EE7" s="39">
        <v>0.33</v>
      </c>
      <c r="EF7" s="39">
        <v>0.17</v>
      </c>
      <c r="EG7" s="39">
        <v>0.53</v>
      </c>
      <c r="EH7" s="39">
        <v>0.5</v>
      </c>
      <c r="EI7" s="39">
        <v>0.95</v>
      </c>
      <c r="EJ7" s="39">
        <v>0.74</v>
      </c>
      <c r="EK7" s="39">
        <v>0.74</v>
      </c>
      <c r="EL7" s="39">
        <v>0.72</v>
      </c>
      <c r="EM7" s="39">
        <v>0.66</v>
      </c>
      <c r="EN7" s="39">
        <v>0.68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E10" si="15">DATEVALUE($B7+12-B11&amp;"/1/"&amp;B12)</f>
        <v>46388</v>
      </c>
      <c r="C10" s="43">
        <f t="shared" si="15"/>
        <v>46753</v>
      </c>
      <c r="D10" s="43">
        <f t="shared" si="15"/>
        <v>47119</v>
      </c>
      <c r="E10" s="43">
        <f t="shared" si="15"/>
        <v>47484</v>
      </c>
      <c r="F10" s="44">
        <f>DATEVALUE($B7+12-F11&amp;"/1/"&amp;F12)</f>
        <v>47849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107</v>
      </c>
      <c r="E13" t="s">
        <v>108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経営管理課</cp:lastModifiedBy>
  <cp:lastPrinted>2021-01-18T02:01:05Z</cp:lastPrinted>
  <dcterms:created xsi:type="dcterms:W3CDTF">2020-12-04T02:08:19Z</dcterms:created>
  <dcterms:modified xsi:type="dcterms:W3CDTF">2021-01-18T02:06:20Z</dcterms:modified>
  <cp:category/>
</cp:coreProperties>
</file>