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5y732DMLTj/NDv46T4wPjteb5o7DDk8UlhFLf+AVMP2Vz3/BFlHPKStm6+3WMSL+9+KfhdzEN4CY8z30Kq6Qow==" workbookSaltValue="G5ql0aNpEu9juo5VFL47I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P10" i="4"/>
  <c r="I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<sst xmlns="http://schemas.openxmlformats.org/spreadsheetml/2006/main" count="235" uniqueCount="123">
  <si>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</si>
  <si>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</si>
  <si>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</si>
  <si>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</si>
  <si>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</si>
  <si>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</si>
  <si>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</si>
  <si>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</si>
  <si>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</si>
  <si>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</si>
  <si>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</si>
  <si>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</si>
  <si>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</si>
  <si>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</si>
  <si>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</si>
  <si>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</si>
  <si>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</si>
  <si>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</si>
  <si>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</si>
  <si>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</si>
  <si>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</si>
  <si>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</si>
  <si>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</si>
  <si>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</si>
  <si>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</si>
  <si>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</si>
  <si>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</si>
  <si>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</si>
  <si>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</si>
  <si>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</si>
  <si>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</si>
  <si>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</si>
  <si>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</si>
  <si>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</si>
  <si>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</si>
  <si>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</si>
  <si>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</si>
  <si>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</si>
  <si>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</si>
  <si>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</si>
  <si>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</si>
  <si>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</si>
  <si>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</si>
  <si>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</si>
  <si>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</si>
  <si>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</si>
  <si>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</si>
  <si>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</si>
  <si>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</si>
  <si>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</si>
  <si>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</si>
  <si>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</si>
  <si>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</si>
  <si>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</si>
  <si>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</si>
  <si>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</si>
  <si>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</si>
  <si>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</si>
  <si>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</si>
  <si>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</si>
  <si>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</si>
  <si>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</si>
  <si>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</si>
  <si>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</si>
  <si>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</si>
  <si>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</si>
  <si>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</si>
  <si>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</si>
  <si>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</si>
  <si>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</si>
  <si>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</si>
  <si>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</si>
  <si>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</si>
  <si>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</si>
  <si>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</si>
  <si>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</si>
  <si>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</si>
  <si>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</si>
  <si>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</si>
  <si>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</si>
  <si>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</si>
  <si>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</si>
  <si>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</si>
  <si>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</si>
  <si>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</si>
  <si>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</si>
  <si>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</si>
  <si>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</si>
  <si>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</si>
  <si>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</si>
  <si>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</si>
  <si>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</si>
  <si>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</si>
  <si>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</si>
  <si>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</si>
  <si>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</si>
  <si>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</si>
  <si>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</si>
  <si>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</si>
  <si>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</si>
  <si>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</si>
  <si>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</si>
  <si>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</si>
  <si>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</si>
  <si>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</si>
  <si>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</si>
  <si>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</si>
  <si>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</si>
  <si>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上田市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</si>
  <si>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</si>
  <si>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</si>
  <si>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</si>
  <si>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</si>
  <si>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</si>
  <si>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</si>
  <si>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</si>
  <si>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</si>
  <si>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</si>
  <si>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</si>
  <si>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</si>
  <si>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平成25年度まで毎年純損失が発生し、平成25年度末で8億1,938万円余の累積欠損金を計上していた。平成26年度の会計基準見直しによる長期前受金戻入の計上により、累積欠損金が全て解消され、累積欠損金比率は平成26年度から0％となった。
　経常収支比率は、長期前受金戻入の計上により、単年度の収支が改善され、平成26年度から100％を上回るようになり、平成29年度では112.12％で純利益が生じた。
 流動比率は、借入資本金制度の廃止に伴い、1年以内に償還する企業債が流動負債へ計上されたことで平成26年度から極端に減少したものの、短期支払能力の目安である100％を上回っている。
 企業債残高対事業規模比率は、企業債の償還により減少傾向にあるが、必要な更新を行いつつ、適正な使用料収入を維持する必要がある。
　経費回収率では、平成29年度で94.46％と平均値より高いものの、使用料で経費を回収できておらず、一般会計繰入金で補てんしている状況である。
　汚水処理原価は、減価償却費と支払利息の減により減少傾向にあるが、施設の老朽化が進む中、今後の更新による汚水処理原価の上昇が考えられる。
　施設利用率は、人口減少や節水機器の普及等の社会情勢の変化により、人口や処理水量について、計画値と現状にかい離が発生し、50％台を推移しており、処理能力に余剰が生じている。
　水洗化率は、毎年度、類似団体平均値を大幅に上回り、堅調に伸びている。
</t>
    <phoneticPr fontId="4"/>
  </si>
  <si>
    <t xml:space="preserve"> 有形固定資産減価償却率は、みなし償却制度の廃止に伴い、平成26年度から大幅な増加となった。管渠と処理場別に平成29年度の有形固定資産減価償却率を見ると、管渠は約29％、処理場は約59％で、処理場の機械設備は管渠より法定耐用年数が短い分、老朽化が進んでいる。
　管渠は法定耐用年数に達していないため、管渠老朽化率、管渠改善率はともに0％となっている。
</t>
    <phoneticPr fontId="4"/>
  </si>
  <si>
    <t xml:space="preserve"> 現状は概ね健全経営を維持しているが、今後、人口減少による使用料収入の減少と、老朽化の進んだ施設の更新費用、修繕費用の増加が見込まれる。
　更新を迎える処理場について、公共下水道への統合や農業集落排水施設同士の統合を検討し、一部の処理場は平成28年度から公共下水道への統合事業に着手した。統合を計画的に進め、施設運営の効率化を図る。
　また、統合が困難な施設については、計画的に更新を行っていく。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</si>
</sst>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23-4323-8B97-263453485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47072"/>
        <c:axId val="10864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23-4323-8B97-263453485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47072"/>
        <c:axId val="108643840"/>
      </c:lineChart>
      <c:dateAx>
        <c:axId val="10454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643840"/>
        <c:crosses val="autoZero"/>
        <c:auto val="1"/>
        <c:lblOffset val="100"/>
        <c:baseTimeUnit val="years"/>
      </c:dateAx>
      <c:valAx>
        <c:axId val="10864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4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</c:v>
                </c:pt>
                <c:pt idx="1">
                  <c:v>57.57</c:v>
                </c:pt>
                <c:pt idx="2">
                  <c:v>57.93</c:v>
                </c:pt>
                <c:pt idx="3">
                  <c:v>57.26</c:v>
                </c:pt>
                <c:pt idx="4">
                  <c:v>56.89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4-42CB-B42B-48395CF6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44640"/>
        <c:axId val="9855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A4-42CB-B42B-48395CF6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44640"/>
        <c:axId val="98550912"/>
      </c:lineChart>
      <c:dateAx>
        <c:axId val="9854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50912"/>
        <c:crosses val="autoZero"/>
        <c:auto val="1"/>
        <c:lblOffset val="100"/>
        <c:baseTimeUnit val="years"/>
      </c:dateAx>
      <c:valAx>
        <c:axId val="9855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4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92.18</c:v>
                </c:pt>
                <c:pt idx="1">
                  <c:v>92.83</c:v>
                </c:pt>
                <c:pt idx="2">
                  <c:v>93.7</c:v>
                </c:pt>
                <c:pt idx="3">
                  <c:v>93.79</c:v>
                </c:pt>
                <c:pt idx="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85-4B7C-B9C6-A7AD6DDF9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71008"/>
        <c:axId val="9897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85-4B7C-B9C6-A7AD6DDF9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71008"/>
        <c:axId val="98973184"/>
      </c:lineChart>
      <c:dateAx>
        <c:axId val="9897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73184"/>
        <c:crosses val="autoZero"/>
        <c:auto val="1"/>
        <c:lblOffset val="100"/>
        <c:baseTimeUnit val="years"/>
      </c:dateAx>
      <c:valAx>
        <c:axId val="9897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7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94.7</c:v>
                </c:pt>
                <c:pt idx="1">
                  <c:v>108.58</c:v>
                </c:pt>
                <c:pt idx="2">
                  <c:v>107.82</c:v>
                </c:pt>
                <c:pt idx="3">
                  <c:v>110.11</c:v>
                </c:pt>
                <c:pt idx="4">
                  <c:v>112.12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33-4723-94B6-C9B918E02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89536"/>
        <c:axId val="12189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93.62</c:v>
                </c:pt>
                <c:pt idx="1">
                  <c:v>97.53</c:v>
                </c:pt>
                <c:pt idx="2">
                  <c:v>99.64</c:v>
                </c:pt>
                <c:pt idx="3">
                  <c:v>99.66</c:v>
                </c:pt>
                <c:pt idx="4">
                  <c:v>100.95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33-4723-94B6-C9B918E02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89536"/>
        <c:axId val="121891840"/>
      </c:lineChart>
      <c:dateAx>
        <c:axId val="12188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91840"/>
        <c:crosses val="autoZero"/>
        <c:auto val="1"/>
        <c:lblOffset val="100"/>
        <c:baseTimeUnit val="years"/>
      </c:dateAx>
      <c:valAx>
        <c:axId val="12189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8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16.170000000000002</c:v>
                </c:pt>
                <c:pt idx="1">
                  <c:v>30.5</c:v>
                </c:pt>
                <c:pt idx="2">
                  <c:v>32.74</c:v>
                </c:pt>
                <c:pt idx="3">
                  <c:v>34.909999999999997</c:v>
                </c:pt>
                <c:pt idx="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FB-4649-995F-37E296F55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43840"/>
        <c:axId val="19584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10.11</c:v>
                </c:pt>
                <c:pt idx="1">
                  <c:v>20.68</c:v>
                </c:pt>
                <c:pt idx="2">
                  <c:v>22.41</c:v>
                </c:pt>
                <c:pt idx="3">
                  <c:v>22.9</c:v>
                </c:pt>
                <c:pt idx="4">
                  <c:v>24.87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FB-4649-995F-37E296F55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3840"/>
        <c:axId val="195843200"/>
      </c:lineChart>
      <c:dateAx>
        <c:axId val="18744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843200"/>
        <c:crosses val="autoZero"/>
        <c:auto val="1"/>
        <c:lblOffset val="100"/>
        <c:baseTimeUnit val="years"/>
      </c:dateAx>
      <c:valAx>
        <c:axId val="19584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44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05-472E-A2FB-A163AB8E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72864"/>
        <c:axId val="9677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05-472E-A2FB-A163AB8E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72864"/>
        <c:axId val="96774784"/>
      </c:lineChart>
      <c:dateAx>
        <c:axId val="9677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74784"/>
        <c:crosses val="autoZero"/>
        <c:auto val="1"/>
        <c:lblOffset val="100"/>
        <c:baseTimeUnit val="years"/>
      </c:dateAx>
      <c:valAx>
        <c:axId val="9677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7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213.95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50-4443-9638-A577DD65C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85920"/>
        <c:axId val="9678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280.08</c:v>
                </c:pt>
                <c:pt idx="1">
                  <c:v>223.09</c:v>
                </c:pt>
                <c:pt idx="2">
                  <c:v>214.61</c:v>
                </c:pt>
                <c:pt idx="3">
                  <c:v>225.39</c:v>
                </c:pt>
                <c:pt idx="4">
                  <c:v>224.04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50-4443-9638-A577DD65C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85920"/>
        <c:axId val="96787840"/>
      </c:lineChart>
      <c:dateAx>
        <c:axId val="9678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87840"/>
        <c:crosses val="autoZero"/>
        <c:auto val="1"/>
        <c:lblOffset val="100"/>
        <c:baseTimeUnit val="years"/>
      </c:dateAx>
      <c:valAx>
        <c:axId val="9678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8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3707.99</c:v>
                </c:pt>
                <c:pt idx="1">
                  <c:v>148.03</c:v>
                </c:pt>
                <c:pt idx="2">
                  <c:v>147.69</c:v>
                </c:pt>
                <c:pt idx="3">
                  <c:v>148.69999999999999</c:v>
                </c:pt>
                <c:pt idx="4">
                  <c:v>148.59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D5-470C-A113-D5A7ED315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48576"/>
        <c:axId val="9825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124.2</c:v>
                </c:pt>
                <c:pt idx="1">
                  <c:v>33.03</c:v>
                </c:pt>
                <c:pt idx="2">
                  <c:v>29.45</c:v>
                </c:pt>
                <c:pt idx="3">
                  <c:v>31.84</c:v>
                </c:pt>
                <c:pt idx="4">
                  <c:v>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D5-470C-A113-D5A7ED315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48576"/>
        <c:axId val="98250752"/>
      </c:lineChart>
      <c:dateAx>
        <c:axId val="9824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50752"/>
        <c:crosses val="autoZero"/>
        <c:auto val="1"/>
        <c:lblOffset val="100"/>
        <c:baseTimeUnit val="years"/>
      </c:dateAx>
      <c:valAx>
        <c:axId val="9825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4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397.85</c:v>
                </c:pt>
                <c:pt idx="1">
                  <c:v>407.39</c:v>
                </c:pt>
                <c:pt idx="2">
                  <c:v>301.27</c:v>
                </c:pt>
                <c:pt idx="3">
                  <c:v>343.29</c:v>
                </c:pt>
                <c:pt idx="4">
                  <c:v>303.33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B8-4293-99B5-671DB526E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69440"/>
        <c:axId val="9827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B8-4293-99B5-671DB526E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9440"/>
        <c:axId val="98271616"/>
      </c:lineChart>
      <c:dateAx>
        <c:axId val="9826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71616"/>
        <c:crosses val="autoZero"/>
        <c:auto val="1"/>
        <c:lblOffset val="100"/>
        <c:baseTimeUnit val="years"/>
      </c:dateAx>
      <c:valAx>
        <c:axId val="9827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6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88.14</c:v>
                </c:pt>
                <c:pt idx="1">
                  <c:v>88.92</c:v>
                </c:pt>
                <c:pt idx="2">
                  <c:v>99.54</c:v>
                </c:pt>
                <c:pt idx="3">
                  <c:v>95.85</c:v>
                </c:pt>
                <c:pt idx="4">
                  <c:v>94.46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B3-486C-AB04-642652A9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02208"/>
        <c:axId val="9850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B3-486C-AB04-642652A9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02208"/>
        <c:axId val="98509184"/>
      </c:lineChart>
      <c:dateAx>
        <c:axId val="9830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09184"/>
        <c:crosses val="autoZero"/>
        <c:auto val="1"/>
        <c:lblOffset val="100"/>
        <c:baseTimeUnit val="years"/>
      </c:dateAx>
      <c:valAx>
        <c:axId val="9850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0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208.27</c:v>
                </c:pt>
                <c:pt idx="1">
                  <c:v>207.32</c:v>
                </c:pt>
                <c:pt idx="2">
                  <c:v>185.45</c:v>
                </c:pt>
                <c:pt idx="3">
                  <c:v>192.68</c:v>
                </c:pt>
                <c:pt idx="4">
                  <c:v>195.67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22-44FE-B85C-B8D166389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23776"/>
        <c:axId val="985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22-44FE-B85C-B8D166389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23776"/>
        <c:axId val="98525952"/>
      </c:lineChart>
      <c:dateAx>
        <c:axId val="9852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25952"/>
        <c:crosses val="autoZero"/>
        <c:auto val="1"/>
        <c:lblOffset val="100"/>
        <c:baseTimeUnit val="years"/>
      </c:dateAx>
      <c:valAx>
        <c:axId val="985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2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>
      <selection activeCell="P8" sqref="P8:V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長野県　上田市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158537</v>
      </c>
      <c r="AM8" s="50"/>
      <c r="AN8" s="50"/>
      <c r="AO8" s="50"/>
      <c r="AP8" s="50"/>
      <c r="AQ8" s="50"/>
      <c r="AR8" s="50"/>
      <c r="AS8" s="50"/>
      <c r="AT8" s="45">
        <f>データ!T6</f>
        <v>552.04</v>
      </c>
      <c r="AU8" s="45"/>
      <c r="AV8" s="45"/>
      <c r="AW8" s="45"/>
      <c r="AX8" s="45"/>
      <c r="AY8" s="45"/>
      <c r="AZ8" s="45"/>
      <c r="BA8" s="45"/>
      <c r="BB8" s="45">
        <f>データ!U6</f>
        <v>287.18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64.2</v>
      </c>
      <c r="J10" s="45"/>
      <c r="K10" s="45"/>
      <c r="L10" s="45"/>
      <c r="M10" s="45"/>
      <c r="N10" s="45"/>
      <c r="O10" s="45"/>
      <c r="P10" s="45">
        <f>データ!P6</f>
        <v>16.41</v>
      </c>
      <c r="Q10" s="45"/>
      <c r="R10" s="45"/>
      <c r="S10" s="45"/>
      <c r="T10" s="45"/>
      <c r="U10" s="45"/>
      <c r="V10" s="45"/>
      <c r="W10" s="45">
        <f>データ!Q6</f>
        <v>97.04</v>
      </c>
      <c r="X10" s="45"/>
      <c r="Y10" s="45"/>
      <c r="Z10" s="45"/>
      <c r="AA10" s="45"/>
      <c r="AB10" s="45"/>
      <c r="AC10" s="45"/>
      <c r="AD10" s="50">
        <f>データ!R6</f>
        <v>3754</v>
      </c>
      <c r="AE10" s="50"/>
      <c r="AF10" s="50"/>
      <c r="AG10" s="50"/>
      <c r="AH10" s="50"/>
      <c r="AI10" s="50"/>
      <c r="AJ10" s="50"/>
      <c r="AK10" s="2"/>
      <c r="AL10" s="50">
        <f>データ!V6</f>
        <v>25960</v>
      </c>
      <c r="AM10" s="50"/>
      <c r="AN10" s="50"/>
      <c r="AO10" s="50"/>
      <c r="AP10" s="50"/>
      <c r="AQ10" s="50"/>
      <c r="AR10" s="50"/>
      <c r="AS10" s="50"/>
      <c r="AT10" s="45">
        <f>データ!W6</f>
        <v>12</v>
      </c>
      <c r="AU10" s="45"/>
      <c r="AV10" s="45"/>
      <c r="AW10" s="45"/>
      <c r="AX10" s="45"/>
      <c r="AY10" s="45"/>
      <c r="AZ10" s="45"/>
      <c r="BA10" s="45"/>
      <c r="BB10" s="45">
        <f>データ!X6</f>
        <v>2163.33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【100.96】</v>
      </c>
      <c r="F86" s="26" t="str">
        <f>データ!AT6</f>
        <v>【198.51】</v>
      </c>
      <c r="G86" s="26" t="str">
        <f>データ!BE6</f>
        <v>【32.86】</v>
      </c>
      <c r="H86" s="26" t="str">
        <f>データ!BP6</f>
        <v>【814.89】</v>
      </c>
      <c r="I86" s="26" t="str">
        <f>データ!CA6</f>
        <v>【60.64】</v>
      </c>
      <c r="J86" s="26" t="str">
        <f>データ!CL6</f>
        <v>【255.52】</v>
      </c>
      <c r="K86" s="26" t="str">
        <f>データ!CW6</f>
        <v>【52.49】</v>
      </c>
      <c r="L86" s="26" t="str">
        <f>データ!DH6</f>
        <v>【85.49】</v>
      </c>
      <c r="M86" s="26" t="str">
        <f>データ!DS6</f>
        <v>【24.07】</v>
      </c>
      <c r="N86" s="26" t="str">
        <f>データ!ED6</f>
        <v>【0.00】</v>
      </c>
      <c r="O86" s="26" t="str">
        <f>データ!EO6</f>
        <v>【0.11】</v>
      </c>
    </row>
  </sheetData>
  <sheetProtection algorithmName="SHA-512" hashValue="uCE/5zHVHOFEhXudXa0oKyZMN6sBlQ/UmiNl8PtZZWX2Z5fVDHFbwZDsMftipFWXSnjMtm7Bz+kd5PJQZVNNjg==" saltValue="de8Ngxu0nXjYKa9bnjAHf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202037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長野県　上田市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64.2</v>
      </c>
      <c r="P6" s="34">
        <f t="shared" si="3"/>
        <v>16.41</v>
      </c>
      <c r="Q6" s="34">
        <f t="shared" si="3"/>
        <v>97.04</v>
      </c>
      <c r="R6" s="34">
        <f t="shared" si="3"/>
        <v>3754</v>
      </c>
      <c r="S6" s="34">
        <f t="shared" si="3"/>
        <v>158537</v>
      </c>
      <c r="T6" s="34">
        <f t="shared" si="3"/>
        <v>552.04</v>
      </c>
      <c r="U6" s="34">
        <f t="shared" si="3"/>
        <v>287.18</v>
      </c>
      <c r="V6" s="34">
        <f t="shared" si="3"/>
        <v>25960</v>
      </c>
      <c r="W6" s="34">
        <f t="shared" si="3"/>
        <v>12</v>
      </c>
      <c r="X6" s="34">
        <f t="shared" si="3"/>
        <v>2163.33</v>
      </c>
      <c r="Y6" s="35">
        <f>IF(Y7="",NA(),Y7)</f>
        <v>94.7</v>
      </c>
      <c r="Z6" s="35">
        <f t="shared" ref="Z6:AH6" si="4">IF(Z7="",NA(),Z7)</f>
        <v>108.58</v>
      </c>
      <c r="AA6" s="35">
        <f t="shared" si="4"/>
        <v>107.82</v>
      </c>
      <c r="AB6" s="35">
        <f t="shared" si="4"/>
        <v>110.11</v>
      </c>
      <c r="AC6" s="35">
        <f t="shared" si="4"/>
        <v>112.12</v>
      </c>
      <c r="AD6" s="35">
        <f t="shared" si="4"/>
        <v>93.62</v>
      </c>
      <c r="AE6" s="35">
        <f t="shared" si="4"/>
        <v>97.53</v>
      </c>
      <c r="AF6" s="35">
        <f t="shared" si="4"/>
        <v>99.64</v>
      </c>
      <c r="AG6" s="35">
        <f t="shared" si="4"/>
        <v>99.66</v>
      </c>
      <c r="AH6" s="35">
        <f t="shared" si="4"/>
        <v>100.95</v>
      </c>
      <c r="AI6" s="34" t="str">
        <f>IF(AI7="","",IF(AI7="-","【-】","【"&amp;SUBSTITUTE(TEXT(AI7,"#,##0.00"),"-","△")&amp;"】"))</f>
        <v>【100.96】</v>
      </c>
      <c r="AJ6" s="35">
        <f>IF(AJ7="",NA(),AJ7)</f>
        <v>213.95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280.08</v>
      </c>
      <c r="AP6" s="35">
        <f t="shared" si="5"/>
        <v>223.09</v>
      </c>
      <c r="AQ6" s="35">
        <f t="shared" si="5"/>
        <v>214.61</v>
      </c>
      <c r="AR6" s="35">
        <f t="shared" si="5"/>
        <v>225.39</v>
      </c>
      <c r="AS6" s="35">
        <f t="shared" si="5"/>
        <v>224.04</v>
      </c>
      <c r="AT6" s="34" t="str">
        <f>IF(AT7="","",IF(AT7="-","【-】","【"&amp;SUBSTITUTE(TEXT(AT7,"#,##0.00"),"-","△")&amp;"】"))</f>
        <v>【198.51】</v>
      </c>
      <c r="AU6" s="35">
        <f>IF(AU7="",NA(),AU7)</f>
        <v>3707.99</v>
      </c>
      <c r="AV6" s="35">
        <f t="shared" ref="AV6:BD6" si="6">IF(AV7="",NA(),AV7)</f>
        <v>148.03</v>
      </c>
      <c r="AW6" s="35">
        <f t="shared" si="6"/>
        <v>147.69</v>
      </c>
      <c r="AX6" s="35">
        <f t="shared" si="6"/>
        <v>148.69999999999999</v>
      </c>
      <c r="AY6" s="35">
        <f t="shared" si="6"/>
        <v>148.59</v>
      </c>
      <c r="AZ6" s="35">
        <f t="shared" si="6"/>
        <v>124.2</v>
      </c>
      <c r="BA6" s="35">
        <f t="shared" si="6"/>
        <v>33.03</v>
      </c>
      <c r="BB6" s="35">
        <f t="shared" si="6"/>
        <v>29.45</v>
      </c>
      <c r="BC6" s="35">
        <f t="shared" si="6"/>
        <v>31.84</v>
      </c>
      <c r="BD6" s="35">
        <f t="shared" si="6"/>
        <v>29.91</v>
      </c>
      <c r="BE6" s="34" t="str">
        <f>IF(BE7="","",IF(BE7="-","【-】","【"&amp;SUBSTITUTE(TEXT(BE7,"#,##0.00"),"-","△")&amp;"】"))</f>
        <v>【32.86】</v>
      </c>
      <c r="BF6" s="35">
        <f>IF(BF7="",NA(),BF7)</f>
        <v>397.85</v>
      </c>
      <c r="BG6" s="35">
        <f t="shared" ref="BG6:BO6" si="7">IF(BG7="",NA(),BG7)</f>
        <v>407.39</v>
      </c>
      <c r="BH6" s="35">
        <f t="shared" si="7"/>
        <v>301.27</v>
      </c>
      <c r="BI6" s="35">
        <f t="shared" si="7"/>
        <v>343.29</v>
      </c>
      <c r="BJ6" s="35">
        <f t="shared" si="7"/>
        <v>303.33</v>
      </c>
      <c r="BK6" s="35">
        <f t="shared" si="7"/>
        <v>1126.77</v>
      </c>
      <c r="BL6" s="35">
        <f t="shared" si="7"/>
        <v>1044.8</v>
      </c>
      <c r="BM6" s="35">
        <f t="shared" si="7"/>
        <v>1081.8</v>
      </c>
      <c r="BN6" s="35">
        <f t="shared" si="7"/>
        <v>974.93</v>
      </c>
      <c r="BO6" s="35">
        <f t="shared" si="7"/>
        <v>855.8</v>
      </c>
      <c r="BP6" s="34" t="str">
        <f>IF(BP7="","",IF(BP7="-","【-】","【"&amp;SUBSTITUTE(TEXT(BP7,"#,##0.00"),"-","△")&amp;"】"))</f>
        <v>【814.89】</v>
      </c>
      <c r="BQ6" s="35">
        <f>IF(BQ7="",NA(),BQ7)</f>
        <v>88.14</v>
      </c>
      <c r="BR6" s="35">
        <f t="shared" ref="BR6:BZ6" si="8">IF(BR7="",NA(),BR7)</f>
        <v>88.92</v>
      </c>
      <c r="BS6" s="35">
        <f t="shared" si="8"/>
        <v>99.54</v>
      </c>
      <c r="BT6" s="35">
        <f t="shared" si="8"/>
        <v>95.85</v>
      </c>
      <c r="BU6" s="35">
        <f t="shared" si="8"/>
        <v>94.46</v>
      </c>
      <c r="BV6" s="35">
        <f t="shared" si="8"/>
        <v>50.9</v>
      </c>
      <c r="BW6" s="35">
        <f t="shared" si="8"/>
        <v>50.82</v>
      </c>
      <c r="BX6" s="35">
        <f t="shared" si="8"/>
        <v>52.19</v>
      </c>
      <c r="BY6" s="35">
        <f t="shared" si="8"/>
        <v>55.32</v>
      </c>
      <c r="BZ6" s="35">
        <f t="shared" si="8"/>
        <v>59.8</v>
      </c>
      <c r="CA6" s="34" t="str">
        <f>IF(CA7="","",IF(CA7="-","【-】","【"&amp;SUBSTITUTE(TEXT(CA7,"#,##0.00"),"-","△")&amp;"】"))</f>
        <v>【60.64】</v>
      </c>
      <c r="CB6" s="35">
        <f>IF(CB7="",NA(),CB7)</f>
        <v>208.27</v>
      </c>
      <c r="CC6" s="35">
        <f t="shared" ref="CC6:CK6" si="9">IF(CC7="",NA(),CC7)</f>
        <v>207.32</v>
      </c>
      <c r="CD6" s="35">
        <f t="shared" si="9"/>
        <v>185.45</v>
      </c>
      <c r="CE6" s="35">
        <f t="shared" si="9"/>
        <v>192.68</v>
      </c>
      <c r="CF6" s="35">
        <f t="shared" si="9"/>
        <v>195.67</v>
      </c>
      <c r="CG6" s="35">
        <f t="shared" si="9"/>
        <v>293.27</v>
      </c>
      <c r="CH6" s="35">
        <f t="shared" si="9"/>
        <v>300.52</v>
      </c>
      <c r="CI6" s="35">
        <f t="shared" si="9"/>
        <v>296.14</v>
      </c>
      <c r="CJ6" s="35">
        <f t="shared" si="9"/>
        <v>283.17</v>
      </c>
      <c r="CK6" s="35">
        <f t="shared" si="9"/>
        <v>263.76</v>
      </c>
      <c r="CL6" s="34" t="str">
        <f>IF(CL7="","",IF(CL7="-","【-】","【"&amp;SUBSTITUTE(TEXT(CL7,"#,##0.00"),"-","△")&amp;"】"))</f>
        <v>【255.52】</v>
      </c>
      <c r="CM6" s="35">
        <f>IF(CM7="",NA(),CM7)</f>
        <v>58</v>
      </c>
      <c r="CN6" s="35">
        <f t="shared" ref="CN6:CV6" si="10">IF(CN7="",NA(),CN7)</f>
        <v>57.57</v>
      </c>
      <c r="CO6" s="35">
        <f t="shared" si="10"/>
        <v>57.93</v>
      </c>
      <c r="CP6" s="35">
        <f t="shared" si="10"/>
        <v>57.26</v>
      </c>
      <c r="CQ6" s="35">
        <f t="shared" si="10"/>
        <v>56.89</v>
      </c>
      <c r="CR6" s="35">
        <f t="shared" si="10"/>
        <v>53.78</v>
      </c>
      <c r="CS6" s="35">
        <f t="shared" si="10"/>
        <v>53.24</v>
      </c>
      <c r="CT6" s="35">
        <f t="shared" si="10"/>
        <v>52.31</v>
      </c>
      <c r="CU6" s="35">
        <f t="shared" si="10"/>
        <v>60.65</v>
      </c>
      <c r="CV6" s="35">
        <f t="shared" si="10"/>
        <v>51.75</v>
      </c>
      <c r="CW6" s="34" t="str">
        <f>IF(CW7="","",IF(CW7="-","【-】","【"&amp;SUBSTITUTE(TEXT(CW7,"#,##0.00"),"-","△")&amp;"】"))</f>
        <v>【52.49】</v>
      </c>
      <c r="CX6" s="35">
        <f>IF(CX7="",NA(),CX7)</f>
        <v>92.18</v>
      </c>
      <c r="CY6" s="35">
        <f t="shared" ref="CY6:DG6" si="11">IF(CY7="",NA(),CY7)</f>
        <v>92.83</v>
      </c>
      <c r="CZ6" s="35">
        <f t="shared" si="11"/>
        <v>93.7</v>
      </c>
      <c r="DA6" s="35">
        <f t="shared" si="11"/>
        <v>93.79</v>
      </c>
      <c r="DB6" s="35">
        <f t="shared" si="11"/>
        <v>94</v>
      </c>
      <c r="DC6" s="35">
        <f t="shared" si="11"/>
        <v>84.06</v>
      </c>
      <c r="DD6" s="35">
        <f t="shared" si="11"/>
        <v>84.07</v>
      </c>
      <c r="DE6" s="35">
        <f t="shared" si="11"/>
        <v>84.32</v>
      </c>
      <c r="DF6" s="35">
        <f t="shared" si="11"/>
        <v>84.58</v>
      </c>
      <c r="DG6" s="35">
        <f t="shared" si="11"/>
        <v>84.84</v>
      </c>
      <c r="DH6" s="34" t="str">
        <f>IF(DH7="","",IF(DH7="-","【-】","【"&amp;SUBSTITUTE(TEXT(DH7,"#,##0.00"),"-","△")&amp;"】"))</f>
        <v>【85.49】</v>
      </c>
      <c r="DI6" s="35">
        <f>IF(DI7="",NA(),DI7)</f>
        <v>16.170000000000002</v>
      </c>
      <c r="DJ6" s="35">
        <f t="shared" ref="DJ6:DR6" si="12">IF(DJ7="",NA(),DJ7)</f>
        <v>30.5</v>
      </c>
      <c r="DK6" s="35">
        <f t="shared" si="12"/>
        <v>32.74</v>
      </c>
      <c r="DL6" s="35">
        <f t="shared" si="12"/>
        <v>34.909999999999997</v>
      </c>
      <c r="DM6" s="35">
        <f t="shared" si="12"/>
        <v>37</v>
      </c>
      <c r="DN6" s="35">
        <f t="shared" si="12"/>
        <v>10.11</v>
      </c>
      <c r="DO6" s="35">
        <f t="shared" si="12"/>
        <v>20.68</v>
      </c>
      <c r="DP6" s="35">
        <f t="shared" si="12"/>
        <v>22.41</v>
      </c>
      <c r="DQ6" s="35">
        <f t="shared" si="12"/>
        <v>22.9</v>
      </c>
      <c r="DR6" s="35">
        <f t="shared" si="12"/>
        <v>24.87</v>
      </c>
      <c r="DS6" s="34" t="str">
        <f>IF(DS7="","",IF(DS7="-","【-】","【"&amp;SUBSTITUTE(TEXT(DS7,"#,##0.00"),"-","△")&amp;"】"))</f>
        <v>【24.07】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0.08</v>
      </c>
      <c r="DZ6" s="35">
        <f t="shared" si="13"/>
        <v>0.08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5">
        <f t="shared" si="14"/>
        <v>0.02</v>
      </c>
      <c r="EL6" s="35">
        <f t="shared" si="14"/>
        <v>0.01</v>
      </c>
      <c r="EM6" s="35">
        <f t="shared" si="14"/>
        <v>2.0499999999999998</v>
      </c>
      <c r="EN6" s="35">
        <f t="shared" si="14"/>
        <v>0.01</v>
      </c>
      <c r="EO6" s="34" t="str">
        <f>IF(EO7="","",IF(EO7="-","【-】","【"&amp;SUBSTITUTE(TEXT(EO7,"#,##0.00"),"-","△")&amp;"】"))</f>
        <v>【0.11】</v>
      </c>
    </row>
    <row r="7" spans="1:148" s="36" customFormat="1" x14ac:dyDescent="0.15">
      <c r="A7" s="28"/>
      <c r="B7" s="37">
        <v>2017</v>
      </c>
      <c r="C7" s="37">
        <v>202037</v>
      </c>
      <c r="D7" s="37">
        <v>46</v>
      </c>
      <c r="E7" s="37">
        <v>17</v>
      </c>
      <c r="F7" s="37">
        <v>5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64.2</v>
      </c>
      <c r="P7" s="38">
        <v>16.41</v>
      </c>
      <c r="Q7" s="38">
        <v>97.04</v>
      </c>
      <c r="R7" s="38">
        <v>3754</v>
      </c>
      <c r="S7" s="38">
        <v>158537</v>
      </c>
      <c r="T7" s="38">
        <v>552.04</v>
      </c>
      <c r="U7" s="38">
        <v>287.18</v>
      </c>
      <c r="V7" s="38">
        <v>25960</v>
      </c>
      <c r="W7" s="38">
        <v>12</v>
      </c>
      <c r="X7" s="38">
        <v>2163.33</v>
      </c>
      <c r="Y7" s="38">
        <v>94.7</v>
      </c>
      <c r="Z7" s="38">
        <v>108.58</v>
      </c>
      <c r="AA7" s="38">
        <v>107.82</v>
      </c>
      <c r="AB7" s="38">
        <v>110.11</v>
      </c>
      <c r="AC7" s="38">
        <v>112.12</v>
      </c>
      <c r="AD7" s="38">
        <v>93.62</v>
      </c>
      <c r="AE7" s="38">
        <v>97.53</v>
      </c>
      <c r="AF7" s="38">
        <v>99.64</v>
      </c>
      <c r="AG7" s="38">
        <v>99.66</v>
      </c>
      <c r="AH7" s="38">
        <v>100.95</v>
      </c>
      <c r="AI7" s="38">
        <v>100.96</v>
      </c>
      <c r="AJ7" s="38">
        <v>213.95</v>
      </c>
      <c r="AK7" s="38">
        <v>0</v>
      </c>
      <c r="AL7" s="38">
        <v>0</v>
      </c>
      <c r="AM7" s="38">
        <v>0</v>
      </c>
      <c r="AN7" s="38">
        <v>0</v>
      </c>
      <c r="AO7" s="38">
        <v>280.08</v>
      </c>
      <c r="AP7" s="38">
        <v>223.09</v>
      </c>
      <c r="AQ7" s="38">
        <v>214.61</v>
      </c>
      <c r="AR7" s="38">
        <v>225.39</v>
      </c>
      <c r="AS7" s="38">
        <v>224.04</v>
      </c>
      <c r="AT7" s="38">
        <v>198.51</v>
      </c>
      <c r="AU7" s="38">
        <v>3707.99</v>
      </c>
      <c r="AV7" s="38">
        <v>148.03</v>
      </c>
      <c r="AW7" s="38">
        <v>147.69</v>
      </c>
      <c r="AX7" s="38">
        <v>148.69999999999999</v>
      </c>
      <c r="AY7" s="38">
        <v>148.59</v>
      </c>
      <c r="AZ7" s="38">
        <v>124.2</v>
      </c>
      <c r="BA7" s="38">
        <v>33.03</v>
      </c>
      <c r="BB7" s="38">
        <v>29.45</v>
      </c>
      <c r="BC7" s="38">
        <v>31.84</v>
      </c>
      <c r="BD7" s="38">
        <v>29.91</v>
      </c>
      <c r="BE7" s="38">
        <v>32.86</v>
      </c>
      <c r="BF7" s="38">
        <v>397.85</v>
      </c>
      <c r="BG7" s="38">
        <v>407.39</v>
      </c>
      <c r="BH7" s="38">
        <v>301.27</v>
      </c>
      <c r="BI7" s="38">
        <v>343.29</v>
      </c>
      <c r="BJ7" s="38">
        <v>303.33</v>
      </c>
      <c r="BK7" s="38">
        <v>1126.77</v>
      </c>
      <c r="BL7" s="38">
        <v>1044.8</v>
      </c>
      <c r="BM7" s="38">
        <v>1081.8</v>
      </c>
      <c r="BN7" s="38">
        <v>974.93</v>
      </c>
      <c r="BO7" s="38">
        <v>855.8</v>
      </c>
      <c r="BP7" s="38">
        <v>814.89</v>
      </c>
      <c r="BQ7" s="38">
        <v>88.14</v>
      </c>
      <c r="BR7" s="38">
        <v>88.92</v>
      </c>
      <c r="BS7" s="38">
        <v>99.54</v>
      </c>
      <c r="BT7" s="38">
        <v>95.85</v>
      </c>
      <c r="BU7" s="38">
        <v>94.46</v>
      </c>
      <c r="BV7" s="38">
        <v>50.9</v>
      </c>
      <c r="BW7" s="38">
        <v>50.82</v>
      </c>
      <c r="BX7" s="38">
        <v>52.19</v>
      </c>
      <c r="BY7" s="38">
        <v>55.32</v>
      </c>
      <c r="BZ7" s="38">
        <v>59.8</v>
      </c>
      <c r="CA7" s="38">
        <v>60.64</v>
      </c>
      <c r="CB7" s="38">
        <v>208.27</v>
      </c>
      <c r="CC7" s="38">
        <v>207.32</v>
      </c>
      <c r="CD7" s="38">
        <v>185.45</v>
      </c>
      <c r="CE7" s="38">
        <v>192.68</v>
      </c>
      <c r="CF7" s="38">
        <v>195.67</v>
      </c>
      <c r="CG7" s="38">
        <v>293.27</v>
      </c>
      <c r="CH7" s="38">
        <v>300.52</v>
      </c>
      <c r="CI7" s="38">
        <v>296.14</v>
      </c>
      <c r="CJ7" s="38">
        <v>283.17</v>
      </c>
      <c r="CK7" s="38">
        <v>263.76</v>
      </c>
      <c r="CL7" s="38">
        <v>255.52</v>
      </c>
      <c r="CM7" s="38">
        <v>58</v>
      </c>
      <c r="CN7" s="38">
        <v>57.57</v>
      </c>
      <c r="CO7" s="38">
        <v>57.93</v>
      </c>
      <c r="CP7" s="38">
        <v>57.26</v>
      </c>
      <c r="CQ7" s="38">
        <v>56.89</v>
      </c>
      <c r="CR7" s="38">
        <v>53.78</v>
      </c>
      <c r="CS7" s="38">
        <v>53.24</v>
      </c>
      <c r="CT7" s="38">
        <v>52.31</v>
      </c>
      <c r="CU7" s="38">
        <v>60.65</v>
      </c>
      <c r="CV7" s="38">
        <v>51.75</v>
      </c>
      <c r="CW7" s="38">
        <v>52.49</v>
      </c>
      <c r="CX7" s="38">
        <v>92.18</v>
      </c>
      <c r="CY7" s="38">
        <v>92.83</v>
      </c>
      <c r="CZ7" s="38">
        <v>93.7</v>
      </c>
      <c r="DA7" s="38">
        <v>93.79</v>
      </c>
      <c r="DB7" s="38">
        <v>94</v>
      </c>
      <c r="DC7" s="38">
        <v>84.06</v>
      </c>
      <c r="DD7" s="38">
        <v>84.07</v>
      </c>
      <c r="DE7" s="38">
        <v>84.32</v>
      </c>
      <c r="DF7" s="38">
        <v>84.58</v>
      </c>
      <c r="DG7" s="38">
        <v>84.84</v>
      </c>
      <c r="DH7" s="38">
        <v>85.49</v>
      </c>
      <c r="DI7" s="38">
        <v>16.170000000000002</v>
      </c>
      <c r="DJ7" s="38">
        <v>30.5</v>
      </c>
      <c r="DK7" s="38">
        <v>32.74</v>
      </c>
      <c r="DL7" s="38">
        <v>34.909999999999997</v>
      </c>
      <c r="DM7" s="38">
        <v>37</v>
      </c>
      <c r="DN7" s="38">
        <v>10.11</v>
      </c>
      <c r="DO7" s="38">
        <v>20.68</v>
      </c>
      <c r="DP7" s="38">
        <v>22.41</v>
      </c>
      <c r="DQ7" s="38">
        <v>22.9</v>
      </c>
      <c r="DR7" s="38">
        <v>24.87</v>
      </c>
      <c r="DS7" s="38">
        <v>24.07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0.08</v>
      </c>
      <c r="DZ7" s="38">
        <v>0.08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0.03</v>
      </c>
      <c r="EK7" s="38">
        <v>0.02</v>
      </c>
      <c r="EL7" s="38">
        <v>0.01</v>
      </c>
      <c r="EM7" s="38">
        <v>2.0499999999999998</v>
      </c>
      <c r="EN7" s="38">
        <v>0.01</v>
      </c>
      <c r="EO7" s="38">
        <v>0.11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2019-01-21T06:54:20Z</cp:lastPrinted>
  <dcterms:created xsi:type="dcterms:W3CDTF">2018-12-03T08:55:17Z</dcterms:created>
  <dcterms:modified xsi:type="dcterms:W3CDTF">2019-03-01T00:31:31Z</dcterms:modified>
  <cp:category/>
</cp:coreProperties>
</file>