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xr:revisionPtr revIDLastSave="0" documentId="13_ncr:1_{C64BA9BE-A493-4304-85F1-1F24E5F33808}" xr6:coauthVersionLast="36" xr6:coauthVersionMax="36" xr10:uidLastSave="{00000000-0000-0000-0000-000000000000}"/>
  <bookViews>
    <workbookView minimized="1" xWindow="-15" yWindow="15" windowWidth="20520" windowHeight="6600" xr2:uid="{00000000-000D-0000-FFFF-FFFF00000000}"/>
  </bookViews>
  <sheets>
    <sheet name="入力シート" sheetId="149" r:id="rId1"/>
    <sheet name="計算シート" sheetId="150" r:id="rId2"/>
    <sheet name="保育単価表（Ａ型）" sheetId="167" r:id="rId3"/>
    <sheet name="保育単価表（Ａ型）②" sheetId="168" r:id="rId4"/>
    <sheet name="保育単価表（Ａ型）③" sheetId="169" r:id="rId5"/>
    <sheet name="対応表" sheetId="136" r:id="rId6"/>
    <sheet name="都道府県市区町村" sheetId="156" r:id="rId7"/>
    <sheet name="自動入力" sheetId="164" r:id="rId8"/>
    <sheet name="Ver." sheetId="155" r:id="rId9"/>
  </sheets>
  <definedNames>
    <definedName name="_xlnm._FilterDatabase" localSheetId="7" hidden="1">自動入力!$B$1:$B$580</definedName>
    <definedName name="_xlnm._FilterDatabase" localSheetId="2" hidden="1">'保育単価表（Ａ型）'!$A$4:$WWQ$115</definedName>
    <definedName name="Ｂ有無">対応表!$M$3:$M$4</definedName>
    <definedName name="Ｃ処遇改善">対応表!$D$3:$D$14</definedName>
    <definedName name="_xlnm.Print_Area" localSheetId="8">Ver.!$A$1:$AI$54</definedName>
    <definedName name="_xlnm.Print_Area" localSheetId="1">計算シート!$A$1:$Q$104</definedName>
    <definedName name="_xlnm.Print_Area" localSheetId="0">入力シート!$A$1:$AL$180</definedName>
    <definedName name="_xlnm.Print_Area" localSheetId="2">'保育単価表（Ａ型）'!$A$1:$BE$135</definedName>
    <definedName name="_xlnm.Print_Titles" localSheetId="2">'保育単価表（Ａ型）'!$A:$D,'保育単価表（Ａ型）'!$1:$6</definedName>
    <definedName name="愛知県">都道府県市区町村!$Y$3:$Y$57</definedName>
    <definedName name="愛媛県">都道府県市区町村!$AN$3:$AN$23</definedName>
    <definedName name="茨城県">都道府県市区町村!$J$3:$J$47</definedName>
    <definedName name="栄養管理加算">対応表!$AA$3:$AA$6</definedName>
    <definedName name="岡山県">都道府県市区町村!$AI$3:$AI$30</definedName>
    <definedName name="沖縄県">都道府県市区町村!$AW$3:$AW$44</definedName>
    <definedName name="岩手県">都道府県市区町村!$E$3:$E$36</definedName>
    <definedName name="岐阜県">都道府県市区町村!$W$3:$W$45</definedName>
    <definedName name="宮崎県">都道府県市区町村!$AU$3:$AU$29</definedName>
    <definedName name="宮城県">都道府県市区町村!$F$3:$F$38</definedName>
    <definedName name="京都府">都道府県市区町村!$AB$3:$AB$29</definedName>
    <definedName name="熊本県">都道府県市区町村!$AS$3:$AS$48</definedName>
    <definedName name="群馬県">都道府県市区町村!$L$3:$L$38</definedName>
    <definedName name="減価償却費地域区分">対応表!$O$3:$O$6</definedName>
    <definedName name="広島県">都道府県市区町村!$AJ$3:$AJ$26</definedName>
    <definedName name="香川県">都道府県市区町村!$AM$3:$AM$20</definedName>
    <definedName name="高知県">都道府県市区町村!$AO$3:$AO$37</definedName>
    <definedName name="高齢者者等の年間総雇用時間数">対応表!$W$3:$W$6</definedName>
    <definedName name="佐賀県">都道府県市区町村!$AQ$3:$AQ$23</definedName>
    <definedName name="埼玉県">都道府県市区町村!$M$3:$M$66</definedName>
    <definedName name="三重県">都道府県市区町村!$Z$3:$Z$32</definedName>
    <definedName name="山形県">都道府県市区町村!$H$3:$H$38</definedName>
    <definedName name="山口県">都道府県市区町村!$AK$3:$AK$22</definedName>
    <definedName name="山梨県">都道府県市区町村!$U$3:$U$30</definedName>
    <definedName name="滋賀県">都道府県市区町村!$AA$3:$AA$22</definedName>
    <definedName name="鹿児島県">都道府県市区町村!$AV$3:$AV$46</definedName>
    <definedName name="質改善">対応表!$N$3:$N$4</definedName>
    <definedName name="質改善前後">対応表!$H$3:$H$3</definedName>
    <definedName name="秋田県">都道府県市区町村!$G$3:$G$28</definedName>
    <definedName name="新潟県">都道府県市区町村!$Q$3:$Q$33</definedName>
    <definedName name="神奈川県">都道府県市区町村!$P$3:$P$36</definedName>
    <definedName name="青森県">都道府県市区町村!$D$3:$D$43</definedName>
    <definedName name="静岡県">都道府県市区町村!$X$3:$X$38</definedName>
    <definedName name="石川県">都道府県市区町村!$S$3:$S$22</definedName>
    <definedName name="千葉県">都道府県市区町村!$N$3:$N$57</definedName>
    <definedName name="大阪府">都道府県市区町村!$AC$3:$AC$46</definedName>
    <definedName name="大分県">都道府県市区町村!$AT$3:$AT$21</definedName>
    <definedName name="地域区分">対応表!$C$3:$C$10</definedName>
    <definedName name="地域区分_減価償却費加算">対応表!$T$3:$T$6</definedName>
    <definedName name="地域区分_賃借料加算">対応表!$U$3:$U$6</definedName>
    <definedName name="長崎県">都道府県市区町村!$AR$3:$AR$24</definedName>
    <definedName name="長野県">都道府県市区町村!$V$3:$V$80</definedName>
    <definedName name="鳥取県">都道府県市区町村!$AG$3:$AG$22</definedName>
    <definedName name="賃借料地域区分">対応表!$P$3:$P$6</definedName>
    <definedName name="都道府県">都道府県市区町村!$B$2:$AW$2</definedName>
    <definedName name="土曜日閉所">対応表!$Z$3:$Z$6</definedName>
    <definedName name="島根県">都道府県市区町村!$AH$3:$AH$22</definedName>
    <definedName name="東京都">都道府県市区町村!$O$3:$O$65</definedName>
    <definedName name="徳島県">都道府県市区町村!$AL$3:$AL$27</definedName>
    <definedName name="栃木県">都道府県市区町村!$K$3:$K$28</definedName>
    <definedName name="奈良県">都道府県市区町村!$AE$3:$AE$42</definedName>
    <definedName name="入所児童処遇特別時間数">対応表!$R$3:$R$6</definedName>
    <definedName name="標準_都市部">対応表!$V$3:$V$4</definedName>
    <definedName name="標準都市部">対応表!$Q$3:$Q$4</definedName>
    <definedName name="富山県">都道府県市区町村!$R$3:$R$18</definedName>
    <definedName name="福井県">都道府県市区町村!$T$3:$T$20</definedName>
    <definedName name="福岡県">都道府県市区町村!$AP$3:$AP$63</definedName>
    <definedName name="福島県">都道府県市区町村!$I$3:$I$62</definedName>
    <definedName name="兵庫県">都道府県市区町村!$AD$3:$AD$44</definedName>
    <definedName name="平均勤続年数">対応表!$S$3:$S$14</definedName>
    <definedName name="北海道">都道府県市区町村!$C$3:$C$182</definedName>
    <definedName name="有無">対応表!$G$3:$G$4</definedName>
    <definedName name="有無2">対応表!$Y$3:$Y$5</definedName>
    <definedName name="冷暖房費地域区分">対応表!$K$3:$K$7</definedName>
    <definedName name="和歌山県">都道府県市区町村!$AF$3:$AF$33</definedName>
  </definedNames>
  <calcPr calcId="191029"/>
</workbook>
</file>

<file path=xl/calcChain.xml><?xml version="1.0" encoding="utf-8"?>
<calcChain xmlns="http://schemas.openxmlformats.org/spreadsheetml/2006/main">
  <c r="G14" i="150" l="1"/>
  <c r="G12" i="150"/>
  <c r="E79" i="150" l="1"/>
  <c r="F79" i="150" s="1"/>
  <c r="M79" i="150"/>
  <c r="F68" i="150" l="1"/>
  <c r="A579" i="164" l="1"/>
  <c r="A578" i="164"/>
  <c r="A577" i="164"/>
  <c r="A576" i="164"/>
  <c r="A575" i="164"/>
  <c r="A574" i="164"/>
  <c r="A573" i="164"/>
  <c r="A572" i="164"/>
  <c r="A571" i="164"/>
  <c r="A570" i="164"/>
  <c r="A569" i="164"/>
  <c r="A568" i="164"/>
  <c r="A567" i="164"/>
  <c r="A566" i="164"/>
  <c r="A565" i="164"/>
  <c r="A564" i="164"/>
  <c r="A563" i="164"/>
  <c r="A562" i="164"/>
  <c r="A561" i="164"/>
  <c r="A560" i="164"/>
  <c r="A559" i="164"/>
  <c r="A558" i="164"/>
  <c r="A557" i="164"/>
  <c r="A556" i="164"/>
  <c r="A555" i="164"/>
  <c r="A554" i="164"/>
  <c r="A553" i="164"/>
  <c r="A552" i="164"/>
  <c r="A551" i="164"/>
  <c r="A550" i="164"/>
  <c r="A549" i="164"/>
  <c r="A548" i="164"/>
  <c r="A547" i="164"/>
  <c r="A546" i="164"/>
  <c r="A545" i="164"/>
  <c r="A544" i="164"/>
  <c r="A543" i="164"/>
  <c r="A542" i="164"/>
  <c r="A541" i="164"/>
  <c r="A540" i="164"/>
  <c r="A539" i="164"/>
  <c r="A538" i="164"/>
  <c r="A537" i="164"/>
  <c r="A536" i="164"/>
  <c r="A535" i="164"/>
  <c r="A534" i="164"/>
  <c r="A533" i="164"/>
  <c r="A532" i="164"/>
  <c r="A531" i="164"/>
  <c r="A530" i="164"/>
  <c r="A529" i="164"/>
  <c r="A528" i="164"/>
  <c r="A527" i="164"/>
  <c r="A526" i="164"/>
  <c r="A525" i="164"/>
  <c r="A524" i="164"/>
  <c r="A523" i="164"/>
  <c r="A522" i="164"/>
  <c r="A521" i="164"/>
  <c r="A520" i="164"/>
  <c r="A519" i="164"/>
  <c r="A518" i="164"/>
  <c r="A517" i="164"/>
  <c r="A516" i="164"/>
  <c r="A515" i="164"/>
  <c r="A514" i="164"/>
  <c r="A513" i="164"/>
  <c r="A512" i="164"/>
  <c r="A511" i="164"/>
  <c r="A510" i="164"/>
  <c r="A509" i="164"/>
  <c r="A508" i="164"/>
  <c r="A507" i="164"/>
  <c r="A506" i="164"/>
  <c r="A505" i="164"/>
  <c r="A504" i="164"/>
  <c r="A503" i="164"/>
  <c r="A502" i="164"/>
  <c r="A501" i="164"/>
  <c r="A500" i="164"/>
  <c r="A499" i="164"/>
  <c r="A498" i="164"/>
  <c r="A497" i="164"/>
  <c r="A496" i="164"/>
  <c r="A495" i="164"/>
  <c r="A494" i="164"/>
  <c r="A493" i="164"/>
  <c r="A492" i="164"/>
  <c r="A491" i="164"/>
  <c r="A490" i="164"/>
  <c r="A489" i="164"/>
  <c r="A488" i="164"/>
  <c r="A487" i="164"/>
  <c r="A486" i="164"/>
  <c r="A485" i="164"/>
  <c r="A484" i="164"/>
  <c r="A483" i="164"/>
  <c r="A482" i="164"/>
  <c r="A481" i="164"/>
  <c r="A480" i="164"/>
  <c r="A479" i="164"/>
  <c r="A478" i="164"/>
  <c r="A477" i="164"/>
  <c r="A476" i="164"/>
  <c r="A475" i="164"/>
  <c r="A474" i="164"/>
  <c r="A473" i="164"/>
  <c r="A472" i="164"/>
  <c r="A471" i="164"/>
  <c r="A470" i="164"/>
  <c r="A469" i="164"/>
  <c r="A468" i="164"/>
  <c r="A467" i="164"/>
  <c r="A466" i="164"/>
  <c r="A465" i="164"/>
  <c r="A464" i="164"/>
  <c r="A463" i="164"/>
  <c r="A462" i="164"/>
  <c r="A461" i="164"/>
  <c r="A460" i="164"/>
  <c r="A459" i="164"/>
  <c r="A458" i="164"/>
  <c r="A457" i="164"/>
  <c r="A456" i="164"/>
  <c r="A455" i="164"/>
  <c r="A454" i="164"/>
  <c r="A453" i="164"/>
  <c r="A452" i="164"/>
  <c r="A451" i="164"/>
  <c r="A450" i="164"/>
  <c r="A449" i="164"/>
  <c r="A448" i="164"/>
  <c r="A447" i="164"/>
  <c r="A446" i="164"/>
  <c r="A445" i="164"/>
  <c r="A444" i="164"/>
  <c r="A443" i="164"/>
  <c r="A442" i="164"/>
  <c r="A441" i="164"/>
  <c r="A440" i="164"/>
  <c r="A439" i="164"/>
  <c r="A438" i="164"/>
  <c r="A437" i="164"/>
  <c r="A436" i="164"/>
  <c r="A435" i="164"/>
  <c r="A434" i="164"/>
  <c r="A433" i="164"/>
  <c r="A432" i="164"/>
  <c r="A431" i="164"/>
  <c r="A430" i="164"/>
  <c r="A429" i="164"/>
  <c r="A428" i="164"/>
  <c r="A427" i="164"/>
  <c r="A426" i="164"/>
  <c r="A425" i="164"/>
  <c r="A424" i="164"/>
  <c r="A423" i="164"/>
  <c r="A422" i="164"/>
  <c r="A421" i="164"/>
  <c r="A420" i="164"/>
  <c r="A419" i="164"/>
  <c r="A418" i="164"/>
  <c r="A417" i="164"/>
  <c r="A416" i="164"/>
  <c r="A415" i="164"/>
  <c r="A414" i="164"/>
  <c r="A413" i="164"/>
  <c r="A412" i="164"/>
  <c r="A411" i="164"/>
  <c r="A410" i="164"/>
  <c r="A409" i="164"/>
  <c r="A408" i="164"/>
  <c r="A407" i="164"/>
  <c r="A406" i="164"/>
  <c r="A405" i="164"/>
  <c r="A404" i="164"/>
  <c r="A403" i="164"/>
  <c r="A402" i="164"/>
  <c r="A401" i="164"/>
  <c r="A400" i="164"/>
  <c r="A399" i="164"/>
  <c r="A398" i="164"/>
  <c r="A397" i="164"/>
  <c r="A396" i="164"/>
  <c r="A395" i="164"/>
  <c r="A394" i="164"/>
  <c r="A393" i="164"/>
  <c r="A392" i="164"/>
  <c r="A391" i="164"/>
  <c r="A390" i="164"/>
  <c r="A389" i="164"/>
  <c r="A388" i="164"/>
  <c r="A387" i="164"/>
  <c r="A386" i="164"/>
  <c r="A385" i="164"/>
  <c r="A384" i="164"/>
  <c r="A383" i="164"/>
  <c r="A382" i="164"/>
  <c r="A381" i="164"/>
  <c r="A380" i="164"/>
  <c r="A379" i="164"/>
  <c r="A378" i="164"/>
  <c r="A377" i="164"/>
  <c r="A376" i="164"/>
  <c r="A375" i="164"/>
  <c r="A374" i="164"/>
  <c r="A373" i="164"/>
  <c r="A372" i="164"/>
  <c r="A371" i="164"/>
  <c r="A370" i="164"/>
  <c r="A369" i="164"/>
  <c r="A368" i="164"/>
  <c r="A367" i="164"/>
  <c r="A366" i="164"/>
  <c r="A365" i="164"/>
  <c r="A364" i="164"/>
  <c r="A363" i="164"/>
  <c r="A362" i="164"/>
  <c r="A361" i="164"/>
  <c r="A360" i="164"/>
  <c r="A359" i="164"/>
  <c r="A358" i="164"/>
  <c r="A357" i="164"/>
  <c r="A356" i="164"/>
  <c r="A355" i="164"/>
  <c r="A354" i="164"/>
  <c r="A353" i="164"/>
  <c r="A352" i="164"/>
  <c r="A351" i="164"/>
  <c r="A350" i="164"/>
  <c r="A349" i="164"/>
  <c r="A348" i="164"/>
  <c r="A347" i="164"/>
  <c r="A346" i="164"/>
  <c r="A345" i="164"/>
  <c r="A344" i="164"/>
  <c r="A343" i="164"/>
  <c r="A342" i="164"/>
  <c r="A341" i="164"/>
  <c r="A340" i="164"/>
  <c r="A339" i="164"/>
  <c r="A338" i="164"/>
  <c r="A337" i="164"/>
  <c r="A336" i="164"/>
  <c r="A335" i="164"/>
  <c r="A334" i="164"/>
  <c r="A333" i="164"/>
  <c r="A332" i="164"/>
  <c r="A331" i="164"/>
  <c r="A330" i="164"/>
  <c r="A329" i="164"/>
  <c r="A328" i="164"/>
  <c r="A327" i="164"/>
  <c r="A326" i="164"/>
  <c r="A325" i="164"/>
  <c r="A324" i="164"/>
  <c r="A323" i="164"/>
  <c r="A322" i="164"/>
  <c r="A321" i="164"/>
  <c r="A320" i="164"/>
  <c r="A319" i="164"/>
  <c r="A318" i="164"/>
  <c r="A317" i="164"/>
  <c r="A316" i="164"/>
  <c r="A315" i="164"/>
  <c r="A314" i="164"/>
  <c r="A313" i="164"/>
  <c r="A312" i="164"/>
  <c r="A311" i="164"/>
  <c r="A310" i="164"/>
  <c r="A309" i="164"/>
  <c r="A308" i="164"/>
  <c r="A307" i="164"/>
  <c r="A306" i="164"/>
  <c r="A305" i="164"/>
  <c r="A304" i="164"/>
  <c r="A303" i="164"/>
  <c r="A302" i="164"/>
  <c r="A301" i="164"/>
  <c r="A300" i="164"/>
  <c r="A299" i="164"/>
  <c r="A298" i="164"/>
  <c r="A297" i="164"/>
  <c r="A296" i="164"/>
  <c r="A295" i="164"/>
  <c r="A294" i="164"/>
  <c r="A293" i="164"/>
  <c r="A292" i="164"/>
  <c r="A291" i="164"/>
  <c r="A290" i="164"/>
  <c r="A289" i="164"/>
  <c r="A288" i="164"/>
  <c r="A287" i="164"/>
  <c r="A286" i="164"/>
  <c r="A285" i="164"/>
  <c r="A284" i="164"/>
  <c r="A283" i="164"/>
  <c r="A282" i="164"/>
  <c r="A281" i="164"/>
  <c r="A280" i="164"/>
  <c r="A279" i="164"/>
  <c r="A278" i="164"/>
  <c r="A277" i="164"/>
  <c r="A276" i="164"/>
  <c r="A275" i="164"/>
  <c r="A274" i="164"/>
  <c r="A273" i="164"/>
  <c r="A272" i="164"/>
  <c r="A271" i="164"/>
  <c r="A270" i="164"/>
  <c r="A269" i="164"/>
  <c r="A268" i="164"/>
  <c r="A267" i="164"/>
  <c r="A266" i="164"/>
  <c r="A265" i="164"/>
  <c r="A264" i="164"/>
  <c r="A263" i="164"/>
  <c r="A262" i="164"/>
  <c r="A261" i="164"/>
  <c r="A260" i="164"/>
  <c r="A259" i="164"/>
  <c r="A258" i="164"/>
  <c r="A257" i="164"/>
  <c r="A256" i="164"/>
  <c r="A255" i="164"/>
  <c r="A254" i="164"/>
  <c r="A253" i="164"/>
  <c r="A252" i="164"/>
  <c r="A251" i="164"/>
  <c r="A250" i="164"/>
  <c r="A249" i="164"/>
  <c r="A248" i="164"/>
  <c r="A247" i="164"/>
  <c r="A246" i="164"/>
  <c r="A245" i="164"/>
  <c r="A244" i="164"/>
  <c r="A243" i="164"/>
  <c r="A242" i="164"/>
  <c r="A241" i="164"/>
  <c r="A240" i="164"/>
  <c r="A239" i="164"/>
  <c r="A238" i="164"/>
  <c r="A237" i="164"/>
  <c r="A236" i="164"/>
  <c r="A235" i="164"/>
  <c r="A234" i="164"/>
  <c r="A233" i="164"/>
  <c r="A232" i="164"/>
  <c r="A231" i="164"/>
  <c r="A230" i="164"/>
  <c r="A229" i="164"/>
  <c r="A228" i="164"/>
  <c r="A227" i="164"/>
  <c r="A226" i="164"/>
  <c r="A225" i="164"/>
  <c r="A224" i="164"/>
  <c r="A223" i="164"/>
  <c r="A222" i="164"/>
  <c r="A221" i="164"/>
  <c r="A220" i="164"/>
  <c r="A219" i="164"/>
  <c r="A218" i="164"/>
  <c r="A217" i="164"/>
  <c r="A216" i="164"/>
  <c r="A215" i="164"/>
  <c r="A214" i="164"/>
  <c r="A213" i="164"/>
  <c r="A212" i="164"/>
  <c r="A211" i="164"/>
  <c r="A210" i="164"/>
  <c r="A209" i="164"/>
  <c r="A208" i="164"/>
  <c r="A207" i="164"/>
  <c r="A206" i="164"/>
  <c r="A205" i="164"/>
  <c r="A204" i="164"/>
  <c r="A203" i="164"/>
  <c r="A202" i="164"/>
  <c r="A201" i="164"/>
  <c r="A200" i="164"/>
  <c r="A199" i="164"/>
  <c r="A198" i="164"/>
  <c r="A197" i="164"/>
  <c r="A196" i="164"/>
  <c r="A195" i="164"/>
  <c r="A194" i="164"/>
  <c r="A193" i="164"/>
  <c r="A192" i="164"/>
  <c r="A191" i="164"/>
  <c r="A190" i="164"/>
  <c r="A189" i="164"/>
  <c r="A188" i="164"/>
  <c r="A187" i="164"/>
  <c r="A186" i="164"/>
  <c r="A185" i="164"/>
  <c r="A184" i="164"/>
  <c r="A183" i="164"/>
  <c r="A182" i="164"/>
  <c r="A181" i="164"/>
  <c r="A180" i="164"/>
  <c r="A179" i="164"/>
  <c r="A178" i="164"/>
  <c r="A177" i="164"/>
  <c r="A176" i="164"/>
  <c r="A175" i="164"/>
  <c r="A174" i="164"/>
  <c r="A173" i="164"/>
  <c r="A172" i="164"/>
  <c r="A171" i="164"/>
  <c r="A170" i="164"/>
  <c r="A169" i="164"/>
  <c r="A168" i="164"/>
  <c r="A167" i="164"/>
  <c r="A166" i="164"/>
  <c r="A165" i="164"/>
  <c r="A164" i="164"/>
  <c r="A163" i="164"/>
  <c r="A162" i="164"/>
  <c r="A161" i="164"/>
  <c r="A160" i="164"/>
  <c r="A159" i="164"/>
  <c r="A158" i="164"/>
  <c r="A157" i="164"/>
  <c r="A156" i="164"/>
  <c r="A155" i="164"/>
  <c r="A154" i="164"/>
  <c r="A153" i="164"/>
  <c r="A152" i="164"/>
  <c r="A151" i="164"/>
  <c r="A150" i="164"/>
  <c r="A149" i="164"/>
  <c r="A148" i="164"/>
  <c r="A147" i="164"/>
  <c r="A146" i="164"/>
  <c r="A145" i="164"/>
  <c r="A144" i="164"/>
  <c r="A143" i="164"/>
  <c r="A142" i="164"/>
  <c r="A141" i="164"/>
  <c r="A140" i="164"/>
  <c r="A139" i="164"/>
  <c r="A138" i="164"/>
  <c r="A137" i="164"/>
  <c r="A136" i="164"/>
  <c r="A135" i="164"/>
  <c r="A134" i="164"/>
  <c r="A133" i="164"/>
  <c r="A132" i="164"/>
  <c r="A131" i="164"/>
  <c r="A130" i="164"/>
  <c r="A129" i="164"/>
  <c r="A128" i="164"/>
  <c r="A127" i="164"/>
  <c r="A126" i="164"/>
  <c r="A125" i="164"/>
  <c r="A124" i="164"/>
  <c r="A123" i="164"/>
  <c r="A122" i="164"/>
  <c r="A121" i="164"/>
  <c r="A120" i="164"/>
  <c r="A119" i="164"/>
  <c r="A118" i="164"/>
  <c r="A117" i="164"/>
  <c r="A116" i="164"/>
  <c r="A115" i="164"/>
  <c r="A114" i="164"/>
  <c r="A113" i="164"/>
  <c r="A112" i="164"/>
  <c r="A111" i="164"/>
  <c r="A110" i="164"/>
  <c r="A109" i="164"/>
  <c r="A108" i="164"/>
  <c r="A107" i="164"/>
  <c r="A106" i="164"/>
  <c r="A105" i="164"/>
  <c r="A104" i="164"/>
  <c r="A103" i="164"/>
  <c r="A102" i="164"/>
  <c r="A101" i="164"/>
  <c r="A100" i="164"/>
  <c r="A99" i="164"/>
  <c r="A98" i="164"/>
  <c r="A97" i="164"/>
  <c r="A96" i="164"/>
  <c r="A95" i="164"/>
  <c r="A94" i="164"/>
  <c r="A93" i="164"/>
  <c r="A92" i="164"/>
  <c r="A91" i="164"/>
  <c r="A90" i="164"/>
  <c r="A89" i="164"/>
  <c r="A88" i="164"/>
  <c r="A87" i="164"/>
  <c r="A86" i="164"/>
  <c r="A85" i="164"/>
  <c r="A84" i="164"/>
  <c r="A83" i="164"/>
  <c r="A82" i="164"/>
  <c r="A81" i="164"/>
  <c r="A80" i="164"/>
  <c r="A79" i="164"/>
  <c r="A78" i="164"/>
  <c r="A77" i="164"/>
  <c r="A76" i="164"/>
  <c r="A75" i="164"/>
  <c r="A74" i="164"/>
  <c r="A73" i="164"/>
  <c r="A72" i="164"/>
  <c r="A71" i="164"/>
  <c r="A70" i="164"/>
  <c r="A69" i="164"/>
  <c r="A68" i="164"/>
  <c r="A67" i="164"/>
  <c r="A66" i="164"/>
  <c r="A65" i="164"/>
  <c r="A64" i="164"/>
  <c r="A63" i="164"/>
  <c r="A62" i="164"/>
  <c r="A61" i="164"/>
  <c r="A60" i="164"/>
  <c r="A59" i="164"/>
  <c r="A58" i="164"/>
  <c r="A57" i="164"/>
  <c r="A56" i="164"/>
  <c r="A55" i="164"/>
  <c r="A54" i="164"/>
  <c r="A53" i="164"/>
  <c r="A52" i="164"/>
  <c r="A51" i="164"/>
  <c r="A50" i="164"/>
  <c r="A49" i="164"/>
  <c r="A48" i="164"/>
  <c r="A47" i="164"/>
  <c r="A46" i="164"/>
  <c r="A45" i="164"/>
  <c r="A44" i="164"/>
  <c r="A43" i="164"/>
  <c r="A42" i="164"/>
  <c r="A41" i="164"/>
  <c r="A40" i="164"/>
  <c r="A39" i="164"/>
  <c r="A38" i="164"/>
  <c r="A37" i="164"/>
  <c r="A36" i="164"/>
  <c r="A35" i="164"/>
  <c r="A34" i="164"/>
  <c r="A33" i="164"/>
  <c r="A32" i="164"/>
  <c r="A31" i="164"/>
  <c r="A30" i="164"/>
  <c r="A29" i="164"/>
  <c r="A28" i="164"/>
  <c r="A27" i="164"/>
  <c r="A26" i="164"/>
  <c r="A25" i="164"/>
  <c r="A24" i="164"/>
  <c r="A23" i="164"/>
  <c r="A22" i="164"/>
  <c r="A21" i="164"/>
  <c r="A20" i="164"/>
  <c r="A19" i="164"/>
  <c r="A18" i="164"/>
  <c r="A17" i="164"/>
  <c r="A16" i="164"/>
  <c r="A15" i="164"/>
  <c r="A14" i="164"/>
  <c r="A13" i="164"/>
  <c r="A12" i="164"/>
  <c r="A11" i="164"/>
  <c r="A10" i="164"/>
  <c r="A9" i="164"/>
  <c r="A8" i="164"/>
  <c r="A7" i="164"/>
  <c r="A6" i="164"/>
  <c r="A5" i="164"/>
  <c r="A4" i="164"/>
  <c r="A3" i="164"/>
  <c r="A2" i="164"/>
  <c r="E75" i="150" l="1"/>
  <c r="F75" i="150"/>
  <c r="E65" i="150"/>
  <c r="F65" i="150" s="1"/>
  <c r="E68" i="150"/>
  <c r="M75" i="150" l="1"/>
  <c r="I17" i="149"/>
  <c r="F443" i="164"/>
  <c r="F442" i="164"/>
  <c r="F441" i="164"/>
  <c r="F440" i="164"/>
  <c r="F439" i="164"/>
  <c r="F438" i="164"/>
  <c r="F437" i="164"/>
  <c r="F436" i="164"/>
  <c r="F435" i="164"/>
  <c r="F434" i="164"/>
  <c r="F433" i="164"/>
  <c r="F432" i="164"/>
  <c r="F431" i="164"/>
  <c r="F430" i="164"/>
  <c r="F429" i="164"/>
  <c r="F428" i="164"/>
  <c r="F427" i="164"/>
  <c r="F426" i="164"/>
  <c r="F425" i="164"/>
  <c r="F424" i="164"/>
  <c r="F423" i="164"/>
  <c r="F422" i="164"/>
  <c r="F421" i="164"/>
  <c r="F420" i="164"/>
  <c r="F419" i="164"/>
  <c r="F418" i="164"/>
  <c r="F417" i="164"/>
  <c r="F416" i="164"/>
  <c r="F415" i="164"/>
  <c r="F414" i="164"/>
  <c r="F413" i="164"/>
  <c r="F412" i="164"/>
  <c r="F411" i="164"/>
  <c r="F410" i="164"/>
  <c r="F409" i="164"/>
  <c r="F408" i="164"/>
  <c r="F407" i="164"/>
  <c r="F406" i="164"/>
  <c r="F405" i="164"/>
  <c r="F404" i="164"/>
  <c r="F403" i="164"/>
  <c r="F402" i="164"/>
  <c r="F401" i="164"/>
  <c r="F400" i="164"/>
  <c r="F399" i="164"/>
  <c r="F398" i="164"/>
  <c r="F397" i="164"/>
  <c r="F396" i="164"/>
  <c r="F395" i="164"/>
  <c r="F394" i="164"/>
  <c r="F393" i="164"/>
  <c r="F392" i="164"/>
  <c r="F391" i="164"/>
  <c r="F390" i="164"/>
  <c r="F389" i="164"/>
  <c r="F388" i="164"/>
  <c r="F387" i="164"/>
  <c r="F386" i="164"/>
  <c r="F385" i="164"/>
  <c r="F384" i="164"/>
  <c r="F383" i="164"/>
  <c r="F382" i="164"/>
  <c r="F381" i="164"/>
  <c r="F380" i="164"/>
  <c r="F379" i="164"/>
  <c r="F378" i="164"/>
  <c r="F377" i="164"/>
  <c r="F376" i="164"/>
  <c r="F375" i="164"/>
  <c r="F374" i="164"/>
  <c r="F373" i="164"/>
  <c r="F372" i="164"/>
  <c r="F371" i="164"/>
  <c r="F370" i="164"/>
  <c r="F369" i="164"/>
  <c r="F368" i="164"/>
  <c r="F367" i="164"/>
  <c r="F366" i="164"/>
  <c r="F365" i="164"/>
  <c r="F364" i="164"/>
  <c r="F363" i="164"/>
  <c r="F362" i="164"/>
  <c r="F361" i="164"/>
  <c r="F360" i="164"/>
  <c r="F359" i="164"/>
  <c r="F358" i="164"/>
  <c r="F357" i="164"/>
  <c r="F356" i="164"/>
  <c r="F355" i="164"/>
  <c r="F354" i="164"/>
  <c r="F353" i="164"/>
  <c r="F352" i="164"/>
  <c r="F351" i="164"/>
  <c r="F350" i="164"/>
  <c r="F349" i="164"/>
  <c r="F348" i="164"/>
  <c r="F347" i="164"/>
  <c r="F346" i="164"/>
  <c r="F345" i="164"/>
  <c r="F344" i="164"/>
  <c r="F343" i="164"/>
  <c r="F342" i="164"/>
  <c r="F341" i="164"/>
  <c r="F340" i="164"/>
  <c r="F339" i="164"/>
  <c r="F338" i="164"/>
  <c r="F337" i="164"/>
  <c r="F336" i="164"/>
  <c r="F335" i="164"/>
  <c r="F334" i="164"/>
  <c r="F333" i="164"/>
  <c r="F332" i="164"/>
  <c r="F331" i="164"/>
  <c r="F330" i="164"/>
  <c r="F329" i="164"/>
  <c r="F328" i="164"/>
  <c r="F327" i="164"/>
  <c r="F326" i="164"/>
  <c r="F325" i="164"/>
  <c r="F324" i="164"/>
  <c r="F323" i="164"/>
  <c r="F322" i="164"/>
  <c r="F321" i="164"/>
  <c r="F320" i="164"/>
  <c r="F319" i="164"/>
  <c r="F318" i="164"/>
  <c r="F317" i="164"/>
  <c r="F316" i="164"/>
  <c r="F315" i="164"/>
  <c r="F314" i="164"/>
  <c r="F313" i="164"/>
  <c r="F312" i="164"/>
  <c r="F311" i="164"/>
  <c r="F310" i="164"/>
  <c r="F309" i="164"/>
  <c r="F308" i="164"/>
  <c r="F307" i="164"/>
  <c r="F306" i="164"/>
  <c r="F305" i="164"/>
  <c r="F304" i="164"/>
  <c r="F303" i="164"/>
  <c r="F302" i="164"/>
  <c r="F301" i="164"/>
  <c r="F300" i="164"/>
  <c r="F299" i="164"/>
  <c r="F298" i="164"/>
  <c r="F297" i="164"/>
  <c r="F296" i="164"/>
  <c r="F295" i="164"/>
  <c r="F294" i="164"/>
  <c r="F293" i="164"/>
  <c r="F292" i="164"/>
  <c r="F291" i="164"/>
  <c r="F290" i="164"/>
  <c r="F289" i="164"/>
  <c r="F288" i="164"/>
  <c r="F287" i="164"/>
  <c r="F286" i="164"/>
  <c r="F285" i="164"/>
  <c r="F284" i="164"/>
  <c r="F283" i="164"/>
  <c r="F282" i="164"/>
  <c r="F281" i="164"/>
  <c r="F280" i="164"/>
  <c r="F279" i="164"/>
  <c r="F278" i="164"/>
  <c r="F277" i="164"/>
  <c r="F276" i="164"/>
  <c r="F275" i="164"/>
  <c r="F274" i="164"/>
  <c r="F273" i="164"/>
  <c r="F272" i="164"/>
  <c r="F271" i="164"/>
  <c r="F270" i="164"/>
  <c r="F269" i="164"/>
  <c r="F268" i="164"/>
  <c r="F267" i="164"/>
  <c r="F266" i="164"/>
  <c r="F265" i="164"/>
  <c r="F264" i="164"/>
  <c r="F263" i="164"/>
  <c r="F262" i="164"/>
  <c r="F261" i="164"/>
  <c r="F260" i="164"/>
  <c r="F259" i="164"/>
  <c r="F258" i="164"/>
  <c r="F257" i="164"/>
  <c r="F256" i="164"/>
  <c r="F255" i="164"/>
  <c r="F254" i="164"/>
  <c r="F253" i="164"/>
  <c r="F252" i="164"/>
  <c r="F251" i="164"/>
  <c r="F250" i="164"/>
  <c r="F249" i="164"/>
  <c r="F248" i="164"/>
  <c r="F247" i="164"/>
  <c r="F246" i="164"/>
  <c r="F245" i="164"/>
  <c r="F244" i="164"/>
  <c r="F243" i="164"/>
  <c r="F242" i="164"/>
  <c r="F241" i="164"/>
  <c r="F240" i="164"/>
  <c r="F239" i="164"/>
  <c r="F238" i="164"/>
  <c r="F237" i="164"/>
  <c r="F236" i="164"/>
  <c r="F235" i="164"/>
  <c r="F234" i="164"/>
  <c r="F233" i="164"/>
  <c r="F232" i="164"/>
  <c r="F231" i="164"/>
  <c r="F230" i="164"/>
  <c r="F229" i="164"/>
  <c r="F228" i="164"/>
  <c r="F227" i="164"/>
  <c r="F226" i="164"/>
  <c r="F225" i="164"/>
  <c r="F224" i="164"/>
  <c r="F223" i="164"/>
  <c r="F222" i="164"/>
  <c r="F221" i="164"/>
  <c r="F220" i="164"/>
  <c r="F219" i="164"/>
  <c r="F218" i="164"/>
  <c r="F217" i="164"/>
  <c r="F216" i="164"/>
  <c r="F215" i="164"/>
  <c r="F214" i="164"/>
  <c r="F213" i="164"/>
  <c r="F212" i="164"/>
  <c r="F211" i="164"/>
  <c r="F210" i="164"/>
  <c r="F209" i="164"/>
  <c r="F208" i="164"/>
  <c r="F207" i="164"/>
  <c r="F206" i="164"/>
  <c r="F205" i="164"/>
  <c r="F204" i="164"/>
  <c r="F203" i="164"/>
  <c r="K202" i="164"/>
  <c r="F202" i="164"/>
  <c r="K201" i="164"/>
  <c r="F201" i="164"/>
  <c r="K200" i="164"/>
  <c r="F200" i="164"/>
  <c r="K199" i="164"/>
  <c r="F199" i="164"/>
  <c r="K198" i="164"/>
  <c r="F198" i="164"/>
  <c r="K197" i="164"/>
  <c r="F197" i="164"/>
  <c r="K196" i="164"/>
  <c r="F196" i="164"/>
  <c r="K195" i="164"/>
  <c r="F195" i="164"/>
  <c r="K194" i="164"/>
  <c r="F194" i="164"/>
  <c r="K193" i="164"/>
  <c r="F193" i="164"/>
  <c r="K192" i="164"/>
  <c r="F192" i="164"/>
  <c r="K191" i="164"/>
  <c r="F191" i="164"/>
  <c r="K190" i="164"/>
  <c r="F190" i="164"/>
  <c r="K189" i="164"/>
  <c r="F189" i="164"/>
  <c r="K188" i="164"/>
  <c r="F188" i="164"/>
  <c r="K187" i="164"/>
  <c r="F187" i="164"/>
  <c r="K186" i="164"/>
  <c r="F186" i="164"/>
  <c r="K185" i="164"/>
  <c r="F185" i="164"/>
  <c r="K184" i="164"/>
  <c r="F184" i="164"/>
  <c r="K183" i="164"/>
  <c r="F183" i="164"/>
  <c r="K182" i="164"/>
  <c r="F182" i="164"/>
  <c r="K181" i="164"/>
  <c r="F181" i="164"/>
  <c r="K180" i="164"/>
  <c r="F180" i="164"/>
  <c r="K179" i="164"/>
  <c r="F179" i="164"/>
  <c r="K178" i="164"/>
  <c r="F178" i="164"/>
  <c r="K177" i="164"/>
  <c r="F177" i="164"/>
  <c r="K176" i="164"/>
  <c r="F176" i="164"/>
  <c r="K175" i="164"/>
  <c r="F175" i="164"/>
  <c r="K174" i="164"/>
  <c r="F174" i="164"/>
  <c r="K173" i="164"/>
  <c r="F173" i="164"/>
  <c r="K172" i="164"/>
  <c r="F172" i="164"/>
  <c r="K171" i="164"/>
  <c r="F171" i="164"/>
  <c r="K170" i="164"/>
  <c r="F170" i="164"/>
  <c r="K169" i="164"/>
  <c r="F169" i="164"/>
  <c r="K168" i="164"/>
  <c r="F168" i="164"/>
  <c r="K167" i="164"/>
  <c r="F167" i="164"/>
  <c r="K166" i="164"/>
  <c r="F166" i="164"/>
  <c r="K165" i="164"/>
  <c r="F165" i="164"/>
  <c r="K164" i="164"/>
  <c r="F164" i="164"/>
  <c r="K163" i="164"/>
  <c r="F163" i="164"/>
  <c r="K162" i="164"/>
  <c r="F162" i="164"/>
  <c r="K161" i="164"/>
  <c r="F161" i="164"/>
  <c r="K160" i="164"/>
  <c r="F160" i="164"/>
  <c r="K159" i="164"/>
  <c r="F159" i="164"/>
  <c r="K158" i="164"/>
  <c r="F158" i="164"/>
  <c r="K157" i="164"/>
  <c r="F157" i="164"/>
  <c r="K156" i="164"/>
  <c r="F156" i="164"/>
  <c r="K155" i="164"/>
  <c r="F155" i="164"/>
  <c r="K154" i="164"/>
  <c r="F154" i="164"/>
  <c r="K153" i="164"/>
  <c r="F153" i="164"/>
  <c r="K152" i="164"/>
  <c r="F152" i="164"/>
  <c r="K151" i="164"/>
  <c r="F151" i="164"/>
  <c r="K150" i="164"/>
  <c r="F150" i="164"/>
  <c r="K149" i="164"/>
  <c r="F149" i="164"/>
  <c r="K148" i="164"/>
  <c r="F148" i="164"/>
  <c r="K147" i="164"/>
  <c r="F147" i="164"/>
  <c r="K146" i="164"/>
  <c r="F146" i="164"/>
  <c r="K145" i="164"/>
  <c r="F145" i="164"/>
  <c r="K144" i="164"/>
  <c r="F144" i="164"/>
  <c r="K143" i="164"/>
  <c r="F143" i="164"/>
  <c r="K142" i="164"/>
  <c r="F142" i="164"/>
  <c r="K141" i="164"/>
  <c r="F141" i="164"/>
  <c r="K140" i="164"/>
  <c r="F140" i="164"/>
  <c r="K139" i="164"/>
  <c r="F139" i="164"/>
  <c r="K138" i="164"/>
  <c r="F138" i="164"/>
  <c r="K137" i="164"/>
  <c r="F137" i="164"/>
  <c r="K136" i="164"/>
  <c r="F136" i="164"/>
  <c r="K135" i="164"/>
  <c r="F135" i="164"/>
  <c r="K134" i="164"/>
  <c r="F134" i="164"/>
  <c r="K133" i="164"/>
  <c r="F133" i="164"/>
  <c r="K132" i="164"/>
  <c r="F132" i="164"/>
  <c r="K131" i="164"/>
  <c r="F131" i="164"/>
  <c r="K130" i="164"/>
  <c r="F130" i="164"/>
  <c r="K129" i="164"/>
  <c r="F129" i="164"/>
  <c r="K128" i="164"/>
  <c r="F128" i="164"/>
  <c r="K127" i="164"/>
  <c r="F127" i="164"/>
  <c r="K126" i="164"/>
  <c r="F126" i="164"/>
  <c r="K125" i="164"/>
  <c r="F125" i="164"/>
  <c r="K124" i="164"/>
  <c r="F124" i="164"/>
  <c r="K123" i="164"/>
  <c r="F123" i="164"/>
  <c r="K122" i="164"/>
  <c r="F122" i="164"/>
  <c r="K121" i="164"/>
  <c r="F121" i="164"/>
  <c r="K120" i="164"/>
  <c r="F120" i="164"/>
  <c r="K119" i="164"/>
  <c r="F119" i="164"/>
  <c r="K118" i="164"/>
  <c r="F118" i="164"/>
  <c r="K117" i="164"/>
  <c r="F117" i="164"/>
  <c r="K116" i="164"/>
  <c r="F116" i="164"/>
  <c r="K115" i="164"/>
  <c r="F115" i="164"/>
  <c r="K114" i="164"/>
  <c r="F114" i="164"/>
  <c r="K113" i="164"/>
  <c r="F113" i="164"/>
  <c r="K112" i="164"/>
  <c r="F112" i="164"/>
  <c r="K111" i="164"/>
  <c r="F111" i="164"/>
  <c r="K110" i="164"/>
  <c r="F110" i="164"/>
  <c r="K109" i="164"/>
  <c r="F109" i="164"/>
  <c r="K108" i="164"/>
  <c r="F108" i="164"/>
  <c r="K107" i="164"/>
  <c r="F107" i="164"/>
  <c r="K106" i="164"/>
  <c r="F106" i="164"/>
  <c r="K105" i="164"/>
  <c r="F105" i="164"/>
  <c r="K104" i="164"/>
  <c r="F104" i="164"/>
  <c r="K103" i="164"/>
  <c r="F103" i="164"/>
  <c r="K102" i="164"/>
  <c r="F102" i="164"/>
  <c r="K101" i="164"/>
  <c r="F101" i="164"/>
  <c r="K100" i="164"/>
  <c r="F100" i="164"/>
  <c r="K99" i="164"/>
  <c r="F99" i="164"/>
  <c r="K98" i="164"/>
  <c r="F98" i="164"/>
  <c r="K97" i="164"/>
  <c r="F97" i="164"/>
  <c r="K96" i="164"/>
  <c r="F96" i="164"/>
  <c r="K95" i="164"/>
  <c r="F95" i="164"/>
  <c r="K94" i="164"/>
  <c r="F94" i="164"/>
  <c r="K93" i="164"/>
  <c r="F93" i="164"/>
  <c r="K92" i="164"/>
  <c r="F92" i="164"/>
  <c r="K91" i="164"/>
  <c r="F91" i="164"/>
  <c r="K90" i="164"/>
  <c r="F90" i="164"/>
  <c r="K89" i="164"/>
  <c r="F89" i="164"/>
  <c r="K88" i="164"/>
  <c r="F88" i="164"/>
  <c r="K87" i="164"/>
  <c r="F87" i="164"/>
  <c r="K86" i="164"/>
  <c r="F86" i="164"/>
  <c r="K85" i="164"/>
  <c r="F85" i="164"/>
  <c r="K84" i="164"/>
  <c r="F84" i="164"/>
  <c r="K83" i="164"/>
  <c r="F83" i="164"/>
  <c r="K82" i="164"/>
  <c r="F82" i="164"/>
  <c r="K81" i="164"/>
  <c r="F81" i="164"/>
  <c r="K80" i="164"/>
  <c r="F80" i="164"/>
  <c r="K79" i="164"/>
  <c r="F79" i="164"/>
  <c r="K78" i="164"/>
  <c r="F78" i="164"/>
  <c r="K77" i="164"/>
  <c r="F77" i="164"/>
  <c r="K76" i="164"/>
  <c r="F76" i="164"/>
  <c r="K75" i="164"/>
  <c r="F75" i="164"/>
  <c r="K74" i="164"/>
  <c r="F74" i="164"/>
  <c r="K73" i="164"/>
  <c r="F73" i="164"/>
  <c r="K72" i="164"/>
  <c r="F72" i="164"/>
  <c r="K71" i="164"/>
  <c r="F71" i="164"/>
  <c r="K70" i="164"/>
  <c r="F70" i="164"/>
  <c r="K69" i="164"/>
  <c r="F69" i="164"/>
  <c r="K68" i="164"/>
  <c r="F68" i="164"/>
  <c r="K67" i="164"/>
  <c r="F67" i="164"/>
  <c r="K66" i="164"/>
  <c r="F66" i="164"/>
  <c r="K65" i="164"/>
  <c r="F65" i="164"/>
  <c r="K64" i="164"/>
  <c r="F64" i="164"/>
  <c r="K63" i="164"/>
  <c r="F63" i="164"/>
  <c r="K62" i="164"/>
  <c r="F62" i="164"/>
  <c r="K61" i="164"/>
  <c r="F61" i="164"/>
  <c r="K60" i="164"/>
  <c r="F60" i="164"/>
  <c r="K59" i="164"/>
  <c r="F59" i="164"/>
  <c r="K58" i="164"/>
  <c r="F58" i="164"/>
  <c r="K57" i="164"/>
  <c r="F57" i="164"/>
  <c r="K56" i="164"/>
  <c r="F56" i="164"/>
  <c r="K55" i="164"/>
  <c r="F55" i="164"/>
  <c r="K54" i="164"/>
  <c r="F54" i="164"/>
  <c r="K53" i="164"/>
  <c r="F53" i="164"/>
  <c r="K52" i="164"/>
  <c r="F52" i="164"/>
  <c r="K51" i="164"/>
  <c r="F51" i="164"/>
  <c r="K50" i="164"/>
  <c r="F50" i="164"/>
  <c r="K49" i="164"/>
  <c r="F49" i="164"/>
  <c r="K48" i="164"/>
  <c r="F48" i="164"/>
  <c r="K47" i="164"/>
  <c r="F47" i="164"/>
  <c r="K46" i="164"/>
  <c r="F46" i="164"/>
  <c r="K45" i="164"/>
  <c r="F45" i="164"/>
  <c r="K44" i="164"/>
  <c r="F44" i="164"/>
  <c r="K43" i="164"/>
  <c r="F43" i="164"/>
  <c r="K42" i="164"/>
  <c r="F42" i="164"/>
  <c r="K41" i="164"/>
  <c r="F41" i="164"/>
  <c r="K40" i="164"/>
  <c r="F40" i="164"/>
  <c r="K39" i="164"/>
  <c r="F39" i="164"/>
  <c r="K38" i="164"/>
  <c r="F38" i="164"/>
  <c r="K37" i="164"/>
  <c r="F37" i="164"/>
  <c r="K36" i="164"/>
  <c r="F36" i="164"/>
  <c r="K35" i="164"/>
  <c r="F35" i="164"/>
  <c r="K34" i="164"/>
  <c r="F34" i="164"/>
  <c r="K33" i="164"/>
  <c r="F33" i="164"/>
  <c r="K32" i="164"/>
  <c r="F32" i="164"/>
  <c r="K31" i="164"/>
  <c r="F31" i="164"/>
  <c r="K30" i="164"/>
  <c r="F30" i="164"/>
  <c r="K29" i="164"/>
  <c r="F29" i="164"/>
  <c r="K28" i="164"/>
  <c r="F28" i="164"/>
  <c r="K27" i="164"/>
  <c r="F27" i="164"/>
  <c r="K26" i="164"/>
  <c r="F26" i="164"/>
  <c r="K25" i="164"/>
  <c r="F25" i="164"/>
  <c r="K24" i="164"/>
  <c r="F24" i="164"/>
  <c r="K23" i="164"/>
  <c r="F23" i="164"/>
  <c r="K22" i="164"/>
  <c r="F22" i="164"/>
  <c r="K21" i="164"/>
  <c r="F21" i="164"/>
  <c r="K20" i="164"/>
  <c r="F20" i="164"/>
  <c r="K19" i="164"/>
  <c r="F19" i="164"/>
  <c r="K18" i="164"/>
  <c r="F18" i="164"/>
  <c r="K17" i="164"/>
  <c r="F17" i="164"/>
  <c r="P16" i="164"/>
  <c r="K16" i="164"/>
  <c r="F16" i="164"/>
  <c r="P15" i="164"/>
  <c r="K15" i="164"/>
  <c r="F15" i="164"/>
  <c r="P14" i="164"/>
  <c r="K14" i="164"/>
  <c r="F14" i="164"/>
  <c r="P13" i="164"/>
  <c r="K13" i="164"/>
  <c r="F13" i="164"/>
  <c r="P12" i="164"/>
  <c r="K12" i="164"/>
  <c r="F12" i="164"/>
  <c r="P11" i="164"/>
  <c r="K11" i="164"/>
  <c r="F11" i="164"/>
  <c r="P10" i="164"/>
  <c r="K10" i="164"/>
  <c r="F10" i="164"/>
  <c r="P9" i="164"/>
  <c r="K9" i="164"/>
  <c r="F9" i="164"/>
  <c r="P8" i="164"/>
  <c r="K8" i="164"/>
  <c r="F8" i="164"/>
  <c r="P7" i="164"/>
  <c r="K7" i="164"/>
  <c r="F7" i="164"/>
  <c r="P6" i="164"/>
  <c r="K6" i="164"/>
  <c r="F6" i="164"/>
  <c r="P5" i="164"/>
  <c r="K5" i="164"/>
  <c r="F5" i="164"/>
  <c r="P4" i="164"/>
  <c r="K4" i="164"/>
  <c r="F4" i="164"/>
  <c r="P3" i="164"/>
  <c r="K3" i="164"/>
  <c r="F3" i="164"/>
  <c r="P2" i="164"/>
  <c r="D133" i="149" s="1"/>
  <c r="K2" i="164"/>
  <c r="F2" i="164"/>
  <c r="D118" i="149" s="1"/>
  <c r="D125" i="149" l="1"/>
  <c r="E73" i="150"/>
  <c r="E72" i="150"/>
  <c r="E71" i="150"/>
  <c r="F71" i="150" s="1"/>
  <c r="I71" i="150" s="1"/>
  <c r="E6" i="150"/>
  <c r="F6" i="150" s="1"/>
  <c r="V46" i="149"/>
  <c r="E78" i="150"/>
  <c r="F78" i="150" s="1"/>
  <c r="E77" i="150"/>
  <c r="F77" i="150" s="1"/>
  <c r="M77" i="150" s="1"/>
  <c r="E70" i="150"/>
  <c r="F70" i="150" s="1"/>
  <c r="L45" i="149"/>
  <c r="E8" i="150" s="1"/>
  <c r="Q46" i="149"/>
  <c r="E74" i="150"/>
  <c r="F74" i="150" s="1"/>
  <c r="M74" i="150" s="1"/>
  <c r="E69" i="150"/>
  <c r="F69" i="150" s="1"/>
  <c r="E67" i="150"/>
  <c r="F67" i="150" s="1"/>
  <c r="E63" i="150"/>
  <c r="F63" i="150" s="1"/>
  <c r="E62" i="150"/>
  <c r="F62" i="150" s="1"/>
  <c r="E60" i="150"/>
  <c r="F60" i="150" s="1"/>
  <c r="E58" i="150"/>
  <c r="F58" i="150" s="1"/>
  <c r="F18" i="150"/>
  <c r="F19" i="150"/>
  <c r="F17" i="150"/>
  <c r="E18" i="150"/>
  <c r="E19" i="150"/>
  <c r="E17" i="150"/>
  <c r="E7" i="150"/>
  <c r="F7" i="150" s="1"/>
  <c r="G108" i="150" s="1"/>
  <c r="E55" i="150"/>
  <c r="F55" i="150" s="1"/>
  <c r="E44" i="150"/>
  <c r="F44" i="150" s="1"/>
  <c r="E61" i="150"/>
  <c r="F61" i="150" s="1"/>
  <c r="E59" i="150"/>
  <c r="F59" i="150" s="1"/>
  <c r="E57" i="150"/>
  <c r="F57" i="150" s="1"/>
  <c r="E53" i="150"/>
  <c r="F53" i="150" s="1"/>
  <c r="E29" i="150"/>
  <c r="E14" i="150"/>
  <c r="F12" i="150"/>
  <c r="F13" i="150"/>
  <c r="F14" i="150"/>
  <c r="E12" i="150"/>
  <c r="E13" i="150"/>
  <c r="D6" i="150"/>
  <c r="G109" i="150" l="1"/>
  <c r="I69" i="150"/>
  <c r="G96" i="150"/>
  <c r="E24" i="150"/>
  <c r="F24" i="150"/>
  <c r="E30" i="150"/>
  <c r="F30" i="150" s="1"/>
  <c r="L78" i="150"/>
  <c r="F73" i="150"/>
  <c r="M73" i="150" s="1"/>
  <c r="F72" i="150"/>
  <c r="I72" i="150" s="1"/>
  <c r="E23" i="150"/>
  <c r="E22" i="150"/>
  <c r="J71" i="150"/>
  <c r="K71" i="150" s="1"/>
  <c r="L71" i="150" s="1"/>
  <c r="F23" i="150"/>
  <c r="F27" i="150"/>
  <c r="F51" i="150" s="1"/>
  <c r="E33" i="150"/>
  <c r="F34" i="150"/>
  <c r="G97" i="150"/>
  <c r="G98" i="150" s="1"/>
  <c r="F22" i="150"/>
  <c r="AA45" i="149"/>
  <c r="E9" i="150" s="1"/>
  <c r="M76" i="150" s="1"/>
  <c r="E27" i="150"/>
  <c r="I70" i="150" s="1"/>
  <c r="M53" i="150"/>
  <c r="M54" i="150"/>
  <c r="J78" i="150" l="1"/>
  <c r="I79" i="150"/>
  <c r="J79" i="150" s="1"/>
  <c r="K79" i="150" s="1"/>
  <c r="L79" i="150" s="1"/>
  <c r="E37" i="150"/>
  <c r="I75" i="150"/>
  <c r="J75" i="150" s="1"/>
  <c r="K75" i="150" s="1"/>
  <c r="L75" i="150" s="1"/>
  <c r="I53" i="150"/>
  <c r="J53" i="150" s="1"/>
  <c r="K53" i="150" s="1"/>
  <c r="L53" i="150" s="1"/>
  <c r="J72" i="150"/>
  <c r="K72" i="150" s="1"/>
  <c r="L72" i="150" s="1"/>
  <c r="G27" i="150"/>
  <c r="E34" i="150"/>
  <c r="I74" i="150"/>
  <c r="I77" i="150"/>
  <c r="J77" i="150" s="1"/>
  <c r="K77" i="150" s="1"/>
  <c r="L77" i="150" s="1"/>
  <c r="I73" i="150"/>
  <c r="K52" i="150"/>
  <c r="L52" i="150"/>
  <c r="K51" i="150"/>
  <c r="L51" i="150"/>
  <c r="I59" i="150"/>
  <c r="I66" i="150"/>
  <c r="I65" i="150"/>
  <c r="I62" i="150"/>
  <c r="I57" i="150"/>
  <c r="I55" i="150"/>
  <c r="I56" i="150"/>
  <c r="I50" i="150"/>
  <c r="I49" i="150"/>
  <c r="I46" i="150"/>
  <c r="J50" i="150"/>
  <c r="J46" i="150"/>
  <c r="J49" i="150"/>
  <c r="I47" i="150"/>
  <c r="J47" i="150"/>
  <c r="I86" i="150" l="1"/>
  <c r="I82" i="150"/>
  <c r="J69" i="150"/>
  <c r="J62" i="150"/>
  <c r="K62" i="150" s="1"/>
  <c r="L62" i="150" s="1"/>
  <c r="J65" i="150"/>
  <c r="K65" i="150" s="1"/>
  <c r="L65" i="150" s="1"/>
  <c r="J56" i="150"/>
  <c r="K56" i="150" s="1"/>
  <c r="L56" i="150" s="1"/>
  <c r="J66" i="150"/>
  <c r="K66" i="150" s="1"/>
  <c r="L66" i="150" s="1"/>
  <c r="J59" i="150"/>
  <c r="K59" i="150" s="1"/>
  <c r="L59" i="150" s="1"/>
  <c r="J55" i="150"/>
  <c r="K55" i="150" s="1"/>
  <c r="L55" i="150" s="1"/>
  <c r="J57" i="150"/>
  <c r="K57" i="150" s="1"/>
  <c r="L57" i="150" s="1"/>
  <c r="J74" i="150"/>
  <c r="I87" i="150"/>
  <c r="I83" i="150"/>
  <c r="J70" i="150"/>
  <c r="K70" i="150" s="1"/>
  <c r="L70" i="150" s="1"/>
  <c r="E38" i="150"/>
  <c r="F38" i="150" s="1"/>
  <c r="E39" i="150"/>
  <c r="F39" i="150" s="1"/>
  <c r="K47" i="150"/>
  <c r="L47" i="150"/>
  <c r="K46" i="150"/>
  <c r="L46" i="150"/>
  <c r="K50" i="150"/>
  <c r="L50" i="150"/>
  <c r="L49" i="150"/>
  <c r="K49" i="150"/>
  <c r="J73" i="150"/>
  <c r="J67" i="150"/>
  <c r="J68" i="150"/>
  <c r="L67" i="150"/>
  <c r="I67" i="150"/>
  <c r="I68" i="150"/>
  <c r="K67" i="150"/>
  <c r="K68" i="150"/>
  <c r="I63" i="150"/>
  <c r="I64" i="150"/>
  <c r="L64" i="150"/>
  <c r="L63" i="150"/>
  <c r="J86" i="150" l="1"/>
  <c r="J82" i="150"/>
  <c r="K69" i="150"/>
  <c r="M78" i="150"/>
  <c r="K74" i="150"/>
  <c r="J87" i="150"/>
  <c r="J83" i="150"/>
  <c r="K73" i="150"/>
  <c r="L68" i="150"/>
  <c r="K63" i="150"/>
  <c r="J64" i="150"/>
  <c r="J63" i="150"/>
  <c r="K64" i="150"/>
  <c r="K82" i="150" l="1"/>
  <c r="K86" i="150"/>
  <c r="L69" i="150"/>
  <c r="L74" i="150"/>
  <c r="K87" i="150"/>
  <c r="K83" i="150"/>
  <c r="K78" i="150"/>
  <c r="I78" i="150"/>
  <c r="L73" i="150"/>
  <c r="L82" i="150" l="1"/>
  <c r="L86" i="150"/>
  <c r="K84" i="150"/>
  <c r="I88" i="150"/>
  <c r="J88" i="150"/>
  <c r="I84" i="150"/>
  <c r="L87" i="150"/>
  <c r="L83" i="150"/>
  <c r="J84" i="150"/>
  <c r="K88" i="150"/>
  <c r="L88" i="150" l="1"/>
  <c r="J90" i="150"/>
  <c r="L84" i="150"/>
  <c r="L90" i="150" l="1"/>
  <c r="J91" i="150" s="1"/>
  <c r="J92" i="150" s="1"/>
  <c r="O180" i="149" s="1"/>
  <c r="O178" i="149" l="1"/>
</calcChain>
</file>

<file path=xl/sharedStrings.xml><?xml version="1.0" encoding="utf-8"?>
<sst xmlns="http://schemas.openxmlformats.org/spreadsheetml/2006/main" count="6839" uniqueCount="3266">
  <si>
    <t>＋</t>
  </si>
  <si>
    <t>地域区分</t>
    <rPh sb="0" eb="2">
      <t>チイキ</t>
    </rPh>
    <rPh sb="2" eb="4">
      <t>クブン</t>
    </rPh>
    <phoneticPr fontId="6"/>
  </si>
  <si>
    <t>A</t>
    <phoneticPr fontId="6"/>
  </si>
  <si>
    <t>地域
区分</t>
    <rPh sb="0" eb="2">
      <t>チイキ</t>
    </rPh>
    <rPh sb="3" eb="5">
      <t>クブン</t>
    </rPh>
    <phoneticPr fontId="7"/>
  </si>
  <si>
    <t>認定
区分</t>
    <rPh sb="0" eb="2">
      <t>ニンテイ</t>
    </rPh>
    <rPh sb="3" eb="5">
      <t>クブン</t>
    </rPh>
    <phoneticPr fontId="6"/>
  </si>
  <si>
    <t>年齢区分</t>
    <rPh sb="0" eb="2">
      <t>ネンレイ</t>
    </rPh>
    <rPh sb="2" eb="4">
      <t>クブン</t>
    </rPh>
    <phoneticPr fontId="7"/>
  </si>
  <si>
    <t>基本分単価</t>
    <rPh sb="0" eb="2">
      <t>キホン</t>
    </rPh>
    <rPh sb="2" eb="3">
      <t>ブン</t>
    </rPh>
    <rPh sb="3" eb="4">
      <t>タン</t>
    </rPh>
    <rPh sb="4" eb="5">
      <t>アタイ</t>
    </rPh>
    <phoneticPr fontId="7"/>
  </si>
  <si>
    <t>（注）</t>
    <rPh sb="0" eb="3">
      <t>チュウ</t>
    </rPh>
    <phoneticPr fontId="7"/>
  </si>
  <si>
    <t>乳児</t>
    <rPh sb="0" eb="2">
      <t>ニュウジ</t>
    </rPh>
    <phoneticPr fontId="7"/>
  </si>
  <si>
    <t>3号</t>
    <rPh sb="1" eb="2">
      <t>ゴウ</t>
    </rPh>
    <phoneticPr fontId="6"/>
  </si>
  <si>
    <t xml:space="preserve"> 1,050人～</t>
    <rPh sb="6" eb="7">
      <t>ニン</t>
    </rPh>
    <phoneticPr fontId="6"/>
  </si>
  <si>
    <t>　 980人～1,049人</t>
    <rPh sb="5" eb="6">
      <t>ニン</t>
    </rPh>
    <rPh sb="12" eb="13">
      <t>ニン</t>
    </rPh>
    <phoneticPr fontId="6"/>
  </si>
  <si>
    <t xml:space="preserve"> 　910人～　979人</t>
    <rPh sb="5" eb="6">
      <t>ニン</t>
    </rPh>
    <rPh sb="11" eb="12">
      <t>ニン</t>
    </rPh>
    <phoneticPr fontId="6"/>
  </si>
  <si>
    <t xml:space="preserve"> 　770人～　839人</t>
    <rPh sb="5" eb="6">
      <t>ニン</t>
    </rPh>
    <rPh sb="11" eb="12">
      <t>ニン</t>
    </rPh>
    <phoneticPr fontId="6"/>
  </si>
  <si>
    <t xml:space="preserve"> 　700人～　769人</t>
    <rPh sb="5" eb="6">
      <t>ニン</t>
    </rPh>
    <rPh sb="11" eb="12">
      <t>ニン</t>
    </rPh>
    <phoneticPr fontId="6"/>
  </si>
  <si>
    <t>　 630人～　699人</t>
    <rPh sb="5" eb="6">
      <t>ニン</t>
    </rPh>
    <rPh sb="11" eb="12">
      <t>ニン</t>
    </rPh>
    <phoneticPr fontId="6"/>
  </si>
  <si>
    <t>利用子ども数</t>
    <rPh sb="0" eb="2">
      <t>リヨウ</t>
    </rPh>
    <rPh sb="2" eb="3">
      <t>コ</t>
    </rPh>
    <rPh sb="5" eb="6">
      <t>スウ</t>
    </rPh>
    <phoneticPr fontId="6"/>
  </si>
  <si>
    <t>各月初日の</t>
    <rPh sb="0" eb="2">
      <t>カクツキ</t>
    </rPh>
    <rPh sb="2" eb="4">
      <t>ショニチ</t>
    </rPh>
    <phoneticPr fontId="6"/>
  </si>
  <si>
    <t>　 560人～　629人</t>
    <rPh sb="5" eb="6">
      <t>ニン</t>
    </rPh>
    <rPh sb="11" eb="12">
      <t>ニン</t>
    </rPh>
    <phoneticPr fontId="6"/>
  </si>
  <si>
    <t xml:space="preserve"> 　490人～　559人</t>
    <rPh sb="5" eb="6">
      <t>ニン</t>
    </rPh>
    <rPh sb="11" eb="12">
      <t>ニン</t>
    </rPh>
    <phoneticPr fontId="6"/>
  </si>
  <si>
    <t>　 420人～　489人</t>
    <rPh sb="5" eb="6">
      <t>ニン</t>
    </rPh>
    <rPh sb="11" eb="12">
      <t>ニン</t>
    </rPh>
    <phoneticPr fontId="6"/>
  </si>
  <si>
    <t xml:space="preserve"> 　350人～　419人</t>
    <rPh sb="5" eb="6">
      <t>ニン</t>
    </rPh>
    <rPh sb="11" eb="12">
      <t>ニン</t>
    </rPh>
    <phoneticPr fontId="6"/>
  </si>
  <si>
    <t>　 280人～　349人</t>
    <rPh sb="5" eb="6">
      <t>ニン</t>
    </rPh>
    <rPh sb="11" eb="12">
      <t>ニン</t>
    </rPh>
    <phoneticPr fontId="6"/>
  </si>
  <si>
    <t>休日保育の年間延べ利用子ども数</t>
    <rPh sb="0" eb="2">
      <t>キュウジツ</t>
    </rPh>
    <rPh sb="2" eb="4">
      <t>ホイク</t>
    </rPh>
    <rPh sb="5" eb="7">
      <t>ネンカン</t>
    </rPh>
    <rPh sb="7" eb="8">
      <t>ノ</t>
    </rPh>
    <rPh sb="9" eb="11">
      <t>リヨウ</t>
    </rPh>
    <rPh sb="11" eb="12">
      <t>コ</t>
    </rPh>
    <rPh sb="14" eb="15">
      <t>スウ</t>
    </rPh>
    <phoneticPr fontId="6"/>
  </si>
  <si>
    <t>その他
地域</t>
    <rPh sb="2" eb="3">
      <t>タ</t>
    </rPh>
    <phoneticPr fontId="7"/>
  </si>
  <si>
    <t>都市部</t>
    <rPh sb="0" eb="3">
      <t>トシブ</t>
    </rPh>
    <phoneticPr fontId="6"/>
  </si>
  <si>
    <t>標　準</t>
    <rPh sb="0" eb="1">
      <t>シルベ</t>
    </rPh>
    <rPh sb="2" eb="3">
      <t>ジュン</t>
    </rPh>
    <phoneticPr fontId="6"/>
  </si>
  <si>
    <t>保育短時間認定</t>
    <rPh sb="0" eb="2">
      <t>ホイク</t>
    </rPh>
    <rPh sb="2" eb="3">
      <t>タン</t>
    </rPh>
    <rPh sb="3" eb="5">
      <t>ジカン</t>
    </rPh>
    <rPh sb="5" eb="7">
      <t>ニンテイ</t>
    </rPh>
    <phoneticPr fontId="6"/>
  </si>
  <si>
    <t>保育標準時間認定</t>
    <rPh sb="0" eb="2">
      <t>ホイク</t>
    </rPh>
    <rPh sb="2" eb="4">
      <t>ヒョウジュン</t>
    </rPh>
    <rPh sb="4" eb="6">
      <t>ジカン</t>
    </rPh>
    <rPh sb="6" eb="8">
      <t>ニンテイ</t>
    </rPh>
    <phoneticPr fontId="6"/>
  </si>
  <si>
    <t>賃借料加算</t>
    <rPh sb="0" eb="3">
      <t>チンシャクリョウ</t>
    </rPh>
    <rPh sb="3" eb="5">
      <t>カサン</t>
    </rPh>
    <phoneticPr fontId="6"/>
  </si>
  <si>
    <t>減価償却費加算</t>
    <rPh sb="0" eb="2">
      <t>ゲンカ</t>
    </rPh>
    <rPh sb="2" eb="5">
      <t>ショウキャクヒ</t>
    </rPh>
    <rPh sb="5" eb="7">
      <t>カサン</t>
    </rPh>
    <phoneticPr fontId="6"/>
  </si>
  <si>
    <t>夜間保育加算</t>
    <rPh sb="0" eb="2">
      <t>ヤカン</t>
    </rPh>
    <rPh sb="2" eb="4">
      <t>ホイク</t>
    </rPh>
    <rPh sb="4" eb="6">
      <t>カサン</t>
    </rPh>
    <phoneticPr fontId="6"/>
  </si>
  <si>
    <t>休日保育加算</t>
    <rPh sb="0" eb="2">
      <t>キュウジツ</t>
    </rPh>
    <rPh sb="2" eb="4">
      <t>ホイク</t>
    </rPh>
    <rPh sb="4" eb="6">
      <t>カサン</t>
    </rPh>
    <phoneticPr fontId="6"/>
  </si>
  <si>
    <t>標準</t>
    <rPh sb="0" eb="2">
      <t>ヒョウジュン</t>
    </rPh>
    <phoneticPr fontId="6"/>
  </si>
  <si>
    <t>番号</t>
    <rPh sb="0" eb="2">
      <t>バンゴウ</t>
    </rPh>
    <phoneticPr fontId="6"/>
  </si>
  <si>
    <t>1人</t>
    <rPh sb="1" eb="2">
      <t>ニン</t>
    </rPh>
    <phoneticPr fontId="6"/>
  </si>
  <si>
    <t>その他地域</t>
    <rPh sb="2" eb="3">
      <t>タ</t>
    </rPh>
    <rPh sb="3" eb="5">
      <t>チイキ</t>
    </rPh>
    <phoneticPr fontId="6"/>
  </si>
  <si>
    <t>給食週当たり実施日数</t>
    <rPh sb="0" eb="2">
      <t>キュウショク</t>
    </rPh>
    <rPh sb="2" eb="3">
      <t>シュウ</t>
    </rPh>
    <rPh sb="3" eb="4">
      <t>ア</t>
    </rPh>
    <rPh sb="6" eb="8">
      <t>ジッシ</t>
    </rPh>
    <rPh sb="8" eb="10">
      <t>ニッスウ</t>
    </rPh>
    <phoneticPr fontId="6"/>
  </si>
  <si>
    <t>3日</t>
    <rPh sb="1" eb="2">
      <t>ニチ</t>
    </rPh>
    <phoneticPr fontId="6"/>
  </si>
  <si>
    <t>有無</t>
    <rPh sb="0" eb="2">
      <t>ウム</t>
    </rPh>
    <phoneticPr fontId="6"/>
  </si>
  <si>
    <t>冷暖房費加算用地域区分</t>
    <rPh sb="0" eb="3">
      <t>レイダンボウ</t>
    </rPh>
    <rPh sb="3" eb="4">
      <t>ヒ</t>
    </rPh>
    <rPh sb="4" eb="6">
      <t>カサン</t>
    </rPh>
    <rPh sb="6" eb="7">
      <t>ヨウ</t>
    </rPh>
    <rPh sb="7" eb="9">
      <t>チイキ</t>
    </rPh>
    <rPh sb="9" eb="11">
      <t>クブン</t>
    </rPh>
    <phoneticPr fontId="6"/>
  </si>
  <si>
    <t>0日</t>
    <rPh sb="1" eb="2">
      <t>ニチ</t>
    </rPh>
    <phoneticPr fontId="6"/>
  </si>
  <si>
    <t>1日</t>
    <rPh sb="1" eb="2">
      <t>ニチ</t>
    </rPh>
    <phoneticPr fontId="6"/>
  </si>
  <si>
    <t>2日</t>
    <rPh sb="1" eb="2">
      <t>ニチ</t>
    </rPh>
    <phoneticPr fontId="6"/>
  </si>
  <si>
    <t>4日</t>
    <rPh sb="1" eb="2">
      <t>ニチ</t>
    </rPh>
    <phoneticPr fontId="6"/>
  </si>
  <si>
    <t>5日</t>
    <rPh sb="1" eb="2">
      <t>ニチ</t>
    </rPh>
    <phoneticPr fontId="6"/>
  </si>
  <si>
    <t>チーム保育教員数</t>
    <rPh sb="3" eb="5">
      <t>ホイク</t>
    </rPh>
    <rPh sb="5" eb="8">
      <t>キョウインスウ</t>
    </rPh>
    <phoneticPr fontId="6"/>
  </si>
  <si>
    <t>0人</t>
    <rPh sb="1" eb="2">
      <t>ニン</t>
    </rPh>
    <phoneticPr fontId="6"/>
  </si>
  <si>
    <t>2人</t>
    <rPh sb="1" eb="2">
      <t>ニン</t>
    </rPh>
    <phoneticPr fontId="6"/>
  </si>
  <si>
    <t>3人</t>
    <rPh sb="1" eb="2">
      <t>ニン</t>
    </rPh>
    <phoneticPr fontId="6"/>
  </si>
  <si>
    <t>質改善</t>
    <rPh sb="0" eb="1">
      <t>シツ</t>
    </rPh>
    <rPh sb="1" eb="3">
      <t>カイゼン</t>
    </rPh>
    <phoneticPr fontId="6"/>
  </si>
  <si>
    <t>標準/都市部</t>
    <rPh sb="0" eb="2">
      <t>ヒョウジュン</t>
    </rPh>
    <rPh sb="3" eb="6">
      <t>トシブ</t>
    </rPh>
    <phoneticPr fontId="6"/>
  </si>
  <si>
    <t>A地域</t>
    <rPh sb="1" eb="3">
      <t>チイキ</t>
    </rPh>
    <phoneticPr fontId="6"/>
  </si>
  <si>
    <t>B地域</t>
    <rPh sb="1" eb="3">
      <t>チイキ</t>
    </rPh>
    <phoneticPr fontId="6"/>
  </si>
  <si>
    <t>C地域</t>
    <rPh sb="1" eb="3">
      <t>チイキ</t>
    </rPh>
    <phoneticPr fontId="6"/>
  </si>
  <si>
    <t>D地域</t>
    <rPh sb="1" eb="3">
      <t>チイキ</t>
    </rPh>
    <phoneticPr fontId="6"/>
  </si>
  <si>
    <t>a地域</t>
    <rPh sb="1" eb="3">
      <t>チイキ</t>
    </rPh>
    <phoneticPr fontId="6"/>
  </si>
  <si>
    <t>b地域</t>
    <rPh sb="1" eb="3">
      <t>チイキ</t>
    </rPh>
    <phoneticPr fontId="6"/>
  </si>
  <si>
    <t>c地域</t>
    <rPh sb="1" eb="3">
      <t>チイキ</t>
    </rPh>
    <phoneticPr fontId="6"/>
  </si>
  <si>
    <t>d地域</t>
    <rPh sb="1" eb="3">
      <t>チイキ</t>
    </rPh>
    <phoneticPr fontId="6"/>
  </si>
  <si>
    <t>加算部分２</t>
    <rPh sb="0" eb="2">
      <t>カサン</t>
    </rPh>
    <rPh sb="2" eb="4">
      <t>ブブン</t>
    </rPh>
    <phoneticPr fontId="6"/>
  </si>
  <si>
    <t>冷暖房費加算</t>
    <rPh sb="0" eb="3">
      <t>レイダンボウ</t>
    </rPh>
    <rPh sb="3" eb="4">
      <t>ヒ</t>
    </rPh>
    <rPh sb="4" eb="6">
      <t>カサン</t>
    </rPh>
    <phoneticPr fontId="7"/>
  </si>
  <si>
    <t>１級地</t>
    <rPh sb="1" eb="3">
      <t>キュウチ</t>
    </rPh>
    <phoneticPr fontId="7"/>
  </si>
  <si>
    <t>４級地</t>
    <rPh sb="1" eb="3">
      <t>キュウチ</t>
    </rPh>
    <phoneticPr fontId="7"/>
  </si>
  <si>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7"/>
  </si>
  <si>
    <t>２級地</t>
    <rPh sb="1" eb="3">
      <t>キュウチ</t>
    </rPh>
    <phoneticPr fontId="7"/>
  </si>
  <si>
    <t>その他地域</t>
    <rPh sb="2" eb="3">
      <t>タ</t>
    </rPh>
    <rPh sb="3" eb="5">
      <t>チイキ</t>
    </rPh>
    <phoneticPr fontId="7"/>
  </si>
  <si>
    <t>３級地</t>
    <rPh sb="1" eb="3">
      <t>キュウチ</t>
    </rPh>
    <phoneticPr fontId="7"/>
  </si>
  <si>
    <t>※３月初日の利用子どもの単価に加算</t>
    <rPh sb="3" eb="5">
      <t>ショニチ</t>
    </rPh>
    <rPh sb="6" eb="8">
      <t>リヨウ</t>
    </rPh>
    <rPh sb="8" eb="9">
      <t>コ</t>
    </rPh>
    <phoneticPr fontId="7"/>
  </si>
  <si>
    <t>除雪費加算</t>
    <rPh sb="0" eb="2">
      <t>ジョセツ</t>
    </rPh>
    <rPh sb="2" eb="3">
      <t>ヒ</t>
    </rPh>
    <rPh sb="3" eb="5">
      <t>カサン</t>
    </rPh>
    <phoneticPr fontId="7"/>
  </si>
  <si>
    <t>降灰除去費加算</t>
    <rPh sb="0" eb="2">
      <t>コウカイ</t>
    </rPh>
    <rPh sb="2" eb="4">
      <t>ジョキョ</t>
    </rPh>
    <rPh sb="4" eb="5">
      <t>ヒ</t>
    </rPh>
    <rPh sb="5" eb="7">
      <t>カサン</t>
    </rPh>
    <phoneticPr fontId="7"/>
  </si>
  <si>
    <t>施設機能強化推進費加算</t>
    <rPh sb="0" eb="2">
      <t>シセツ</t>
    </rPh>
    <rPh sb="2" eb="4">
      <t>キノウ</t>
    </rPh>
    <rPh sb="4" eb="6">
      <t>キョウカ</t>
    </rPh>
    <rPh sb="6" eb="8">
      <t>スイシン</t>
    </rPh>
    <rPh sb="8" eb="9">
      <t>ヒ</t>
    </rPh>
    <rPh sb="9" eb="11">
      <t>カサン</t>
    </rPh>
    <phoneticPr fontId="7"/>
  </si>
  <si>
    <t>第三者評価受審加算</t>
    <rPh sb="0" eb="3">
      <t>ダイサンシャ</t>
    </rPh>
    <rPh sb="3" eb="5">
      <t>ヒョウカ</t>
    </rPh>
    <rPh sb="5" eb="7">
      <t>ジュシン</t>
    </rPh>
    <rPh sb="7" eb="9">
      <t>カサン</t>
    </rPh>
    <phoneticPr fontId="7"/>
  </si>
  <si>
    <t>機能部分</t>
    <rPh sb="0" eb="2">
      <t>キノウ</t>
    </rPh>
    <rPh sb="2" eb="4">
      <t>ブブン</t>
    </rPh>
    <phoneticPr fontId="6"/>
  </si>
  <si>
    <t>×加算率</t>
    <rPh sb="1" eb="3">
      <t>カサン</t>
    </rPh>
    <rPh sb="3" eb="4">
      <t>リツ</t>
    </rPh>
    <phoneticPr fontId="6"/>
  </si>
  <si>
    <t>入所児童処遇特別加算</t>
    <phoneticPr fontId="6"/>
  </si>
  <si>
    <t>夜間（H26運営費）</t>
    <rPh sb="0" eb="2">
      <t>ヤカン</t>
    </rPh>
    <rPh sb="6" eb="9">
      <t>ウンエイヒ</t>
    </rPh>
    <phoneticPr fontId="6"/>
  </si>
  <si>
    <t>休日保育の年間延べ利用子ども数</t>
    <phoneticPr fontId="6"/>
  </si>
  <si>
    <t>高齢者者等の年間総雇用時間数</t>
    <phoneticPr fontId="6"/>
  </si>
  <si>
    <t>なし</t>
    <phoneticPr fontId="6"/>
  </si>
  <si>
    <t>あり</t>
    <phoneticPr fontId="6"/>
  </si>
  <si>
    <r>
      <t>12/100</t>
    </r>
    <r>
      <rPr>
        <sz val="11"/>
        <color indexed="8"/>
        <rFont val="ＭＳ Ｐゴシック"/>
        <family val="3"/>
        <charset val="128"/>
      </rPr>
      <t>地域</t>
    </r>
    <phoneticPr fontId="6"/>
  </si>
  <si>
    <r>
      <t>10/100</t>
    </r>
    <r>
      <rPr>
        <sz val="11"/>
        <color indexed="8"/>
        <rFont val="ＭＳ Ｐゴシック"/>
        <family val="3"/>
        <charset val="128"/>
      </rPr>
      <t>地域</t>
    </r>
    <phoneticPr fontId="6"/>
  </si>
  <si>
    <t>1200時間以上</t>
    <phoneticPr fontId="6"/>
  </si>
  <si>
    <t>その他の地域</t>
    <phoneticPr fontId="6"/>
  </si>
  <si>
    <t>－</t>
    <phoneticPr fontId="6"/>
  </si>
  <si>
    <t>認可施設/機能部分</t>
    <rPh sb="0" eb="2">
      <t>ニンカ</t>
    </rPh>
    <rPh sb="2" eb="4">
      <t>シセツ</t>
    </rPh>
    <rPh sb="5" eb="7">
      <t>キノウ</t>
    </rPh>
    <rPh sb="7" eb="9">
      <t>ブブン</t>
    </rPh>
    <phoneticPr fontId="6"/>
  </si>
  <si>
    <t>認可施設</t>
    <rPh sb="0" eb="2">
      <t>ニンカ</t>
    </rPh>
    <rPh sb="2" eb="4">
      <t>シセツ</t>
    </rPh>
    <phoneticPr fontId="6"/>
  </si>
  <si>
    <t>a'</t>
    <phoneticPr fontId="6"/>
  </si>
  <si>
    <t>b'</t>
    <phoneticPr fontId="6"/>
  </si>
  <si>
    <t>a''</t>
    <phoneticPr fontId="6"/>
  </si>
  <si>
    <t>b''</t>
    <phoneticPr fontId="6"/>
  </si>
  <si>
    <t>4人</t>
    <rPh sb="1" eb="2">
      <t>ニン</t>
    </rPh>
    <phoneticPr fontId="6"/>
  </si>
  <si>
    <t>400時間以上 800時間未満</t>
    <phoneticPr fontId="6"/>
  </si>
  <si>
    <t>a'×12+b'</t>
    <phoneticPr fontId="6"/>
  </si>
  <si>
    <t>a''×12+b''</t>
    <phoneticPr fontId="6"/>
  </si>
  <si>
    <t>加算額</t>
    <rPh sb="0" eb="3">
      <t>カサンガク</t>
    </rPh>
    <phoneticPr fontId="6"/>
  </si>
  <si>
    <t>調整部分</t>
    <rPh sb="0" eb="2">
      <t>チョウセイ</t>
    </rPh>
    <rPh sb="2" eb="4">
      <t>ブブン</t>
    </rPh>
    <phoneticPr fontId="6"/>
  </si>
  <si>
    <t>凡例：</t>
    <rPh sb="0" eb="2">
      <t>ハンレイ</t>
    </rPh>
    <phoneticPr fontId="6"/>
  </si>
  <si>
    <t>リストから選択</t>
    <rPh sb="5" eb="7">
      <t>センタク</t>
    </rPh>
    <phoneticPr fontId="6"/>
  </si>
  <si>
    <t>数を直接入力（０以上の整数）</t>
    <rPh sb="0" eb="1">
      <t>スウ</t>
    </rPh>
    <rPh sb="2" eb="4">
      <t>チョクセツ</t>
    </rPh>
    <rPh sb="4" eb="6">
      <t>ニュウリョク</t>
    </rPh>
    <rPh sb="8" eb="10">
      <t>イジョウ</t>
    </rPh>
    <rPh sb="11" eb="13">
      <t>セイスウ</t>
    </rPh>
    <phoneticPr fontId="6"/>
  </si>
  <si>
    <t>○前提条件</t>
    <rPh sb="1" eb="3">
      <t>ゼンテイ</t>
    </rPh>
    <rPh sb="3" eb="5">
      <t>ジョウケン</t>
    </rPh>
    <phoneticPr fontId="6"/>
  </si>
  <si>
    <t>設定項目</t>
    <rPh sb="0" eb="2">
      <t>セッテイ</t>
    </rPh>
    <rPh sb="2" eb="4">
      <t>コウモク</t>
    </rPh>
    <phoneticPr fontId="6"/>
  </si>
  <si>
    <t>設定</t>
    <rPh sb="0" eb="2">
      <t>セッテイ</t>
    </rPh>
    <phoneticPr fontId="6"/>
  </si>
  <si>
    <t>フラグ</t>
    <phoneticPr fontId="6"/>
  </si>
  <si>
    <t>保育標準時間</t>
    <rPh sb="0" eb="2">
      <t>ホイク</t>
    </rPh>
    <rPh sb="2" eb="4">
      <t>ヒョウジュン</t>
    </rPh>
    <rPh sb="4" eb="6">
      <t>ジカン</t>
    </rPh>
    <phoneticPr fontId="6"/>
  </si>
  <si>
    <t>保育短時間</t>
    <rPh sb="0" eb="2">
      <t>ホイク</t>
    </rPh>
    <rPh sb="2" eb="3">
      <t>タン</t>
    </rPh>
    <rPh sb="3" eb="5">
      <t>ジカン</t>
    </rPh>
    <phoneticPr fontId="6"/>
  </si>
  <si>
    <t>　２歳児数（３号）</t>
    <rPh sb="2" eb="4">
      <t>サイジ</t>
    </rPh>
    <rPh sb="4" eb="5">
      <t>スウ</t>
    </rPh>
    <rPh sb="7" eb="8">
      <t>ゴウ</t>
    </rPh>
    <phoneticPr fontId="6"/>
  </si>
  <si>
    <t>　１歳児数（３号）</t>
    <rPh sb="2" eb="4">
      <t>サイジ</t>
    </rPh>
    <rPh sb="4" eb="5">
      <t>スウ</t>
    </rPh>
    <rPh sb="7" eb="8">
      <t>ゴウ</t>
    </rPh>
    <phoneticPr fontId="6"/>
  </si>
  <si>
    <t>　乳児数（３号）</t>
    <rPh sb="1" eb="3">
      <t>ニュウジ</t>
    </rPh>
    <rPh sb="2" eb="3">
      <t>ジ</t>
    </rPh>
    <rPh sb="3" eb="4">
      <t>スウ</t>
    </rPh>
    <rPh sb="6" eb="7">
      <t>ゴウ</t>
    </rPh>
    <phoneticPr fontId="6"/>
  </si>
  <si>
    <t>３号園児数合計</t>
    <rPh sb="1" eb="2">
      <t>ゴウ</t>
    </rPh>
    <rPh sb="2" eb="5">
      <t>エンジスウ</t>
    </rPh>
    <rPh sb="5" eb="7">
      <t>ゴウケイ</t>
    </rPh>
    <phoneticPr fontId="6"/>
  </si>
  <si>
    <t>休日保育の年間延べ利用子ども数</t>
    <phoneticPr fontId="6"/>
  </si>
  <si>
    <t>加算等項目</t>
    <rPh sb="0" eb="2">
      <t>カサン</t>
    </rPh>
    <rPh sb="2" eb="3">
      <t>トウ</t>
    </rPh>
    <rPh sb="3" eb="5">
      <t>コウモク</t>
    </rPh>
    <phoneticPr fontId="6"/>
  </si>
  <si>
    <t>月額/年額</t>
    <rPh sb="0" eb="2">
      <t>ゲツガク</t>
    </rPh>
    <rPh sb="3" eb="5">
      <t>ネンガク</t>
    </rPh>
    <phoneticPr fontId="6"/>
  </si>
  <si>
    <t>基本額/処遇改善等加算</t>
    <rPh sb="0" eb="3">
      <t>キホンガク</t>
    </rPh>
    <rPh sb="4" eb="6">
      <t>ショグウ</t>
    </rPh>
    <rPh sb="6" eb="8">
      <t>カイゼン</t>
    </rPh>
    <rPh sb="8" eb="9">
      <t>トウ</t>
    </rPh>
    <rPh sb="9" eb="11">
      <t>カサン</t>
    </rPh>
    <phoneticPr fontId="6"/>
  </si>
  <si>
    <t>１施設当たり</t>
    <rPh sb="1" eb="4">
      <t>シセツア</t>
    </rPh>
    <phoneticPr fontId="6"/>
  </si>
  <si>
    <t>１、２歳児</t>
    <rPh sb="3" eb="5">
      <t>サイジ</t>
    </rPh>
    <phoneticPr fontId="6"/>
  </si>
  <si>
    <t>乳児</t>
    <rPh sb="0" eb="2">
      <t>ニュウジ</t>
    </rPh>
    <phoneticPr fontId="6"/>
  </si>
  <si>
    <t>備考</t>
    <rPh sb="0" eb="2">
      <t>ビコウ</t>
    </rPh>
    <phoneticPr fontId="6"/>
  </si>
  <si>
    <t>保育標準時間</t>
    <rPh sb="0" eb="6">
      <t>ホイクヒョウジュンジカン</t>
    </rPh>
    <phoneticPr fontId="6"/>
  </si>
  <si>
    <t>　基本分単価</t>
    <rPh sb="1" eb="4">
      <t>キホンブン</t>
    </rPh>
    <rPh sb="4" eb="6">
      <t>タンカ</t>
    </rPh>
    <phoneticPr fontId="6"/>
  </si>
  <si>
    <t>－</t>
    <phoneticPr fontId="6"/>
  </si>
  <si>
    <t>月額</t>
    <rPh sb="0" eb="2">
      <t>ゲツガク</t>
    </rPh>
    <phoneticPr fontId="6"/>
  </si>
  <si>
    <t>基本額</t>
    <rPh sb="0" eb="3">
      <t>キホンガク</t>
    </rPh>
    <phoneticPr fontId="6"/>
  </si>
  <si>
    <t>休日保育加算</t>
    <rPh sb="0" eb="6">
      <t>キュウジツホイクカサン</t>
    </rPh>
    <phoneticPr fontId="6"/>
  </si>
  <si>
    <t>夜間保育加算</t>
    <rPh sb="0" eb="6">
      <t>ヤカンホイクカサン</t>
    </rPh>
    <phoneticPr fontId="6"/>
  </si>
  <si>
    <t>－</t>
    <phoneticPr fontId="6"/>
  </si>
  <si>
    <t>保育短時間</t>
    <rPh sb="0" eb="5">
      <t>ホイクタンジカン</t>
    </rPh>
    <phoneticPr fontId="6"/>
  </si>
  <si>
    <t>冷暖房費加算</t>
    <phoneticPr fontId="6"/>
  </si>
  <si>
    <t>地域区分を選択</t>
    <phoneticPr fontId="6"/>
  </si>
  <si>
    <t>除雪費加算</t>
    <phoneticPr fontId="6"/>
  </si>
  <si>
    <t>年額</t>
    <rPh sb="0" eb="2">
      <t>ネンガク</t>
    </rPh>
    <phoneticPr fontId="6"/>
  </si>
  <si>
    <t>（※１）</t>
    <phoneticPr fontId="6"/>
  </si>
  <si>
    <t>降灰除去費加算</t>
    <phoneticPr fontId="6"/>
  </si>
  <si>
    <t>施設機能強化推進費加算</t>
    <phoneticPr fontId="6"/>
  </si>
  <si>
    <t>栄養管理加算</t>
    <phoneticPr fontId="6"/>
  </si>
  <si>
    <t>第三者評価受審加算</t>
    <phoneticPr fontId="6"/>
  </si>
  <si>
    <t>　単価（月額分）</t>
    <rPh sb="1" eb="3">
      <t>タンカ</t>
    </rPh>
    <rPh sb="4" eb="6">
      <t>ゲツガク</t>
    </rPh>
    <rPh sb="6" eb="7">
      <t>ブン</t>
    </rPh>
    <phoneticPr fontId="6"/>
  </si>
  <si>
    <t>　単価（年額分）</t>
    <rPh sb="1" eb="3">
      <t>タンカ</t>
    </rPh>
    <rPh sb="4" eb="6">
      <t>ネンガク</t>
    </rPh>
    <rPh sb="6" eb="7">
      <t>ブン</t>
    </rPh>
    <phoneticPr fontId="6"/>
  </si>
  <si>
    <t>　単価合計（年額）</t>
    <rPh sb="1" eb="3">
      <t>タンカ</t>
    </rPh>
    <rPh sb="3" eb="5">
      <t>ゴウケイ</t>
    </rPh>
    <rPh sb="6" eb="8">
      <t>ネンガク</t>
    </rPh>
    <phoneticPr fontId="6"/>
  </si>
  <si>
    <t>○設定</t>
    <rPh sb="1" eb="3">
      <t>セッテイ</t>
    </rPh>
    <phoneticPr fontId="6"/>
  </si>
  <si>
    <t>基準列</t>
    <rPh sb="0" eb="2">
      <t>キジュン</t>
    </rPh>
    <rPh sb="2" eb="3">
      <t>レツ</t>
    </rPh>
    <phoneticPr fontId="6"/>
  </si>
  <si>
    <t>基準セル</t>
    <rPh sb="0" eb="2">
      <t>キジュン</t>
    </rPh>
    <phoneticPr fontId="6"/>
  </si>
  <si>
    <t>（※１）</t>
    <phoneticPr fontId="6"/>
  </si>
  <si>
    <t>総額</t>
    <rPh sb="0" eb="2">
      <t>ソウガク</t>
    </rPh>
    <phoneticPr fontId="6"/>
  </si>
  <si>
    <t>定員</t>
    <rPh sb="0" eb="2">
      <t>テイイン</t>
    </rPh>
    <phoneticPr fontId="6"/>
  </si>
  <si>
    <t>１　基本情報</t>
    <rPh sb="2" eb="4">
      <t>キホン</t>
    </rPh>
    <rPh sb="4" eb="6">
      <t>ジョウホウ</t>
    </rPh>
    <phoneticPr fontId="6"/>
  </si>
  <si>
    <t>１歳児</t>
    <rPh sb="1" eb="3">
      <t>サイジ</t>
    </rPh>
    <phoneticPr fontId="6"/>
  </si>
  <si>
    <t>２歳児</t>
    <rPh sb="1" eb="3">
      <t>サイジ</t>
    </rPh>
    <phoneticPr fontId="6"/>
  </si>
  <si>
    <t>２　加算部分１</t>
    <rPh sb="2" eb="4">
      <t>カサン</t>
    </rPh>
    <rPh sb="4" eb="6">
      <t>ブブン</t>
    </rPh>
    <phoneticPr fontId="6"/>
  </si>
  <si>
    <t>実施の有無</t>
    <rPh sb="0" eb="2">
      <t>ジッシ</t>
    </rPh>
    <rPh sb="3" eb="5">
      <t>ウム</t>
    </rPh>
    <phoneticPr fontId="6"/>
  </si>
  <si>
    <t>地域の区分</t>
    <rPh sb="0" eb="2">
      <t>チイキ</t>
    </rPh>
    <rPh sb="3" eb="5">
      <t>クブン</t>
    </rPh>
    <phoneticPr fontId="6"/>
  </si>
  <si>
    <t>×</t>
    <phoneticPr fontId="6"/>
  </si>
  <si>
    <t>　夜間保育を実施する場合は「あり」を選択</t>
    <rPh sb="1" eb="3">
      <t>ヤカン</t>
    </rPh>
    <rPh sb="3" eb="5">
      <t>ホイク</t>
    </rPh>
    <rPh sb="6" eb="8">
      <t>ジッシ</t>
    </rPh>
    <rPh sb="10" eb="12">
      <t>バアイ</t>
    </rPh>
    <rPh sb="18" eb="20">
      <t>センタク</t>
    </rPh>
    <phoneticPr fontId="6"/>
  </si>
  <si>
    <t>３　調整部分</t>
    <rPh sb="2" eb="4">
      <t>チョウセイ</t>
    </rPh>
    <rPh sb="4" eb="6">
      <t>ブブン</t>
    </rPh>
    <phoneticPr fontId="6"/>
  </si>
  <si>
    <t>４　加算部分２</t>
    <rPh sb="2" eb="4">
      <t>カサン</t>
    </rPh>
    <rPh sb="4" eb="6">
      <t>ブブン</t>
    </rPh>
    <phoneticPr fontId="6"/>
  </si>
  <si>
    <t>※１級地から４級地・・・国家公務員の寒冷地手当に関する法律（昭和２４年法律第２００号）
　　　　　　　　　　　　第１条１号及び第２号に掲げる地域
　その他地域・・・・・・１級地から４級地以外の地域</t>
    <rPh sb="2" eb="4">
      <t>キュウチ</t>
    </rPh>
    <rPh sb="7" eb="9">
      <t>キュウチ</t>
    </rPh>
    <rPh sb="12" eb="14">
      <t>コッカ</t>
    </rPh>
    <rPh sb="14" eb="17">
      <t>コウムイン</t>
    </rPh>
    <rPh sb="18" eb="21">
      <t>カンレイチ</t>
    </rPh>
    <rPh sb="21" eb="23">
      <t>テアテ</t>
    </rPh>
    <rPh sb="24" eb="25">
      <t>カン</t>
    </rPh>
    <rPh sb="27" eb="29">
      <t>ホウリツ</t>
    </rPh>
    <rPh sb="30" eb="32">
      <t>ショウワ</t>
    </rPh>
    <rPh sb="34" eb="35">
      <t>ネン</t>
    </rPh>
    <rPh sb="35" eb="37">
      <t>ホウリツ</t>
    </rPh>
    <rPh sb="37" eb="38">
      <t>ダイ</t>
    </rPh>
    <rPh sb="41" eb="42">
      <t>ゴウ</t>
    </rPh>
    <rPh sb="56" eb="57">
      <t>ダイ</t>
    </rPh>
    <rPh sb="58" eb="59">
      <t>ジョウ</t>
    </rPh>
    <rPh sb="60" eb="61">
      <t>ゴウ</t>
    </rPh>
    <rPh sb="61" eb="62">
      <t>オヨ</t>
    </rPh>
    <rPh sb="63" eb="64">
      <t>ダイ</t>
    </rPh>
    <rPh sb="65" eb="66">
      <t>ゴウ</t>
    </rPh>
    <rPh sb="67" eb="68">
      <t>カカ</t>
    </rPh>
    <rPh sb="70" eb="72">
      <t>チイキ</t>
    </rPh>
    <rPh sb="76" eb="77">
      <t>タ</t>
    </rPh>
    <rPh sb="77" eb="78">
      <t>チ</t>
    </rPh>
    <rPh sb="78" eb="79">
      <t>イキ</t>
    </rPh>
    <rPh sb="86" eb="88">
      <t>キュウチ</t>
    </rPh>
    <rPh sb="91" eb="93">
      <t>キュウチ</t>
    </rPh>
    <rPh sb="93" eb="95">
      <t>イガイ</t>
    </rPh>
    <rPh sb="96" eb="98">
      <t>チイキ</t>
    </rPh>
    <phoneticPr fontId="6"/>
  </si>
  <si>
    <t>※活動火山対策特別措置法の規定に基づく降灰防除地域</t>
    <rPh sb="1" eb="3">
      <t>カツドウ</t>
    </rPh>
    <rPh sb="3" eb="5">
      <t>カザン</t>
    </rPh>
    <rPh sb="5" eb="7">
      <t>タイサク</t>
    </rPh>
    <rPh sb="7" eb="9">
      <t>トクベツ</t>
    </rPh>
    <rPh sb="9" eb="12">
      <t>ソチホウ</t>
    </rPh>
    <rPh sb="13" eb="15">
      <t>キテイ</t>
    </rPh>
    <rPh sb="16" eb="17">
      <t>モト</t>
    </rPh>
    <rPh sb="19" eb="21">
      <t>コウハイ</t>
    </rPh>
    <rPh sb="21" eb="23">
      <t>ボウジョ</t>
    </rPh>
    <rPh sb="23" eb="25">
      <t>チイキ</t>
    </rPh>
    <phoneticPr fontId="6"/>
  </si>
  <si>
    <t>※豪雪地帯対策特別措置法第２条第２項の規定に基づく地域</t>
    <rPh sb="1" eb="3">
      <t>ゴウセツ</t>
    </rPh>
    <rPh sb="3" eb="5">
      <t>チタイ</t>
    </rPh>
    <rPh sb="5" eb="7">
      <t>タイサク</t>
    </rPh>
    <rPh sb="7" eb="9">
      <t>トクベツ</t>
    </rPh>
    <rPh sb="9" eb="12">
      <t>ソチホウ</t>
    </rPh>
    <rPh sb="12" eb="13">
      <t>ダイ</t>
    </rPh>
    <rPh sb="14" eb="15">
      <t>ジョウ</t>
    </rPh>
    <rPh sb="15" eb="16">
      <t>ダイ</t>
    </rPh>
    <rPh sb="17" eb="18">
      <t>コウ</t>
    </rPh>
    <rPh sb="19" eb="21">
      <t>キテイ</t>
    </rPh>
    <rPh sb="22" eb="23">
      <t>モト</t>
    </rPh>
    <rPh sb="25" eb="27">
      <t>チイキ</t>
    </rPh>
    <phoneticPr fontId="6"/>
  </si>
  <si>
    <t>　</t>
    <phoneticPr fontId="6"/>
  </si>
  <si>
    <t>○入力方法</t>
    <rPh sb="1" eb="3">
      <t>ニュウリョク</t>
    </rPh>
    <rPh sb="3" eb="5">
      <t>ホウホウ</t>
    </rPh>
    <phoneticPr fontId="6"/>
  </si>
  <si>
    <t>・青色のセルは直接数字を入力（０以上の整数）</t>
    <rPh sb="1" eb="3">
      <t>アオイロ</t>
    </rPh>
    <rPh sb="7" eb="9">
      <t>チョクセツ</t>
    </rPh>
    <rPh sb="9" eb="11">
      <t>スウジ</t>
    </rPh>
    <rPh sb="12" eb="14">
      <t>ニュウリョク</t>
    </rPh>
    <rPh sb="16" eb="18">
      <t>イジョウ</t>
    </rPh>
    <rPh sb="19" eb="21">
      <t>セイスウ</t>
    </rPh>
    <phoneticPr fontId="6"/>
  </si>
  <si>
    <t>数字を入力</t>
    <rPh sb="0" eb="2">
      <t>スウジ</t>
    </rPh>
    <rPh sb="3" eb="5">
      <t>ニュウリョク</t>
    </rPh>
    <phoneticPr fontId="6"/>
  </si>
  <si>
    <t>　職員の平均勤続年数・経験年数やキャリアアップの取り組みに応じた加算率を入力</t>
    <rPh sb="1" eb="3">
      <t>ショクイン</t>
    </rPh>
    <rPh sb="4" eb="6">
      <t>ヘイキン</t>
    </rPh>
    <rPh sb="6" eb="8">
      <t>キンゾク</t>
    </rPh>
    <rPh sb="8" eb="10">
      <t>ネンスウ</t>
    </rPh>
    <rPh sb="11" eb="13">
      <t>ケイケン</t>
    </rPh>
    <rPh sb="13" eb="15">
      <t>ネンスウ</t>
    </rPh>
    <rPh sb="24" eb="25">
      <t>ト</t>
    </rPh>
    <rPh sb="26" eb="27">
      <t>ク</t>
    </rPh>
    <rPh sb="29" eb="30">
      <t>オウ</t>
    </rPh>
    <rPh sb="32" eb="34">
      <t>カサン</t>
    </rPh>
    <rPh sb="34" eb="35">
      <t>リツ</t>
    </rPh>
    <rPh sb="36" eb="38">
      <t>ニュウリョク</t>
    </rPh>
    <phoneticPr fontId="6"/>
  </si>
  <si>
    <r>
      <t>年齢</t>
    </r>
    <r>
      <rPr>
        <vertAlign val="superscript"/>
        <sz val="11"/>
        <rFont val="HGｺﾞｼｯｸM"/>
        <family val="3"/>
        <charset val="128"/>
      </rPr>
      <t>※</t>
    </r>
    <rPh sb="0" eb="2">
      <t>ネンレイ</t>
    </rPh>
    <phoneticPr fontId="6"/>
  </si>
  <si>
    <t>なし</t>
    <phoneticPr fontId="6"/>
  </si>
  <si>
    <t>　第三者評価を受審する場合は「あり」を選択</t>
    <rPh sb="1" eb="4">
      <t>ダイサンシャ</t>
    </rPh>
    <rPh sb="4" eb="6">
      <t>ヒョウカ</t>
    </rPh>
    <rPh sb="7" eb="9">
      <t>ジュシン</t>
    </rPh>
    <rPh sb="11" eb="13">
      <t>バアイ</t>
    </rPh>
    <rPh sb="19" eb="21">
      <t>センタク</t>
    </rPh>
    <phoneticPr fontId="6"/>
  </si>
  <si>
    <t>⇒</t>
    <phoneticPr fontId="6"/>
  </si>
  <si>
    <t>年間運営費額</t>
    <rPh sb="0" eb="2">
      <t>ネンカン</t>
    </rPh>
    <rPh sb="2" eb="5">
      <t>ウンエイヒ</t>
    </rPh>
    <rPh sb="5" eb="6">
      <t>ガク</t>
    </rPh>
    <phoneticPr fontId="6"/>
  </si>
  <si>
    <t>休日保育の1日当たりの利用子ども数</t>
    <rPh sb="0" eb="4">
      <t>キュウジツホイク</t>
    </rPh>
    <rPh sb="6" eb="7">
      <t>ニチ</t>
    </rPh>
    <rPh sb="7" eb="8">
      <t>ア</t>
    </rPh>
    <phoneticPr fontId="6"/>
  </si>
  <si>
    <t>※　年度の初日の前日における満年齢</t>
    <phoneticPr fontId="6"/>
  </si>
  <si>
    <t>全体</t>
    <rPh sb="0" eb="2">
      <t>ゼンタイ</t>
    </rPh>
    <phoneticPr fontId="6"/>
  </si>
  <si>
    <t>定員
区分</t>
    <rPh sb="0" eb="2">
      <t>テイイン</t>
    </rPh>
    <rPh sb="3" eb="5">
      <t>クブン</t>
    </rPh>
    <phoneticPr fontId="7"/>
  </si>
  <si>
    <t>保育必要量区分⑤</t>
    <rPh sb="0" eb="2">
      <t>ホイク</t>
    </rPh>
    <rPh sb="2" eb="5">
      <t>ヒツヨウリョウ</t>
    </rPh>
    <rPh sb="5" eb="7">
      <t>クブン</t>
    </rPh>
    <phoneticPr fontId="6"/>
  </si>
  <si>
    <t>(注)</t>
    <rPh sb="1" eb="2">
      <t>チュウ</t>
    </rPh>
    <phoneticPr fontId="7"/>
  </si>
  <si>
    <t xml:space="preserve"> 6人
　から
12人
　まで</t>
    <rPh sb="2" eb="3">
      <t>ニン</t>
    </rPh>
    <rPh sb="10" eb="11">
      <t>ニン</t>
    </rPh>
    <phoneticPr fontId="7"/>
  </si>
  <si>
    <t>１､２歳児</t>
    <rPh sb="3" eb="5">
      <t>サイジ</t>
    </rPh>
    <phoneticPr fontId="7"/>
  </si>
  <si>
    <t>13人
　から
19人
　まで</t>
    <rPh sb="2" eb="3">
      <t>ニン</t>
    </rPh>
    <rPh sb="10" eb="11">
      <t>ニン</t>
    </rPh>
    <phoneticPr fontId="7"/>
  </si>
  <si>
    <t>　 840人～　909人</t>
  </si>
  <si>
    <t>小規模保育事業Ａ型の公定価格試算</t>
    <rPh sb="0" eb="3">
      <t>ショウキボ</t>
    </rPh>
    <rPh sb="3" eb="5">
      <t>ホイク</t>
    </rPh>
    <rPh sb="5" eb="7">
      <t>ジギョウ</t>
    </rPh>
    <rPh sb="8" eb="9">
      <t>ガタ</t>
    </rPh>
    <rPh sb="10" eb="12">
      <t>コウテイ</t>
    </rPh>
    <rPh sb="12" eb="14">
      <t>カカク</t>
    </rPh>
    <rPh sb="14" eb="16">
      <t>シサン</t>
    </rPh>
    <phoneticPr fontId="6"/>
  </si>
  <si>
    <t>【公定価格試算シート（小規模保育事業Ａ型）】</t>
    <rPh sb="1" eb="3">
      <t>コウテイ</t>
    </rPh>
    <rPh sb="3" eb="5">
      <t>カカク</t>
    </rPh>
    <rPh sb="5" eb="7">
      <t>シサン</t>
    </rPh>
    <rPh sb="11" eb="14">
      <t>ショウキボ</t>
    </rPh>
    <rPh sb="14" eb="16">
      <t>ホイク</t>
    </rPh>
    <rPh sb="16" eb="18">
      <t>ジギョウ</t>
    </rPh>
    <rPh sb="19" eb="20">
      <t>ガタ</t>
    </rPh>
    <phoneticPr fontId="6"/>
  </si>
  <si>
    <t>３号</t>
    <rPh sb="1" eb="2">
      <t>ゴウ</t>
    </rPh>
    <phoneticPr fontId="6"/>
  </si>
  <si>
    <t>○全体</t>
    <rPh sb="1" eb="3">
      <t>ゼンタイ</t>
    </rPh>
    <phoneticPr fontId="6"/>
  </si>
  <si>
    <t>小規模Ａ型</t>
    <rPh sb="0" eb="3">
      <t>ショウキボ</t>
    </rPh>
    <rPh sb="4" eb="5">
      <t>ガタ</t>
    </rPh>
    <phoneticPr fontId="6"/>
  </si>
  <si>
    <t>障害児保育加算</t>
    <rPh sb="0" eb="3">
      <t>ショウガイジ</t>
    </rPh>
    <rPh sb="3" eb="7">
      <t>ホイクカサン</t>
    </rPh>
    <phoneticPr fontId="6"/>
  </si>
  <si>
    <t>－</t>
    <phoneticPr fontId="6"/>
  </si>
  <si>
    <t>○うち障害児</t>
    <rPh sb="3" eb="6">
      <t>ショウガイジ</t>
    </rPh>
    <phoneticPr fontId="6"/>
  </si>
  <si>
    <t>連携施設を設定しない場合</t>
    <rPh sb="0" eb="2">
      <t>レンケイ</t>
    </rPh>
    <rPh sb="2" eb="4">
      <t>シセツ</t>
    </rPh>
    <rPh sb="5" eb="7">
      <t>セッテイ</t>
    </rPh>
    <rPh sb="10" eb="12">
      <t>バアイ</t>
    </rPh>
    <phoneticPr fontId="6"/>
  </si>
  <si>
    <t>食事の搬入について自園調理又は連携施設等からの搬入以外の方法による場合</t>
    <rPh sb="0" eb="2">
      <t>ショクジ</t>
    </rPh>
    <rPh sb="3" eb="5">
      <t>ハンニュウ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6"/>
  </si>
  <si>
    <t>障害児以外　３号（１人当たり）</t>
    <rPh sb="0" eb="3">
      <t>ショウガイジ</t>
    </rPh>
    <rPh sb="3" eb="5">
      <t>イガイ</t>
    </rPh>
    <rPh sb="7" eb="8">
      <t>ゴウ</t>
    </rPh>
    <rPh sb="10" eb="11">
      <t>ニン</t>
    </rPh>
    <rPh sb="11" eb="12">
      <t>ア</t>
    </rPh>
    <phoneticPr fontId="6"/>
  </si>
  <si>
    <t>障害児　３号（１人当たり）</t>
    <rPh sb="0" eb="3">
      <t>ショウガイジ</t>
    </rPh>
    <rPh sb="5" eb="6">
      <t>ゴウ</t>
    </rPh>
    <rPh sb="8" eb="9">
      <t>ニン</t>
    </rPh>
    <rPh sb="9" eb="10">
      <t>ア</t>
    </rPh>
    <phoneticPr fontId="6"/>
  </si>
  <si>
    <t>加算部分２</t>
    <rPh sb="0" eb="2">
      <t>カサン</t>
    </rPh>
    <rPh sb="2" eb="4">
      <t>ブブン</t>
    </rPh>
    <phoneticPr fontId="6"/>
  </si>
  <si>
    <t>３号１人当たり</t>
    <rPh sb="1" eb="2">
      <t>ゴウ</t>
    </rPh>
    <rPh sb="2" eb="5">
      <t>ヒトリア</t>
    </rPh>
    <phoneticPr fontId="6"/>
  </si>
  <si>
    <t>小計</t>
    <rPh sb="0" eb="2">
      <t>ショウケイ</t>
    </rPh>
    <phoneticPr fontId="6"/>
  </si>
  <si>
    <t>うち障害児数</t>
    <rPh sb="2" eb="5">
      <t>ショウガイジ</t>
    </rPh>
    <rPh sb="5" eb="6">
      <t>スウ</t>
    </rPh>
    <phoneticPr fontId="6"/>
  </si>
  <si>
    <t>うち障害児以外</t>
    <rPh sb="2" eb="5">
      <t>ショウガイジ</t>
    </rPh>
    <rPh sb="5" eb="7">
      <t>イガイ</t>
    </rPh>
    <phoneticPr fontId="6"/>
  </si>
  <si>
    <t>○うち障害児以外</t>
    <rPh sb="3" eb="6">
      <t>ショウガイジ</t>
    </rPh>
    <rPh sb="6" eb="8">
      <t>イガイ</t>
    </rPh>
    <phoneticPr fontId="6"/>
  </si>
  <si>
    <t>　（障害児を受け入れる事業所は、障害児数（内数）も併せて入力）</t>
    <rPh sb="2" eb="5">
      <t>ショウガイジ</t>
    </rPh>
    <rPh sb="6" eb="7">
      <t>ウ</t>
    </rPh>
    <rPh sb="8" eb="9">
      <t>イ</t>
    </rPh>
    <rPh sb="11" eb="14">
      <t>ジギョウショ</t>
    </rPh>
    <rPh sb="16" eb="19">
      <t>ショウガイジ</t>
    </rPh>
    <rPh sb="19" eb="20">
      <t>スウ</t>
    </rPh>
    <rPh sb="21" eb="23">
      <t>ウチスウ</t>
    </rPh>
    <rPh sb="25" eb="26">
      <t>アワ</t>
    </rPh>
    <phoneticPr fontId="6"/>
  </si>
  <si>
    <t>　賃貸物件により設置する事業所の場合は「あり」を選択し、事業所の所在する地域の区分</t>
    <rPh sb="1" eb="3">
      <t>チンタイ</t>
    </rPh>
    <rPh sb="3" eb="5">
      <t>ブッケン</t>
    </rPh>
    <rPh sb="8" eb="10">
      <t>セッチ</t>
    </rPh>
    <rPh sb="12" eb="15">
      <t>ジギョウショ</t>
    </rPh>
    <rPh sb="16" eb="18">
      <t>バアイ</t>
    </rPh>
    <rPh sb="24" eb="26">
      <t>センタク</t>
    </rPh>
    <rPh sb="28" eb="31">
      <t>ジギョウショ</t>
    </rPh>
    <rPh sb="32" eb="34">
      <t>ショザイ</t>
    </rPh>
    <rPh sb="36" eb="38">
      <t>チイキ</t>
    </rPh>
    <phoneticPr fontId="6"/>
  </si>
  <si>
    <t>　（１）連携施設を設定しない場合</t>
    <rPh sb="4" eb="6">
      <t>レンケイ</t>
    </rPh>
    <rPh sb="6" eb="8">
      <t>シセツ</t>
    </rPh>
    <rPh sb="9" eb="11">
      <t>セッテイ</t>
    </rPh>
    <rPh sb="14" eb="16">
      <t>バアイ</t>
    </rPh>
    <phoneticPr fontId="6"/>
  </si>
  <si>
    <t>　連携施設を設定しない場合に該当する事業所は「あり」を選択</t>
    <rPh sb="1" eb="3">
      <t>レンケイ</t>
    </rPh>
    <rPh sb="3" eb="5">
      <t>シセツ</t>
    </rPh>
    <rPh sb="6" eb="8">
      <t>セッテイ</t>
    </rPh>
    <rPh sb="11" eb="13">
      <t>バアイ</t>
    </rPh>
    <rPh sb="14" eb="16">
      <t>ガイトウ</t>
    </rPh>
    <rPh sb="18" eb="21">
      <t>ジギョウショ</t>
    </rPh>
    <rPh sb="27" eb="29">
      <t>センタク</t>
    </rPh>
    <phoneticPr fontId="6"/>
  </si>
  <si>
    <t>　（２）食事の提供について自園調理又は連携施設等からの搬入以外の方法による場合</t>
    <rPh sb="4" eb="6">
      <t>ショクジ</t>
    </rPh>
    <rPh sb="7" eb="9">
      <t>テイキョウ</t>
    </rPh>
    <rPh sb="13" eb="15">
      <t>ジエン</t>
    </rPh>
    <rPh sb="15" eb="17">
      <t>チョウリ</t>
    </rPh>
    <rPh sb="17" eb="18">
      <t>マタ</t>
    </rPh>
    <rPh sb="19" eb="21">
      <t>レンケイ</t>
    </rPh>
    <rPh sb="21" eb="23">
      <t>シセツ</t>
    </rPh>
    <rPh sb="23" eb="24">
      <t>トウ</t>
    </rPh>
    <rPh sb="27" eb="29">
      <t>ハンニュウ</t>
    </rPh>
    <rPh sb="29" eb="31">
      <t>イガイ</t>
    </rPh>
    <rPh sb="32" eb="34">
      <t>ホウホウ</t>
    </rPh>
    <rPh sb="37" eb="39">
      <t>バアイ</t>
    </rPh>
    <phoneticPr fontId="6"/>
  </si>
  <si>
    <r>
      <t>　事業所の所在する地域の区分</t>
    </r>
    <r>
      <rPr>
        <vertAlign val="superscript"/>
        <sz val="11"/>
        <rFont val="HGｺﾞｼｯｸM"/>
        <family val="3"/>
        <charset val="128"/>
      </rPr>
      <t>※</t>
    </r>
    <r>
      <rPr>
        <sz val="11"/>
        <rFont val="HGｺﾞｼｯｸM"/>
        <family val="3"/>
        <charset val="128"/>
      </rPr>
      <t>を選択</t>
    </r>
    <rPh sb="1" eb="4">
      <t>ジギョウショ</t>
    </rPh>
    <rPh sb="5" eb="7">
      <t>ショザイ</t>
    </rPh>
    <rPh sb="9" eb="11">
      <t>チイキ</t>
    </rPh>
    <rPh sb="12" eb="14">
      <t>クブン</t>
    </rPh>
    <rPh sb="16" eb="18">
      <t>センタク</t>
    </rPh>
    <phoneticPr fontId="6"/>
  </si>
  <si>
    <r>
      <t>　豪雪地帯</t>
    </r>
    <r>
      <rPr>
        <vertAlign val="superscript"/>
        <sz val="11"/>
        <rFont val="HGｺﾞｼｯｸM"/>
        <family val="3"/>
        <charset val="128"/>
      </rPr>
      <t>※</t>
    </r>
    <r>
      <rPr>
        <sz val="11"/>
        <rFont val="HGｺﾞｼｯｸM"/>
        <family val="3"/>
        <charset val="128"/>
      </rPr>
      <t>に所在する事業所の場合は「あり」を選択</t>
    </r>
    <rPh sb="1" eb="3">
      <t>ゴウセツ</t>
    </rPh>
    <rPh sb="3" eb="5">
      <t>チタイ</t>
    </rPh>
    <rPh sb="7" eb="9">
      <t>ショザイ</t>
    </rPh>
    <rPh sb="11" eb="14">
      <t>ジギョウショ</t>
    </rPh>
    <rPh sb="15" eb="17">
      <t>バアイ</t>
    </rPh>
    <rPh sb="23" eb="25">
      <t>センタク</t>
    </rPh>
    <phoneticPr fontId="6"/>
  </si>
  <si>
    <r>
      <t>　降灰防除地域</t>
    </r>
    <r>
      <rPr>
        <vertAlign val="superscript"/>
        <sz val="11"/>
        <rFont val="HGｺﾞｼｯｸM"/>
        <family val="3"/>
        <charset val="128"/>
      </rPr>
      <t>※</t>
    </r>
    <r>
      <rPr>
        <sz val="11"/>
        <rFont val="HGｺﾞｼｯｸM"/>
        <family val="3"/>
        <charset val="128"/>
      </rPr>
      <t>に所在する事業所の場合は「あり」を選択</t>
    </r>
    <rPh sb="1" eb="3">
      <t>コウハイ</t>
    </rPh>
    <rPh sb="3" eb="5">
      <t>ボウジョ</t>
    </rPh>
    <rPh sb="5" eb="7">
      <t>チイキ</t>
    </rPh>
    <rPh sb="9" eb="11">
      <t>ショザイ</t>
    </rPh>
    <rPh sb="13" eb="16">
      <t>ジギョウショ</t>
    </rPh>
    <rPh sb="17" eb="19">
      <t>バアイ</t>
    </rPh>
    <rPh sb="25" eb="27">
      <t>センタク</t>
    </rPh>
    <phoneticPr fontId="6"/>
  </si>
  <si>
    <t>　職員等の防災教育や、災害発生時の安全かつ迅速な避難誘導体制を充実する等、事業所の総</t>
    <rPh sb="1" eb="3">
      <t>ショクイン</t>
    </rPh>
    <rPh sb="3" eb="4">
      <t>トウ</t>
    </rPh>
    <rPh sb="5" eb="7">
      <t>ボウサイ</t>
    </rPh>
    <rPh sb="7" eb="9">
      <t>キョウイク</t>
    </rPh>
    <rPh sb="11" eb="13">
      <t>サイガイ</t>
    </rPh>
    <rPh sb="13" eb="16">
      <t>ハッセイジ</t>
    </rPh>
    <rPh sb="17" eb="19">
      <t>アンゼン</t>
    </rPh>
    <rPh sb="21" eb="23">
      <t>ジンソク</t>
    </rPh>
    <rPh sb="24" eb="26">
      <t>ヒナン</t>
    </rPh>
    <rPh sb="26" eb="28">
      <t>ユウドウ</t>
    </rPh>
    <rPh sb="28" eb="30">
      <t>タイセイ</t>
    </rPh>
    <rPh sb="31" eb="33">
      <t>ジュウジツ</t>
    </rPh>
    <rPh sb="35" eb="36">
      <t>トウ</t>
    </rPh>
    <rPh sb="37" eb="40">
      <t>ジギョウショ</t>
    </rPh>
    <rPh sb="41" eb="42">
      <t>ソウ</t>
    </rPh>
    <phoneticPr fontId="6"/>
  </si>
  <si>
    <t>合的な防災対策の充実強化等を行う事業所の場合は「あり」を選択</t>
    <rPh sb="16" eb="19">
      <t>ジギョウショ</t>
    </rPh>
    <phoneticPr fontId="6"/>
  </si>
  <si>
    <t>　（２）事業所の定員数を入力</t>
    <rPh sb="4" eb="7">
      <t>ジギョウショ</t>
    </rPh>
    <rPh sb="8" eb="11">
      <t>テイインスウ</t>
    </rPh>
    <rPh sb="9" eb="10">
      <t>セッテイ</t>
    </rPh>
    <rPh sb="12" eb="14">
      <t>ニュウリョク</t>
    </rPh>
    <phoneticPr fontId="6"/>
  </si>
  <si>
    <t>　（１）冷暖房費加算</t>
    <rPh sb="4" eb="7">
      <t>レイダンボウ</t>
    </rPh>
    <rPh sb="7" eb="8">
      <t>ヒ</t>
    </rPh>
    <rPh sb="8" eb="10">
      <t>カサン</t>
    </rPh>
    <phoneticPr fontId="6"/>
  </si>
  <si>
    <t>　（２）除雪費加算</t>
    <rPh sb="4" eb="6">
      <t>ジョセツ</t>
    </rPh>
    <rPh sb="6" eb="7">
      <t>ヒ</t>
    </rPh>
    <rPh sb="7" eb="9">
      <t>カサン</t>
    </rPh>
    <phoneticPr fontId="6"/>
  </si>
  <si>
    <t>　（３）降灰除去費加算</t>
    <rPh sb="4" eb="6">
      <t>コウハイ</t>
    </rPh>
    <rPh sb="6" eb="9">
      <t>ジョキョヒ</t>
    </rPh>
    <rPh sb="9" eb="11">
      <t>カサン</t>
    </rPh>
    <phoneticPr fontId="6"/>
  </si>
  <si>
    <t>　（５）栄養管理加算</t>
    <rPh sb="4" eb="6">
      <t>エイヨウ</t>
    </rPh>
    <rPh sb="6" eb="8">
      <t>カンリ</t>
    </rPh>
    <rPh sb="8" eb="10">
      <t>カサン</t>
    </rPh>
    <phoneticPr fontId="6"/>
  </si>
  <si>
    <t>　（６）第三者評価受審加算</t>
    <rPh sb="4" eb="7">
      <t>ダイサンシャ</t>
    </rPh>
    <rPh sb="7" eb="9">
      <t>ヒョウカ</t>
    </rPh>
    <rPh sb="9" eb="11">
      <t>ジュシン</t>
    </rPh>
    <rPh sb="11" eb="13">
      <t>カサン</t>
    </rPh>
    <phoneticPr fontId="6"/>
  </si>
  <si>
    <t>・赤色のセルはドロップダウンリストから該当する選択肢を選ぶ</t>
    <rPh sb="1" eb="3">
      <t>アカイロ</t>
    </rPh>
    <rPh sb="19" eb="21">
      <t>ガイトウ</t>
    </rPh>
    <rPh sb="23" eb="26">
      <t>センタクシ</t>
    </rPh>
    <rPh sb="27" eb="28">
      <t>エラ</t>
    </rPh>
    <phoneticPr fontId="6"/>
  </si>
  <si>
    <t>（4区分(a～d)×2区分(標準・都市部)）を選択</t>
    <phoneticPr fontId="6"/>
  </si>
  <si>
    <t>児童１人当たり</t>
    <rPh sb="0" eb="2">
      <t>ジドウ</t>
    </rPh>
    <rPh sb="2" eb="4">
      <t>ヒトリ</t>
    </rPh>
    <rPh sb="3" eb="4">
      <t>ニン</t>
    </rPh>
    <rPh sb="4" eb="5">
      <t>ア</t>
    </rPh>
    <phoneticPr fontId="17"/>
  </si>
  <si>
    <t>　自園調理又は連携施設等からの搬入以外の方法により食事を提供する事業所は「あり」を選択</t>
    <rPh sb="1" eb="3">
      <t>ジエン</t>
    </rPh>
    <rPh sb="3" eb="5">
      <t>チョウリ</t>
    </rPh>
    <rPh sb="5" eb="6">
      <t>マタ</t>
    </rPh>
    <rPh sb="7" eb="9">
      <t>レンケイ</t>
    </rPh>
    <rPh sb="9" eb="11">
      <t>シセツ</t>
    </rPh>
    <rPh sb="11" eb="12">
      <t>トウ</t>
    </rPh>
    <rPh sb="15" eb="17">
      <t>ハンニュウ</t>
    </rPh>
    <rPh sb="17" eb="19">
      <t>イガイ</t>
    </rPh>
    <rPh sb="20" eb="22">
      <t>ホウホウ</t>
    </rPh>
    <rPh sb="25" eb="27">
      <t>ショクジ</t>
    </rPh>
    <rPh sb="28" eb="30">
      <t>テイキョウ</t>
    </rPh>
    <rPh sb="32" eb="35">
      <t>ジギョウショ</t>
    </rPh>
    <phoneticPr fontId="6"/>
  </si>
  <si>
    <t>※　以下の事業等のうち、複数を実施している場合に、費用を加算</t>
    <rPh sb="2" eb="4">
      <t>イカ</t>
    </rPh>
    <rPh sb="5" eb="7">
      <t>ジギョウ</t>
    </rPh>
    <rPh sb="7" eb="8">
      <t>トウ</t>
    </rPh>
    <rPh sb="12" eb="14">
      <t>フクスウ</t>
    </rPh>
    <rPh sb="15" eb="17">
      <t>ジッシ</t>
    </rPh>
    <rPh sb="21" eb="23">
      <t>バアイ</t>
    </rPh>
    <rPh sb="25" eb="27">
      <t>ヒヨウ</t>
    </rPh>
    <rPh sb="28" eb="30">
      <t>カサン</t>
    </rPh>
    <phoneticPr fontId="6"/>
  </si>
  <si>
    <t>　（４）施設機能強化推進費加算</t>
    <rPh sb="4" eb="6">
      <t>シセツ</t>
    </rPh>
    <rPh sb="6" eb="8">
      <t>キノウ</t>
    </rPh>
    <rPh sb="8" eb="10">
      <t>キョウカ</t>
    </rPh>
    <rPh sb="10" eb="13">
      <t>スイシンヒ</t>
    </rPh>
    <rPh sb="13" eb="15">
      <t>カサン</t>
    </rPh>
    <phoneticPr fontId="6"/>
  </si>
  <si>
    <t>　（延長保育事業、一時預かり事業、病児・病後児保育事業、乳児が３人以上利用又は障害児受入施設）</t>
    <rPh sb="2" eb="4">
      <t>エンチョウ</t>
    </rPh>
    <rPh sb="4" eb="6">
      <t>ホイク</t>
    </rPh>
    <rPh sb="6" eb="8">
      <t>ジギョウ</t>
    </rPh>
    <rPh sb="9" eb="11">
      <t>イチジ</t>
    </rPh>
    <rPh sb="11" eb="12">
      <t>アズ</t>
    </rPh>
    <rPh sb="14" eb="16">
      <t>ジギョウ</t>
    </rPh>
    <rPh sb="17" eb="19">
      <t>ビョウジ</t>
    </rPh>
    <rPh sb="20" eb="23">
      <t>ビョウゴジ</t>
    </rPh>
    <rPh sb="23" eb="25">
      <t>ホイク</t>
    </rPh>
    <rPh sb="25" eb="27">
      <t>ジギョウ</t>
    </rPh>
    <rPh sb="28" eb="30">
      <t>ニュウジ</t>
    </rPh>
    <rPh sb="32" eb="33">
      <t>ニン</t>
    </rPh>
    <rPh sb="33" eb="35">
      <t>イジョウ</t>
    </rPh>
    <rPh sb="35" eb="37">
      <t>リヨウ</t>
    </rPh>
    <rPh sb="37" eb="38">
      <t>マタ</t>
    </rPh>
    <rPh sb="39" eb="42">
      <t>ショウガイジ</t>
    </rPh>
    <rPh sb="42" eb="44">
      <t>ウケイレ</t>
    </rPh>
    <rPh sb="44" eb="46">
      <t>シセツ</t>
    </rPh>
    <phoneticPr fontId="6"/>
  </si>
  <si>
    <t>○バージョン情報</t>
    <rPh sb="6" eb="8">
      <t>ジョウホウ</t>
    </rPh>
    <phoneticPr fontId="6"/>
  </si>
  <si>
    <t>　 　　 ～　210人</t>
    <rPh sb="10" eb="11">
      <t>ニン</t>
    </rPh>
    <phoneticPr fontId="6"/>
  </si>
  <si>
    <t>Ver.3.0.0 をリリース</t>
    <phoneticPr fontId="19"/>
  </si>
  <si>
    <t>20/100地域</t>
    <rPh sb="6" eb="8">
      <t>チイキ</t>
    </rPh>
    <phoneticPr fontId="6"/>
  </si>
  <si>
    <r>
      <t>16</t>
    </r>
    <r>
      <rPr>
        <sz val="11"/>
        <color indexed="8"/>
        <rFont val="ＭＳ Ｐゴシック"/>
        <family val="3"/>
        <charset val="128"/>
      </rPr>
      <t>/100地域</t>
    </r>
    <rPh sb="6" eb="8">
      <t>チイキ</t>
    </rPh>
    <phoneticPr fontId="6"/>
  </si>
  <si>
    <t>(離島その他の地域)
各月初日の利用子ども数</t>
    <rPh sb="1" eb="3">
      <t>リトウ</t>
    </rPh>
    <rPh sb="5" eb="6">
      <t>タ</t>
    </rPh>
    <rPh sb="7" eb="9">
      <t>チイキ</t>
    </rPh>
    <rPh sb="11" eb="13">
      <t>カクツキ</t>
    </rPh>
    <rPh sb="13" eb="15">
      <t>ショニチ</t>
    </rPh>
    <rPh sb="16" eb="18">
      <t>リヨウ</t>
    </rPh>
    <rPh sb="18" eb="19">
      <t>コ</t>
    </rPh>
    <rPh sb="21" eb="22">
      <t>スウ</t>
    </rPh>
    <phoneticPr fontId="6"/>
  </si>
  <si>
    <t>加算率入力表</t>
    <rPh sb="0" eb="3">
      <t>カサンリツ</t>
    </rPh>
    <rPh sb="3" eb="5">
      <t>ニュウリョク</t>
    </rPh>
    <rPh sb="5" eb="6">
      <t>ヒョウ</t>
    </rPh>
    <phoneticPr fontId="6"/>
  </si>
  <si>
    <t>職員1人当たりの
平均勤続年数</t>
    <rPh sb="0" eb="2">
      <t>ショクイン</t>
    </rPh>
    <rPh sb="3" eb="4">
      <t>ニン</t>
    </rPh>
    <rPh sb="4" eb="5">
      <t>ア</t>
    </rPh>
    <rPh sb="9" eb="11">
      <t>ヘイキン</t>
    </rPh>
    <rPh sb="11" eb="13">
      <t>キンゾク</t>
    </rPh>
    <rPh sb="13" eb="15">
      <t>ネンスウ</t>
    </rPh>
    <phoneticPr fontId="6"/>
  </si>
  <si>
    <t>加算率の区分</t>
    <rPh sb="0" eb="3">
      <t>カサンリツ</t>
    </rPh>
    <rPh sb="4" eb="6">
      <t>クブン</t>
    </rPh>
    <phoneticPr fontId="6"/>
  </si>
  <si>
    <t>合計
加算率</t>
    <rPh sb="0" eb="2">
      <t>ゴウケイ</t>
    </rPh>
    <rPh sb="3" eb="6">
      <t>カサンリツ</t>
    </rPh>
    <phoneticPr fontId="6"/>
  </si>
  <si>
    <t>基礎分</t>
    <rPh sb="0" eb="2">
      <t>キソ</t>
    </rPh>
    <rPh sb="2" eb="3">
      <t>ブン</t>
    </rPh>
    <phoneticPr fontId="6"/>
  </si>
  <si>
    <t>賃金改善
要件分</t>
    <rPh sb="0" eb="2">
      <t>チンギン</t>
    </rPh>
    <rPh sb="2" eb="4">
      <t>カイゼン</t>
    </rPh>
    <rPh sb="5" eb="7">
      <t>ヨウケン</t>
    </rPh>
    <rPh sb="7" eb="8">
      <t>ブン</t>
    </rPh>
    <phoneticPr fontId="6"/>
  </si>
  <si>
    <t>うちキャリア
パス要件分</t>
    <rPh sb="9" eb="11">
      <t>ヨウケン</t>
    </rPh>
    <rPh sb="11" eb="12">
      <t>ブン</t>
    </rPh>
    <phoneticPr fontId="6"/>
  </si>
  <si>
    <t>11年以上</t>
    <rPh sb="2" eb="3">
      <t>ネン</t>
    </rPh>
    <rPh sb="3" eb="5">
      <t>イジョウ</t>
    </rPh>
    <phoneticPr fontId="6"/>
  </si>
  <si>
    <t>処遇改善</t>
    <rPh sb="0" eb="2">
      <t>ショグウ</t>
    </rPh>
    <rPh sb="2" eb="4">
      <t>カイゼン</t>
    </rPh>
    <phoneticPr fontId="6"/>
  </si>
  <si>
    <t>賃金改善要件分</t>
    <rPh sb="0" eb="2">
      <t>チンギン</t>
    </rPh>
    <rPh sb="2" eb="4">
      <t>カイゼン</t>
    </rPh>
    <rPh sb="4" eb="6">
      <t>ヨウケン</t>
    </rPh>
    <rPh sb="6" eb="7">
      <t>ブン</t>
    </rPh>
    <phoneticPr fontId="6"/>
  </si>
  <si>
    <t>キャリアパス要件分</t>
    <rPh sb="6" eb="8">
      <t>ヨウケン</t>
    </rPh>
    <rPh sb="8" eb="9">
      <t>ブン</t>
    </rPh>
    <phoneticPr fontId="6"/>
  </si>
  <si>
    <t>10年以上11年未満</t>
    <rPh sb="2" eb="3">
      <t>ネン</t>
    </rPh>
    <rPh sb="3" eb="5">
      <t>イジョウ</t>
    </rPh>
    <rPh sb="7" eb="8">
      <t>ネン</t>
    </rPh>
    <rPh sb="8" eb="10">
      <t>ミマン</t>
    </rPh>
    <phoneticPr fontId="6"/>
  </si>
  <si>
    <t xml:space="preserve"> 9年以上10年未満</t>
    <rPh sb="2" eb="3">
      <t>ネン</t>
    </rPh>
    <rPh sb="3" eb="5">
      <t>イジョウ</t>
    </rPh>
    <rPh sb="7" eb="8">
      <t>ネン</t>
    </rPh>
    <rPh sb="8" eb="10">
      <t>ミマン</t>
    </rPh>
    <phoneticPr fontId="6"/>
  </si>
  <si>
    <t xml:space="preserve"> 8年以上 9年未満</t>
    <rPh sb="2" eb="3">
      <t>ネン</t>
    </rPh>
    <rPh sb="3" eb="5">
      <t>イジョウ</t>
    </rPh>
    <rPh sb="7" eb="8">
      <t>ネン</t>
    </rPh>
    <rPh sb="8" eb="10">
      <t>ミマン</t>
    </rPh>
    <phoneticPr fontId="6"/>
  </si>
  <si>
    <t xml:space="preserve"> 7年以上 8年未満</t>
    <rPh sb="2" eb="3">
      <t>ネン</t>
    </rPh>
    <rPh sb="3" eb="5">
      <t>イジョウ</t>
    </rPh>
    <rPh sb="7" eb="8">
      <t>ネン</t>
    </rPh>
    <rPh sb="8" eb="10">
      <t>ミマン</t>
    </rPh>
    <phoneticPr fontId="6"/>
  </si>
  <si>
    <t xml:space="preserve"> 6年以上 7年未満</t>
    <rPh sb="2" eb="3">
      <t>ネン</t>
    </rPh>
    <rPh sb="3" eb="5">
      <t>イジョウ</t>
    </rPh>
    <rPh sb="7" eb="8">
      <t>ネン</t>
    </rPh>
    <rPh sb="8" eb="10">
      <t>ミマン</t>
    </rPh>
    <phoneticPr fontId="6"/>
  </si>
  <si>
    <t xml:space="preserve"> 5年以上 6年未満</t>
    <rPh sb="2" eb="3">
      <t>ネン</t>
    </rPh>
    <rPh sb="3" eb="5">
      <t>イジョウ</t>
    </rPh>
    <rPh sb="7" eb="8">
      <t>ネン</t>
    </rPh>
    <rPh sb="8" eb="10">
      <t>ミマン</t>
    </rPh>
    <phoneticPr fontId="6"/>
  </si>
  <si>
    <t xml:space="preserve"> 4年以上 5年未満</t>
    <rPh sb="2" eb="3">
      <t>ネン</t>
    </rPh>
    <rPh sb="3" eb="5">
      <t>イジョウ</t>
    </rPh>
    <rPh sb="7" eb="8">
      <t>ネン</t>
    </rPh>
    <rPh sb="8" eb="10">
      <t>ミマン</t>
    </rPh>
    <phoneticPr fontId="6"/>
  </si>
  <si>
    <t xml:space="preserve"> 3年以上 4年未満</t>
    <rPh sb="2" eb="3">
      <t>ネン</t>
    </rPh>
    <rPh sb="3" eb="5">
      <t>イジョウ</t>
    </rPh>
    <rPh sb="7" eb="8">
      <t>ネン</t>
    </rPh>
    <rPh sb="8" eb="10">
      <t>ミマン</t>
    </rPh>
    <phoneticPr fontId="6"/>
  </si>
  <si>
    <t xml:space="preserve"> 2年以上 3年未満</t>
    <rPh sb="2" eb="3">
      <t>ネン</t>
    </rPh>
    <rPh sb="3" eb="5">
      <t>イジョウ</t>
    </rPh>
    <rPh sb="7" eb="8">
      <t>ネン</t>
    </rPh>
    <rPh sb="8" eb="10">
      <t>ミマン</t>
    </rPh>
    <phoneticPr fontId="6"/>
  </si>
  <si>
    <t xml:space="preserve"> 1年以上 2年未満</t>
    <rPh sb="2" eb="3">
      <t>ネン</t>
    </rPh>
    <rPh sb="3" eb="5">
      <t>イジョウ</t>
    </rPh>
    <rPh sb="7" eb="8">
      <t>ネン</t>
    </rPh>
    <rPh sb="8" eb="10">
      <t>ミマン</t>
    </rPh>
    <phoneticPr fontId="6"/>
  </si>
  <si>
    <t xml:space="preserve"> 1年未満</t>
    <rPh sb="2" eb="3">
      <t>ネン</t>
    </rPh>
    <rPh sb="3" eb="5">
      <t>ミマン</t>
    </rPh>
    <phoneticPr fontId="6"/>
  </si>
  <si>
    <t>試算データ選択</t>
    <rPh sb="0" eb="2">
      <t>シサン</t>
    </rPh>
    <rPh sb="5" eb="7">
      <t>センタク</t>
    </rPh>
    <phoneticPr fontId="6"/>
  </si>
  <si>
    <t>処遇改善等加算（基礎分）加算率</t>
    <rPh sb="0" eb="2">
      <t>ショグウ</t>
    </rPh>
    <rPh sb="2" eb="4">
      <t>カイゼン</t>
    </rPh>
    <rPh sb="4" eb="7">
      <t>トウカサン</t>
    </rPh>
    <rPh sb="8" eb="10">
      <t>キソ</t>
    </rPh>
    <rPh sb="10" eb="11">
      <t>ブン</t>
    </rPh>
    <rPh sb="12" eb="15">
      <t>カサンリツ</t>
    </rPh>
    <phoneticPr fontId="6"/>
  </si>
  <si>
    <t>処遇改善等加算（全　体）加算率</t>
    <rPh sb="0" eb="2">
      <t>ショグウ</t>
    </rPh>
    <rPh sb="2" eb="4">
      <t>カイゼン</t>
    </rPh>
    <rPh sb="4" eb="7">
      <t>トウカサン</t>
    </rPh>
    <rPh sb="8" eb="9">
      <t>ゼン</t>
    </rPh>
    <rPh sb="10" eb="11">
      <t>カラダ</t>
    </rPh>
    <rPh sb="12" eb="15">
      <t>カサンリツ</t>
    </rPh>
    <phoneticPr fontId="6"/>
  </si>
  <si>
    <t>○単価　</t>
    <rPh sb="1" eb="3">
      <t>タンカ</t>
    </rPh>
    <phoneticPr fontId="6"/>
  </si>
  <si>
    <t>※　保育標準時間認定・保育短時間認定の区分は、現在の施設利用者の状況を踏まえ入力する。</t>
  </si>
  <si>
    <t>　施設整備費補助金を受けない施設のうち、自己所有の建物を保有する施設の場合は「あり」</t>
    <rPh sb="1" eb="3">
      <t>シセツ</t>
    </rPh>
    <rPh sb="3" eb="6">
      <t>セイビヒ</t>
    </rPh>
    <rPh sb="6" eb="8">
      <t>ホジョ</t>
    </rPh>
    <rPh sb="8" eb="9">
      <t>キン</t>
    </rPh>
    <rPh sb="10" eb="11">
      <t>ウ</t>
    </rPh>
    <rPh sb="14" eb="16">
      <t>シセツ</t>
    </rPh>
    <rPh sb="20" eb="22">
      <t>ジコ</t>
    </rPh>
    <rPh sb="22" eb="24">
      <t>ショユウ</t>
    </rPh>
    <rPh sb="25" eb="27">
      <t>タテモノ</t>
    </rPh>
    <rPh sb="28" eb="30">
      <t>ホユウ</t>
    </rPh>
    <rPh sb="32" eb="34">
      <t>シセツ</t>
    </rPh>
    <rPh sb="35" eb="37">
      <t>バアイ</t>
    </rPh>
    <phoneticPr fontId="6"/>
  </si>
  <si>
    <t>※地域の区分は「特定教育・保育等に要する費用の額の算定に関する基準等の制定に伴う実施上</t>
    <rPh sb="1" eb="3">
      <t>チイキ</t>
    </rPh>
    <rPh sb="4" eb="6">
      <t>クブン</t>
    </rPh>
    <phoneticPr fontId="6"/>
  </si>
  <si>
    <t>※地域の区分は留意事項通知を参照下さい。</t>
    <rPh sb="1" eb="3">
      <t>チイキ</t>
    </rPh>
    <rPh sb="4" eb="6">
      <t>クブン</t>
    </rPh>
    <rPh sb="7" eb="9">
      <t>リュウイ</t>
    </rPh>
    <rPh sb="9" eb="11">
      <t>ジコウ</t>
    </rPh>
    <rPh sb="11" eb="13">
      <t>ツウチ</t>
    </rPh>
    <rPh sb="14" eb="16">
      <t>サンショウ</t>
    </rPh>
    <rPh sb="16" eb="17">
      <t>クダ</t>
    </rPh>
    <phoneticPr fontId="6"/>
  </si>
  <si>
    <t>○補正</t>
    <rPh sb="1" eb="3">
      <t>ホセイ</t>
    </rPh>
    <phoneticPr fontId="6"/>
  </si>
  <si>
    <t>○当初</t>
    <rPh sb="1" eb="3">
      <t>トウショ</t>
    </rPh>
    <phoneticPr fontId="6"/>
  </si>
  <si>
    <t>　（イ）子ども・子育て支援法第３０条第１項第４号に定める離島その他の地域に所在し、</t>
    <rPh sb="4" eb="5">
      <t>コ</t>
    </rPh>
    <rPh sb="8" eb="10">
      <t>コソダ</t>
    </rPh>
    <rPh sb="11" eb="13">
      <t>シエン</t>
    </rPh>
    <rPh sb="13" eb="14">
      <t>ホウ</t>
    </rPh>
    <rPh sb="14" eb="15">
      <t>ダイ</t>
    </rPh>
    <rPh sb="17" eb="18">
      <t>ジョウ</t>
    </rPh>
    <rPh sb="18" eb="19">
      <t>ダイ</t>
    </rPh>
    <rPh sb="20" eb="21">
      <t>コウ</t>
    </rPh>
    <rPh sb="21" eb="22">
      <t>ダイ</t>
    </rPh>
    <rPh sb="23" eb="24">
      <t>ゴウ</t>
    </rPh>
    <rPh sb="25" eb="26">
      <t>サダ</t>
    </rPh>
    <rPh sb="28" eb="30">
      <t>リトウ</t>
    </rPh>
    <rPh sb="32" eb="33">
      <t>タ</t>
    </rPh>
    <rPh sb="34" eb="36">
      <t>チイキ</t>
    </rPh>
    <rPh sb="37" eb="39">
      <t>ショザイ</t>
    </rPh>
    <phoneticPr fontId="6"/>
  </si>
  <si>
    <t>定員１９人を超えて子どもを受け入れている場合は「あり」を選択</t>
    <rPh sb="0" eb="2">
      <t>テイイン</t>
    </rPh>
    <rPh sb="4" eb="5">
      <t>ニン</t>
    </rPh>
    <rPh sb="6" eb="7">
      <t>コ</t>
    </rPh>
    <rPh sb="9" eb="10">
      <t>コ</t>
    </rPh>
    <rPh sb="13" eb="14">
      <t>ウ</t>
    </rPh>
    <rPh sb="15" eb="16">
      <t>イ</t>
    </rPh>
    <phoneticPr fontId="6"/>
  </si>
  <si>
    <t>定員を恒常的に超過する場合（離島）</t>
    <rPh sb="14" eb="16">
      <t>リトウ</t>
    </rPh>
    <phoneticPr fontId="6"/>
  </si>
  <si>
    <t>引数</t>
    <rPh sb="0" eb="2">
      <t>ヒキスウ</t>
    </rPh>
    <phoneticPr fontId="6"/>
  </si>
  <si>
    <t>人数</t>
    <rPh sb="0" eb="2">
      <t>ニンズウ</t>
    </rPh>
    <phoneticPr fontId="6"/>
  </si>
  <si>
    <t>離島等定員超過</t>
    <phoneticPr fontId="6"/>
  </si>
  <si>
    <t>2016.9.12</t>
    <phoneticPr fontId="6"/>
  </si>
  <si>
    <t>Ver.3.0.1 単価表に誤りがあったため修正</t>
    <rPh sb="10" eb="12">
      <t>タンカ</t>
    </rPh>
    <rPh sb="12" eb="13">
      <t>ヒョウ</t>
    </rPh>
    <rPh sb="14" eb="15">
      <t>アヤマ</t>
    </rPh>
    <rPh sb="22" eb="24">
      <t>シュウセイ</t>
    </rPh>
    <phoneticPr fontId="19"/>
  </si>
  <si>
    <t>2016.10.13</t>
    <phoneticPr fontId="6"/>
  </si>
  <si>
    <t>Ver.3.1.0 をリリース（平成２９年度用）</t>
    <rPh sb="16" eb="18">
      <t>ヘイセイ</t>
    </rPh>
    <rPh sb="20" eb="22">
      <t>ネンド</t>
    </rPh>
    <rPh sb="22" eb="23">
      <t>ヨウ</t>
    </rPh>
    <phoneticPr fontId="6"/>
  </si>
  <si>
    <t>都道府県</t>
    <rPh sb="0" eb="4">
      <t>トドウフケン</t>
    </rPh>
    <phoneticPr fontId="6"/>
  </si>
  <si>
    <t>北海道</t>
    <rPh sb="0" eb="3">
      <t>ホッカイドウ</t>
    </rPh>
    <phoneticPr fontId="6"/>
  </si>
  <si>
    <t>青森県</t>
    <rPh sb="0" eb="3">
      <t>アオモリケン</t>
    </rPh>
    <phoneticPr fontId="6"/>
  </si>
  <si>
    <t>岩手県</t>
    <rPh sb="0" eb="3">
      <t>イワテケン</t>
    </rPh>
    <phoneticPr fontId="6"/>
  </si>
  <si>
    <t>宮城県</t>
    <rPh sb="0" eb="3">
      <t>ミヤギケン</t>
    </rPh>
    <phoneticPr fontId="6"/>
  </si>
  <si>
    <t>秋田県</t>
    <rPh sb="0" eb="3">
      <t>アキタケン</t>
    </rPh>
    <phoneticPr fontId="6"/>
  </si>
  <si>
    <t>山形県</t>
    <rPh sb="0" eb="3">
      <t>ヤマガタケン</t>
    </rPh>
    <phoneticPr fontId="6"/>
  </si>
  <si>
    <t>福島県</t>
    <rPh sb="0" eb="3">
      <t>フクシマケン</t>
    </rPh>
    <phoneticPr fontId="6"/>
  </si>
  <si>
    <t>茨城県</t>
    <rPh sb="0" eb="3">
      <t>イバラキケン</t>
    </rPh>
    <phoneticPr fontId="6"/>
  </si>
  <si>
    <t>栃木県</t>
    <rPh sb="0" eb="3">
      <t>トチギケン</t>
    </rPh>
    <phoneticPr fontId="6"/>
  </si>
  <si>
    <t>群馬県</t>
    <rPh sb="0" eb="3">
      <t>グンマケン</t>
    </rPh>
    <phoneticPr fontId="6"/>
  </si>
  <si>
    <t>埼玉県</t>
    <rPh sb="0" eb="3">
      <t>サイタマケン</t>
    </rPh>
    <phoneticPr fontId="6"/>
  </si>
  <si>
    <t>千葉県</t>
    <rPh sb="0" eb="3">
      <t>チバケン</t>
    </rPh>
    <phoneticPr fontId="6"/>
  </si>
  <si>
    <t>東京都</t>
    <rPh sb="0" eb="3">
      <t>トウキョウト</t>
    </rPh>
    <phoneticPr fontId="6"/>
  </si>
  <si>
    <t>神奈川県</t>
    <rPh sb="0" eb="4">
      <t>カナガワケン</t>
    </rPh>
    <phoneticPr fontId="6"/>
  </si>
  <si>
    <t>新潟県</t>
    <rPh sb="0" eb="3">
      <t>ニイガタケン</t>
    </rPh>
    <phoneticPr fontId="6"/>
  </si>
  <si>
    <t>富山県</t>
    <rPh sb="0" eb="3">
      <t>トヤマケン</t>
    </rPh>
    <phoneticPr fontId="6"/>
  </si>
  <si>
    <t>石川県</t>
    <rPh sb="0" eb="3">
      <t>イシカワケン</t>
    </rPh>
    <phoneticPr fontId="6"/>
  </si>
  <si>
    <t>福井県</t>
    <rPh sb="0" eb="3">
      <t>フクイケン</t>
    </rPh>
    <phoneticPr fontId="6"/>
  </si>
  <si>
    <t>山梨県</t>
    <rPh sb="0" eb="3">
      <t>ヤマナシケン</t>
    </rPh>
    <phoneticPr fontId="6"/>
  </si>
  <si>
    <t>長野県</t>
    <rPh sb="0" eb="3">
      <t>ナガノケン</t>
    </rPh>
    <phoneticPr fontId="6"/>
  </si>
  <si>
    <t>岐阜県</t>
    <rPh sb="0" eb="3">
      <t>ギフケン</t>
    </rPh>
    <phoneticPr fontId="6"/>
  </si>
  <si>
    <t>静岡県</t>
    <rPh sb="0" eb="3">
      <t>シズオカケン</t>
    </rPh>
    <phoneticPr fontId="6"/>
  </si>
  <si>
    <t>愛知県</t>
    <rPh sb="0" eb="3">
      <t>アイチケン</t>
    </rPh>
    <phoneticPr fontId="6"/>
  </si>
  <si>
    <t>三重県</t>
    <rPh sb="0" eb="3">
      <t>ミエケン</t>
    </rPh>
    <phoneticPr fontId="6"/>
  </si>
  <si>
    <t>滋賀県</t>
    <rPh sb="0" eb="3">
      <t>シガケン</t>
    </rPh>
    <phoneticPr fontId="6"/>
  </si>
  <si>
    <t>京都府</t>
    <rPh sb="0" eb="3">
      <t>キョウトフ</t>
    </rPh>
    <phoneticPr fontId="6"/>
  </si>
  <si>
    <t>大阪府</t>
    <rPh sb="0" eb="3">
      <t>オオサカフ</t>
    </rPh>
    <phoneticPr fontId="6"/>
  </si>
  <si>
    <t>兵庫県</t>
    <rPh sb="0" eb="3">
      <t>ヒョウゴケン</t>
    </rPh>
    <phoneticPr fontId="6"/>
  </si>
  <si>
    <t>奈良県</t>
    <rPh sb="0" eb="3">
      <t>ナラケン</t>
    </rPh>
    <phoneticPr fontId="6"/>
  </si>
  <si>
    <t>和歌山県</t>
    <rPh sb="0" eb="4">
      <t>ワカヤマケン</t>
    </rPh>
    <phoneticPr fontId="6"/>
  </si>
  <si>
    <t>鳥取県</t>
    <rPh sb="0" eb="3">
      <t>トットリケン</t>
    </rPh>
    <phoneticPr fontId="6"/>
  </si>
  <si>
    <t>島根県</t>
    <rPh sb="0" eb="3">
      <t>シマネケン</t>
    </rPh>
    <phoneticPr fontId="6"/>
  </si>
  <si>
    <t>岡山県</t>
    <rPh sb="0" eb="3">
      <t>オカヤマケン</t>
    </rPh>
    <phoneticPr fontId="6"/>
  </si>
  <si>
    <t>広島県</t>
    <rPh sb="0" eb="3">
      <t>ヒロシマケン</t>
    </rPh>
    <phoneticPr fontId="6"/>
  </si>
  <si>
    <t>山口県</t>
    <rPh sb="0" eb="3">
      <t>ヤマグチケン</t>
    </rPh>
    <phoneticPr fontId="6"/>
  </si>
  <si>
    <t>徳島県</t>
    <rPh sb="0" eb="3">
      <t>トクシマケン</t>
    </rPh>
    <phoneticPr fontId="6"/>
  </si>
  <si>
    <t>香川県</t>
    <rPh sb="0" eb="3">
      <t>カガワケン</t>
    </rPh>
    <phoneticPr fontId="6"/>
  </si>
  <si>
    <t>愛媛県</t>
    <rPh sb="0" eb="3">
      <t>エヒメケン</t>
    </rPh>
    <phoneticPr fontId="6"/>
  </si>
  <si>
    <t>高知県</t>
    <rPh sb="0" eb="3">
      <t>コウチケン</t>
    </rPh>
    <phoneticPr fontId="6"/>
  </si>
  <si>
    <t>福岡県</t>
    <rPh sb="0" eb="3">
      <t>フクオカケン</t>
    </rPh>
    <phoneticPr fontId="6"/>
  </si>
  <si>
    <t>佐賀県</t>
    <rPh sb="0" eb="3">
      <t>サガケン</t>
    </rPh>
    <phoneticPr fontId="6"/>
  </si>
  <si>
    <t>長崎県</t>
    <rPh sb="0" eb="3">
      <t>ナガサキケン</t>
    </rPh>
    <phoneticPr fontId="6"/>
  </si>
  <si>
    <t>熊本県</t>
    <rPh sb="0" eb="3">
      <t>クマモトケン</t>
    </rPh>
    <phoneticPr fontId="6"/>
  </si>
  <si>
    <t>大分県</t>
    <rPh sb="0" eb="3">
      <t>オオイタケン</t>
    </rPh>
    <phoneticPr fontId="6"/>
  </si>
  <si>
    <t>宮崎県</t>
    <rPh sb="0" eb="2">
      <t>ミヤザキ</t>
    </rPh>
    <rPh sb="2" eb="3">
      <t>ケン</t>
    </rPh>
    <phoneticPr fontId="6"/>
  </si>
  <si>
    <t>鹿児島県</t>
    <rPh sb="0" eb="4">
      <t>カゴシマケン</t>
    </rPh>
    <phoneticPr fontId="6"/>
  </si>
  <si>
    <t>沖縄県</t>
    <rPh sb="0" eb="3">
      <t>オキナワケン</t>
    </rPh>
    <phoneticPr fontId="6"/>
  </si>
  <si>
    <t>市区町村</t>
    <rPh sb="0" eb="2">
      <t>シク</t>
    </rPh>
    <rPh sb="2" eb="4">
      <t>チョウソン</t>
    </rPh>
    <phoneticPr fontId="6"/>
  </si>
  <si>
    <t>札幌市</t>
  </si>
  <si>
    <t>青森市</t>
  </si>
  <si>
    <t>盛岡市</t>
  </si>
  <si>
    <t>仙台市</t>
  </si>
  <si>
    <t>秋田市</t>
  </si>
  <si>
    <t>山形市</t>
  </si>
  <si>
    <t>福島市</t>
  </si>
  <si>
    <t>水戸市</t>
  </si>
  <si>
    <t>宇都宮市</t>
  </si>
  <si>
    <t>前橋市</t>
  </si>
  <si>
    <t>さいたま市</t>
  </si>
  <si>
    <t>千葉市</t>
  </si>
  <si>
    <t>千代田区</t>
  </si>
  <si>
    <t>横浜市</t>
  </si>
  <si>
    <t>新潟市</t>
  </si>
  <si>
    <t>富山市</t>
  </si>
  <si>
    <t>金沢市</t>
  </si>
  <si>
    <t>福井市</t>
  </si>
  <si>
    <t>甲府市</t>
  </si>
  <si>
    <t>長野市</t>
  </si>
  <si>
    <t>岐阜市</t>
  </si>
  <si>
    <t>静岡市</t>
  </si>
  <si>
    <t>名古屋市</t>
  </si>
  <si>
    <t>津市</t>
  </si>
  <si>
    <t>大津市</t>
  </si>
  <si>
    <t>京都市</t>
  </si>
  <si>
    <t>大阪市</t>
  </si>
  <si>
    <t>神戸市</t>
  </si>
  <si>
    <t>奈良市</t>
  </si>
  <si>
    <t>和歌山市</t>
  </si>
  <si>
    <t>鳥取市</t>
  </si>
  <si>
    <t>松江市</t>
  </si>
  <si>
    <t>岡山市</t>
  </si>
  <si>
    <t>広島市</t>
  </si>
  <si>
    <t>下関市</t>
  </si>
  <si>
    <t>徳島市</t>
  </si>
  <si>
    <t>高松市</t>
  </si>
  <si>
    <t>松山市</t>
  </si>
  <si>
    <t>高知市</t>
  </si>
  <si>
    <t>北九州市</t>
  </si>
  <si>
    <t>佐賀市</t>
  </si>
  <si>
    <t>長崎市</t>
  </si>
  <si>
    <t>熊本市</t>
  </si>
  <si>
    <t>大分市</t>
  </si>
  <si>
    <t>宮崎市</t>
  </si>
  <si>
    <t>鹿児島市</t>
  </si>
  <si>
    <t>那覇市</t>
  </si>
  <si>
    <t>函館市</t>
  </si>
  <si>
    <t>弘前市</t>
  </si>
  <si>
    <t>宮古市</t>
  </si>
  <si>
    <t>石巻市</t>
  </si>
  <si>
    <t>能代市</t>
  </si>
  <si>
    <t>米沢市</t>
  </si>
  <si>
    <t>会津若松市</t>
  </si>
  <si>
    <t>日立市</t>
  </si>
  <si>
    <t>足利市</t>
  </si>
  <si>
    <t>高崎市</t>
  </si>
  <si>
    <t>川越市</t>
  </si>
  <si>
    <t>銚子市</t>
  </si>
  <si>
    <t>中央区</t>
  </si>
  <si>
    <t>川崎市</t>
  </si>
  <si>
    <t>長岡市</t>
  </si>
  <si>
    <t>高岡市</t>
  </si>
  <si>
    <t>七尾市</t>
  </si>
  <si>
    <t>敦賀市</t>
  </si>
  <si>
    <t>富士吉田市</t>
  </si>
  <si>
    <t>松本市</t>
  </si>
  <si>
    <t>大垣市</t>
  </si>
  <si>
    <t>浜松市</t>
  </si>
  <si>
    <t>豊橋市</t>
  </si>
  <si>
    <t>四日市市</t>
  </si>
  <si>
    <t>彦根市</t>
  </si>
  <si>
    <t>福知山市</t>
  </si>
  <si>
    <t>堺市</t>
  </si>
  <si>
    <t>姫路市</t>
  </si>
  <si>
    <t>大和高田市</t>
  </si>
  <si>
    <t>海南市</t>
  </si>
  <si>
    <t>米子市</t>
  </si>
  <si>
    <t>浜田市</t>
  </si>
  <si>
    <t>倉敷市</t>
  </si>
  <si>
    <t>呉市</t>
  </si>
  <si>
    <t>宇部市</t>
  </si>
  <si>
    <t>鳴門市</t>
  </si>
  <si>
    <t>丸亀市</t>
  </si>
  <si>
    <t>今治市</t>
  </si>
  <si>
    <t>室戸市</t>
  </si>
  <si>
    <t>福岡市</t>
  </si>
  <si>
    <t>唐津市</t>
  </si>
  <si>
    <t>佐世保市</t>
  </si>
  <si>
    <t>八代市</t>
  </si>
  <si>
    <t>別府市</t>
  </si>
  <si>
    <t>都城市</t>
  </si>
  <si>
    <t>鹿屋市</t>
  </si>
  <si>
    <t>宜野湾市</t>
  </si>
  <si>
    <t>小樽市</t>
  </si>
  <si>
    <t>八戸市</t>
  </si>
  <si>
    <t>大船渡市</t>
  </si>
  <si>
    <t>横手市</t>
  </si>
  <si>
    <t>鶴岡市</t>
  </si>
  <si>
    <t>郡山市</t>
  </si>
  <si>
    <t>土浦市</t>
  </si>
  <si>
    <t>栃木市</t>
  </si>
  <si>
    <t>桐生市</t>
  </si>
  <si>
    <t>熊谷市</t>
  </si>
  <si>
    <t>市川市</t>
  </si>
  <si>
    <t>港区</t>
  </si>
  <si>
    <t>相模原市</t>
  </si>
  <si>
    <t>三条市</t>
  </si>
  <si>
    <t>魚津市</t>
  </si>
  <si>
    <t>小松市</t>
  </si>
  <si>
    <t>小浜市</t>
  </si>
  <si>
    <t>都留市</t>
  </si>
  <si>
    <t>上田市</t>
  </si>
  <si>
    <t>高山市</t>
  </si>
  <si>
    <t>沼津市</t>
  </si>
  <si>
    <t>岡崎市</t>
  </si>
  <si>
    <t>伊勢市</t>
  </si>
  <si>
    <t>長浜市</t>
  </si>
  <si>
    <t>舞鶴市</t>
  </si>
  <si>
    <t>岸和田市</t>
  </si>
  <si>
    <t>尼崎市</t>
  </si>
  <si>
    <t>大和郡山市</t>
  </si>
  <si>
    <t>橋本市</t>
  </si>
  <si>
    <t>倉吉市</t>
  </si>
  <si>
    <t>出雲市</t>
  </si>
  <si>
    <t>津山市</t>
  </si>
  <si>
    <t>竹原市</t>
  </si>
  <si>
    <t>山口市</t>
  </si>
  <si>
    <t>小松島市</t>
  </si>
  <si>
    <t>坂出市</t>
  </si>
  <si>
    <t>宇和島市</t>
  </si>
  <si>
    <t>安芸市</t>
  </si>
  <si>
    <t>大牟田市</t>
  </si>
  <si>
    <t>鳥栖市</t>
  </si>
  <si>
    <t>島原市</t>
  </si>
  <si>
    <t>人吉市</t>
  </si>
  <si>
    <t>中津市</t>
  </si>
  <si>
    <t>延岡市</t>
  </si>
  <si>
    <t>枕崎市</t>
  </si>
  <si>
    <t>石垣市</t>
  </si>
  <si>
    <t>旭川市</t>
  </si>
  <si>
    <t>黒石市</t>
  </si>
  <si>
    <t>花巻市</t>
  </si>
  <si>
    <t>気仙沼市</t>
  </si>
  <si>
    <t>大館市</t>
  </si>
  <si>
    <t>酒田市</t>
  </si>
  <si>
    <t>いわき市</t>
  </si>
  <si>
    <t>古河市</t>
  </si>
  <si>
    <t>佐野市</t>
  </si>
  <si>
    <t>伊勢崎市</t>
  </si>
  <si>
    <t>川口市</t>
  </si>
  <si>
    <t>船橋市</t>
  </si>
  <si>
    <t>新宿区</t>
  </si>
  <si>
    <t>横須賀市</t>
  </si>
  <si>
    <t>柏崎市</t>
  </si>
  <si>
    <t>氷見市</t>
  </si>
  <si>
    <t>輪島市</t>
  </si>
  <si>
    <t>大野市</t>
  </si>
  <si>
    <t>山梨市</t>
  </si>
  <si>
    <t>岡谷市</t>
  </si>
  <si>
    <t>多治見市</t>
  </si>
  <si>
    <t>熱海市</t>
  </si>
  <si>
    <t>一宮市</t>
  </si>
  <si>
    <t>松阪市</t>
  </si>
  <si>
    <t>近江八幡市</t>
  </si>
  <si>
    <t>綾部市</t>
  </si>
  <si>
    <t>豊中市</t>
  </si>
  <si>
    <t>明石市</t>
  </si>
  <si>
    <t>天理市</t>
  </si>
  <si>
    <t>有田市</t>
  </si>
  <si>
    <t>境港市</t>
  </si>
  <si>
    <t>益田市</t>
  </si>
  <si>
    <t>玉野市</t>
  </si>
  <si>
    <t>三原市</t>
  </si>
  <si>
    <t>萩市</t>
  </si>
  <si>
    <t>阿南市</t>
  </si>
  <si>
    <t>善通寺市</t>
  </si>
  <si>
    <t>八幡浜市</t>
  </si>
  <si>
    <t>南国市</t>
  </si>
  <si>
    <t>久留米市</t>
  </si>
  <si>
    <t>多久市</t>
  </si>
  <si>
    <t>諫早市</t>
  </si>
  <si>
    <t>荒尾市</t>
  </si>
  <si>
    <t>日田市</t>
  </si>
  <si>
    <t>日南市</t>
  </si>
  <si>
    <t>阿久根市</t>
  </si>
  <si>
    <t>浦添市</t>
  </si>
  <si>
    <t>室蘭市</t>
  </si>
  <si>
    <t>五所川原市</t>
  </si>
  <si>
    <t>北上市</t>
  </si>
  <si>
    <t>白石市</t>
  </si>
  <si>
    <t>男鹿市</t>
  </si>
  <si>
    <t>新庄市</t>
  </si>
  <si>
    <t>白河市</t>
  </si>
  <si>
    <t>石岡市</t>
  </si>
  <si>
    <t>鹿沼市</t>
  </si>
  <si>
    <t>太田市</t>
  </si>
  <si>
    <t>行田市</t>
  </si>
  <si>
    <t>館山市</t>
  </si>
  <si>
    <t>文京区</t>
  </si>
  <si>
    <t>平塚市</t>
  </si>
  <si>
    <t>新発田市</t>
  </si>
  <si>
    <t>滑川市</t>
  </si>
  <si>
    <t>珠洲市</t>
  </si>
  <si>
    <t>勝山市</t>
  </si>
  <si>
    <t>大月市</t>
  </si>
  <si>
    <t>飯田市</t>
  </si>
  <si>
    <t>関市</t>
  </si>
  <si>
    <t>三島市</t>
  </si>
  <si>
    <t>瀬戸市</t>
  </si>
  <si>
    <t>桑名市</t>
  </si>
  <si>
    <t>草津市</t>
  </si>
  <si>
    <t>宇治市</t>
  </si>
  <si>
    <t>池田市</t>
  </si>
  <si>
    <t>西宮市</t>
  </si>
  <si>
    <t>橿原市</t>
  </si>
  <si>
    <t>御坊市</t>
  </si>
  <si>
    <t>岩美町</t>
  </si>
  <si>
    <t>大田市</t>
  </si>
  <si>
    <t>笠岡市</t>
  </si>
  <si>
    <t>尾道市</t>
  </si>
  <si>
    <t>防府市</t>
  </si>
  <si>
    <t>吉野川市</t>
  </si>
  <si>
    <t>観音寺市</t>
  </si>
  <si>
    <t>新居浜市</t>
  </si>
  <si>
    <t>土佐市</t>
  </si>
  <si>
    <t>直方市</t>
  </si>
  <si>
    <t>伊万里市</t>
  </si>
  <si>
    <t>大村市</t>
  </si>
  <si>
    <t>水俣市</t>
  </si>
  <si>
    <t>佐伯市</t>
  </si>
  <si>
    <t>小林市</t>
  </si>
  <si>
    <t>出水市</t>
  </si>
  <si>
    <t>名護市</t>
  </si>
  <si>
    <t>釧路市</t>
  </si>
  <si>
    <t>十和田市</t>
  </si>
  <si>
    <t>久慈市</t>
  </si>
  <si>
    <t>名取市</t>
  </si>
  <si>
    <t>湯沢市</t>
  </si>
  <si>
    <t>寒河江市</t>
  </si>
  <si>
    <t>須賀川市</t>
  </si>
  <si>
    <t>結城市</t>
  </si>
  <si>
    <t>日光市</t>
  </si>
  <si>
    <t>沼田市</t>
  </si>
  <si>
    <t>秩父市</t>
  </si>
  <si>
    <t>木更津市</t>
  </si>
  <si>
    <t>台東区</t>
  </si>
  <si>
    <t>鎌倉市</t>
  </si>
  <si>
    <t>小千谷市</t>
  </si>
  <si>
    <t>黒部市</t>
  </si>
  <si>
    <t>加賀市</t>
  </si>
  <si>
    <t>鯖江市</t>
  </si>
  <si>
    <t>韮崎市</t>
  </si>
  <si>
    <t>諏訪市</t>
  </si>
  <si>
    <t>中津川市</t>
  </si>
  <si>
    <t>富士宮市</t>
  </si>
  <si>
    <t>半田市</t>
  </si>
  <si>
    <t>鈴鹿市</t>
  </si>
  <si>
    <t>守山市</t>
  </si>
  <si>
    <t>宮津市</t>
  </si>
  <si>
    <t>吹田市</t>
  </si>
  <si>
    <t>洲本市</t>
  </si>
  <si>
    <t>桜井市</t>
  </si>
  <si>
    <t>田辺市</t>
  </si>
  <si>
    <t>若桜町</t>
  </si>
  <si>
    <t>安来市</t>
  </si>
  <si>
    <t>井原市</t>
  </si>
  <si>
    <t>福山市</t>
  </si>
  <si>
    <t>下松市</t>
  </si>
  <si>
    <t>阿波市</t>
  </si>
  <si>
    <t>さぬき市</t>
  </si>
  <si>
    <t>西条市</t>
  </si>
  <si>
    <t>須崎市</t>
  </si>
  <si>
    <t>飯塚市</t>
  </si>
  <si>
    <t>武雄市</t>
  </si>
  <si>
    <t>平戸市</t>
  </si>
  <si>
    <t>玉名市</t>
  </si>
  <si>
    <t>臼杵市</t>
  </si>
  <si>
    <t>日向市</t>
  </si>
  <si>
    <t>指宿市</t>
  </si>
  <si>
    <t>糸満市</t>
  </si>
  <si>
    <t>帯広市</t>
  </si>
  <si>
    <t>三沢市</t>
  </si>
  <si>
    <t>遠野市</t>
  </si>
  <si>
    <t>角田市</t>
  </si>
  <si>
    <t>鹿角市</t>
  </si>
  <si>
    <t>上山市</t>
  </si>
  <si>
    <t>喜多方市</t>
  </si>
  <si>
    <t>小山市</t>
  </si>
  <si>
    <t>館林市</t>
  </si>
  <si>
    <t>所沢市</t>
  </si>
  <si>
    <t>松戸市</t>
  </si>
  <si>
    <t>墨田区</t>
  </si>
  <si>
    <t>藤沢市</t>
  </si>
  <si>
    <t>加茂市</t>
  </si>
  <si>
    <t>砺波市</t>
  </si>
  <si>
    <t>羽咋市</t>
  </si>
  <si>
    <t>あわら市</t>
  </si>
  <si>
    <t>南アルプス市</t>
  </si>
  <si>
    <t>須坂市</t>
  </si>
  <si>
    <t>美濃市</t>
  </si>
  <si>
    <t>伊東市</t>
  </si>
  <si>
    <t>春日井市</t>
  </si>
  <si>
    <t>名張市</t>
  </si>
  <si>
    <t>栗東市</t>
  </si>
  <si>
    <t>亀岡市</t>
  </si>
  <si>
    <t>泉大津市</t>
  </si>
  <si>
    <t>芦屋市</t>
  </si>
  <si>
    <t>五條市</t>
  </si>
  <si>
    <t>新宮市</t>
  </si>
  <si>
    <t>智頭町</t>
  </si>
  <si>
    <t>江津市</t>
  </si>
  <si>
    <t>総社市</t>
  </si>
  <si>
    <t>府中市</t>
  </si>
  <si>
    <t>岩国市</t>
  </si>
  <si>
    <t>美馬市</t>
  </si>
  <si>
    <t>東かがわ市</t>
  </si>
  <si>
    <t>大洲市</t>
  </si>
  <si>
    <t>宿毛市</t>
  </si>
  <si>
    <t>田川市</t>
  </si>
  <si>
    <t>鹿島市</t>
  </si>
  <si>
    <t>松浦市</t>
  </si>
  <si>
    <t>山鹿市</t>
  </si>
  <si>
    <t>津久見市</t>
  </si>
  <si>
    <t>串間市</t>
  </si>
  <si>
    <t>西之表市</t>
  </si>
  <si>
    <t>沖縄市</t>
  </si>
  <si>
    <t>北見市</t>
  </si>
  <si>
    <t>むつ市</t>
  </si>
  <si>
    <t>一関市</t>
  </si>
  <si>
    <t>多賀城市</t>
  </si>
  <si>
    <t>由利本荘市</t>
  </si>
  <si>
    <t>村山市</t>
  </si>
  <si>
    <t>相馬市</t>
  </si>
  <si>
    <t>下妻市</t>
  </si>
  <si>
    <t>真岡市</t>
  </si>
  <si>
    <t>渋川市</t>
  </si>
  <si>
    <t>飯能市</t>
  </si>
  <si>
    <t>野田市</t>
  </si>
  <si>
    <t>江東区</t>
  </si>
  <si>
    <t>小田原市</t>
  </si>
  <si>
    <t>十日町市</t>
  </si>
  <si>
    <t>小矢部市</t>
  </si>
  <si>
    <t>かほく市</t>
  </si>
  <si>
    <t>越前市</t>
  </si>
  <si>
    <t>北杜市</t>
  </si>
  <si>
    <t>小諸市</t>
  </si>
  <si>
    <t>瑞浪市</t>
  </si>
  <si>
    <t>島田市</t>
  </si>
  <si>
    <t>豊川市</t>
  </si>
  <si>
    <t>尾鷲市</t>
  </si>
  <si>
    <t>甲賀市</t>
  </si>
  <si>
    <t>城陽市</t>
  </si>
  <si>
    <t>高槻市</t>
  </si>
  <si>
    <t>伊丹市</t>
  </si>
  <si>
    <t>御所市</t>
  </si>
  <si>
    <t>紀の川市</t>
  </si>
  <si>
    <t>八頭町</t>
  </si>
  <si>
    <t>雲南市</t>
  </si>
  <si>
    <t>高梁市</t>
  </si>
  <si>
    <t>三次市</t>
  </si>
  <si>
    <t>光市</t>
  </si>
  <si>
    <t>三好市</t>
  </si>
  <si>
    <t>三豊市</t>
  </si>
  <si>
    <t>伊予市</t>
  </si>
  <si>
    <t>土佐清水市</t>
  </si>
  <si>
    <t>柳川市</t>
  </si>
  <si>
    <t>小城市</t>
  </si>
  <si>
    <t>対馬市</t>
  </si>
  <si>
    <t>菊池市</t>
  </si>
  <si>
    <t>竹田市</t>
  </si>
  <si>
    <t>西都市</t>
  </si>
  <si>
    <t>垂水市</t>
  </si>
  <si>
    <t>豊見城市</t>
  </si>
  <si>
    <t>夕張市</t>
  </si>
  <si>
    <t>つがる市</t>
  </si>
  <si>
    <t>陸前高田市</t>
  </si>
  <si>
    <t>岩沼市</t>
  </si>
  <si>
    <t>潟上市</t>
  </si>
  <si>
    <t>長井市</t>
  </si>
  <si>
    <t>二本松市</t>
  </si>
  <si>
    <t>常総市</t>
  </si>
  <si>
    <t>大田原市</t>
  </si>
  <si>
    <t>藤岡市</t>
  </si>
  <si>
    <t>加須市</t>
  </si>
  <si>
    <t>茂原市</t>
  </si>
  <si>
    <t>品川区</t>
  </si>
  <si>
    <t>茅ヶ崎市</t>
  </si>
  <si>
    <t>見附市</t>
  </si>
  <si>
    <t>南砺市</t>
  </si>
  <si>
    <t>白山市</t>
  </si>
  <si>
    <t>坂井市</t>
  </si>
  <si>
    <t>甲斐市</t>
  </si>
  <si>
    <t>伊那市</t>
  </si>
  <si>
    <t>羽島市</t>
  </si>
  <si>
    <t>富士市</t>
  </si>
  <si>
    <t>津島市</t>
  </si>
  <si>
    <t>亀山市</t>
  </si>
  <si>
    <t>野洲市</t>
  </si>
  <si>
    <t>向日市</t>
  </si>
  <si>
    <t>貝塚市</t>
  </si>
  <si>
    <t>相生市</t>
  </si>
  <si>
    <t>生駒市</t>
  </si>
  <si>
    <t>岩出市</t>
  </si>
  <si>
    <t>三朝町</t>
  </si>
  <si>
    <t>奥出雲町</t>
  </si>
  <si>
    <t>新見市</t>
  </si>
  <si>
    <t>庄原市</t>
  </si>
  <si>
    <t>長門市</t>
  </si>
  <si>
    <t>勝浦町</t>
  </si>
  <si>
    <t>土庄町</t>
  </si>
  <si>
    <t>四国中央市</t>
  </si>
  <si>
    <t>四万十市</t>
  </si>
  <si>
    <t>八女市</t>
  </si>
  <si>
    <t>嬉野市</t>
  </si>
  <si>
    <t>壱岐市</t>
  </si>
  <si>
    <t>宇土市</t>
  </si>
  <si>
    <t>豊後高田市</t>
  </si>
  <si>
    <t>えびの市</t>
  </si>
  <si>
    <t>薩摩川内市</t>
  </si>
  <si>
    <t>うるま市</t>
  </si>
  <si>
    <t>岩見沢市</t>
  </si>
  <si>
    <t>平川市</t>
  </si>
  <si>
    <t>釜石市</t>
  </si>
  <si>
    <t>登米市</t>
  </si>
  <si>
    <t>大仙市</t>
  </si>
  <si>
    <t>天童市</t>
  </si>
  <si>
    <t>田村市</t>
  </si>
  <si>
    <t>常陸太田市</t>
  </si>
  <si>
    <t>矢板市</t>
  </si>
  <si>
    <t>富岡市</t>
  </si>
  <si>
    <t>本庄市</t>
  </si>
  <si>
    <t>成田市</t>
  </si>
  <si>
    <t>目黒区</t>
  </si>
  <si>
    <t>逗子市</t>
  </si>
  <si>
    <t>村上市</t>
  </si>
  <si>
    <t>射水市</t>
  </si>
  <si>
    <t>能美市</t>
  </si>
  <si>
    <t>永平寺町</t>
  </si>
  <si>
    <t>笛吹市</t>
  </si>
  <si>
    <t>駒ヶ根市</t>
  </si>
  <si>
    <t>恵那市</t>
  </si>
  <si>
    <t>磐田市</t>
  </si>
  <si>
    <t>碧南市</t>
  </si>
  <si>
    <t>鳥羽市</t>
  </si>
  <si>
    <t>湖南市</t>
  </si>
  <si>
    <t>長岡京市</t>
  </si>
  <si>
    <t>守口市</t>
  </si>
  <si>
    <t>豊岡市</t>
  </si>
  <si>
    <t>香芝市</t>
  </si>
  <si>
    <t>紀美野町</t>
  </si>
  <si>
    <t>湯梨浜町</t>
  </si>
  <si>
    <t>飯南町</t>
  </si>
  <si>
    <t>備前市</t>
  </si>
  <si>
    <t>大竹市</t>
  </si>
  <si>
    <t>柳井市</t>
  </si>
  <si>
    <t>上勝町</t>
  </si>
  <si>
    <t>小豆島町</t>
  </si>
  <si>
    <t>西予市</t>
  </si>
  <si>
    <t>香南市</t>
  </si>
  <si>
    <t>筑後市</t>
  </si>
  <si>
    <t>神埼市</t>
  </si>
  <si>
    <t>五島市</t>
  </si>
  <si>
    <t>上天草市</t>
  </si>
  <si>
    <t>杵築市</t>
  </si>
  <si>
    <t>三股町</t>
  </si>
  <si>
    <t>日置市</t>
  </si>
  <si>
    <t>宮古島市</t>
  </si>
  <si>
    <t>網走市</t>
  </si>
  <si>
    <t>平内町</t>
  </si>
  <si>
    <t>二戸市</t>
  </si>
  <si>
    <t>栗原市</t>
  </si>
  <si>
    <t>北秋田市</t>
  </si>
  <si>
    <t>東根市</t>
  </si>
  <si>
    <t>南相馬市</t>
  </si>
  <si>
    <t>高萩市</t>
  </si>
  <si>
    <t>那須塩原市</t>
  </si>
  <si>
    <t>安中市</t>
  </si>
  <si>
    <t>東松山市</t>
  </si>
  <si>
    <t>佐倉市</t>
  </si>
  <si>
    <t>大田区</t>
  </si>
  <si>
    <t>三浦市</t>
  </si>
  <si>
    <t>燕市</t>
  </si>
  <si>
    <t>舟橋村</t>
  </si>
  <si>
    <t>野々市市</t>
  </si>
  <si>
    <t>池田町</t>
  </si>
  <si>
    <t>上野原市</t>
  </si>
  <si>
    <t>中野市</t>
  </si>
  <si>
    <t>美濃加茂市</t>
  </si>
  <si>
    <t>焼津市</t>
  </si>
  <si>
    <t>刈谷市</t>
  </si>
  <si>
    <t>熊野市</t>
  </si>
  <si>
    <t>高島市</t>
  </si>
  <si>
    <t>八幡市</t>
  </si>
  <si>
    <t>枚方市</t>
  </si>
  <si>
    <t>加古川市</t>
  </si>
  <si>
    <t>葛城市</t>
  </si>
  <si>
    <t>かつらぎ町</t>
  </si>
  <si>
    <t>琴浦町</t>
  </si>
  <si>
    <t>川本町</t>
  </si>
  <si>
    <t>瀬戸内市</t>
  </si>
  <si>
    <t>東広島市</t>
  </si>
  <si>
    <t>美祢市</t>
  </si>
  <si>
    <t>佐那河内村</t>
  </si>
  <si>
    <t>三木町</t>
  </si>
  <si>
    <t>東温市</t>
  </si>
  <si>
    <t>香美市</t>
  </si>
  <si>
    <t>大川市</t>
  </si>
  <si>
    <t>吉野ヶ里町</t>
  </si>
  <si>
    <t>西海市</t>
  </si>
  <si>
    <t>宇城市</t>
  </si>
  <si>
    <t>宇佐市</t>
  </si>
  <si>
    <t>高原町</t>
  </si>
  <si>
    <t>曽於市</t>
  </si>
  <si>
    <t>南城市</t>
  </si>
  <si>
    <t>留萌市</t>
  </si>
  <si>
    <t>今別町</t>
  </si>
  <si>
    <t>八幡平市</t>
  </si>
  <si>
    <t>東松島市</t>
  </si>
  <si>
    <t>にかほ市</t>
  </si>
  <si>
    <t>尾花沢市</t>
  </si>
  <si>
    <t>伊達市</t>
  </si>
  <si>
    <t>北茨城市</t>
  </si>
  <si>
    <t>さくら市</t>
  </si>
  <si>
    <t>みどり市</t>
  </si>
  <si>
    <t>春日部市</t>
  </si>
  <si>
    <t>東金市</t>
  </si>
  <si>
    <t>世田谷区</t>
  </si>
  <si>
    <t>秦野市</t>
  </si>
  <si>
    <t>糸魚川市</t>
  </si>
  <si>
    <t>上市町</t>
  </si>
  <si>
    <t>川北町</t>
  </si>
  <si>
    <t>南越前町</t>
  </si>
  <si>
    <t>甲州市</t>
  </si>
  <si>
    <t>大町市</t>
  </si>
  <si>
    <t>土岐市</t>
  </si>
  <si>
    <t>掛川市</t>
  </si>
  <si>
    <t>豊田市</t>
  </si>
  <si>
    <t>いなべ市</t>
  </si>
  <si>
    <t>東近江市</t>
  </si>
  <si>
    <t>京田辺市</t>
  </si>
  <si>
    <t>茨木市</t>
  </si>
  <si>
    <t>赤穂市</t>
  </si>
  <si>
    <t>宇陀市</t>
  </si>
  <si>
    <t>九度山町</t>
  </si>
  <si>
    <t>北栄町</t>
  </si>
  <si>
    <t>美郷町</t>
  </si>
  <si>
    <t>赤磐市</t>
  </si>
  <si>
    <t>廿日市市</t>
  </si>
  <si>
    <t>周南市</t>
  </si>
  <si>
    <t>石井町</t>
  </si>
  <si>
    <t>直島町</t>
  </si>
  <si>
    <t>上島町</t>
  </si>
  <si>
    <t>東洋町</t>
  </si>
  <si>
    <t>行橋市</t>
  </si>
  <si>
    <t>基山町</t>
  </si>
  <si>
    <t>雲仙市</t>
  </si>
  <si>
    <t>阿蘇市</t>
  </si>
  <si>
    <t>豊後大野市</t>
  </si>
  <si>
    <t>国富町</t>
  </si>
  <si>
    <t>霧島市</t>
  </si>
  <si>
    <t>国頭村</t>
  </si>
  <si>
    <t>苫小牧市</t>
  </si>
  <si>
    <t>蓬田村</t>
  </si>
  <si>
    <t>奥州市</t>
  </si>
  <si>
    <t>大崎市</t>
  </si>
  <si>
    <t>仙北市</t>
  </si>
  <si>
    <t>南陽市</t>
  </si>
  <si>
    <t>本宮市</t>
  </si>
  <si>
    <t>笠間市</t>
  </si>
  <si>
    <t>那須烏山市</t>
  </si>
  <si>
    <t>榛東村</t>
  </si>
  <si>
    <t>狭山市</t>
  </si>
  <si>
    <t>旭市</t>
  </si>
  <si>
    <t>渋谷区</t>
  </si>
  <si>
    <t>厚木市</t>
  </si>
  <si>
    <t>妙高市</t>
  </si>
  <si>
    <t>立山町</t>
  </si>
  <si>
    <t>津幡町</t>
  </si>
  <si>
    <t>越前町</t>
  </si>
  <si>
    <t>中央市</t>
  </si>
  <si>
    <t>飯山市</t>
  </si>
  <si>
    <t>各務原市</t>
  </si>
  <si>
    <t>藤枝市</t>
  </si>
  <si>
    <t>安城市</t>
  </si>
  <si>
    <t>志摩市</t>
  </si>
  <si>
    <t>米原市</t>
  </si>
  <si>
    <t>京丹後市</t>
  </si>
  <si>
    <t>八尾市</t>
  </si>
  <si>
    <t>西脇市</t>
  </si>
  <si>
    <t>山添村</t>
  </si>
  <si>
    <t>高野町</t>
  </si>
  <si>
    <t>日吉津村</t>
  </si>
  <si>
    <t>邑南町</t>
  </si>
  <si>
    <t>真庭市</t>
  </si>
  <si>
    <t>安芸高田市</t>
  </si>
  <si>
    <t>山陽小野田市</t>
  </si>
  <si>
    <t>神山町</t>
  </si>
  <si>
    <t>宇多津町</t>
  </si>
  <si>
    <t>久万高原町</t>
  </si>
  <si>
    <t>奈半利町</t>
  </si>
  <si>
    <t>豊前市</t>
  </si>
  <si>
    <t>上峰町</t>
  </si>
  <si>
    <t>南島原市</t>
  </si>
  <si>
    <t>天草市</t>
  </si>
  <si>
    <t>由布市</t>
  </si>
  <si>
    <t>綾町</t>
  </si>
  <si>
    <t>いちき串木野市</t>
  </si>
  <si>
    <t>大宜味村</t>
  </si>
  <si>
    <t>稚内市</t>
  </si>
  <si>
    <t>外ヶ浜町</t>
  </si>
  <si>
    <t>滝沢市</t>
    <rPh sb="2" eb="3">
      <t>シ</t>
    </rPh>
    <phoneticPr fontId="3"/>
  </si>
  <si>
    <t>富谷市</t>
    <rPh sb="2" eb="3">
      <t>シ</t>
    </rPh>
    <phoneticPr fontId="6"/>
  </si>
  <si>
    <t>小坂町</t>
  </si>
  <si>
    <t>山辺町</t>
  </si>
  <si>
    <t>桑折町</t>
  </si>
  <si>
    <t>取手市</t>
  </si>
  <si>
    <t>下野市</t>
  </si>
  <si>
    <t>吉岡町</t>
  </si>
  <si>
    <t>羽生市</t>
  </si>
  <si>
    <t>習志野市</t>
  </si>
  <si>
    <t>中野区</t>
  </si>
  <si>
    <t>大和市</t>
  </si>
  <si>
    <t>五泉市</t>
  </si>
  <si>
    <t>入善町</t>
  </si>
  <si>
    <t>内灘町</t>
  </si>
  <si>
    <t>美浜町</t>
  </si>
  <si>
    <t>市川三郷町</t>
  </si>
  <si>
    <t>茅野市</t>
  </si>
  <si>
    <t>可児市</t>
  </si>
  <si>
    <t>御殿場市</t>
  </si>
  <si>
    <t>西尾市</t>
  </si>
  <si>
    <t>伊賀市</t>
  </si>
  <si>
    <t>日野町</t>
  </si>
  <si>
    <t>南丹市</t>
  </si>
  <si>
    <t>泉佐野市</t>
  </si>
  <si>
    <t>宝塚市</t>
  </si>
  <si>
    <t>平群町</t>
  </si>
  <si>
    <t>湯浅町</t>
  </si>
  <si>
    <t>大山町</t>
  </si>
  <si>
    <t>津和野町</t>
  </si>
  <si>
    <t>美作市</t>
  </si>
  <si>
    <t>江田島市</t>
  </si>
  <si>
    <t>周防大島町</t>
  </si>
  <si>
    <t>那賀町</t>
  </si>
  <si>
    <t>綾川町</t>
  </si>
  <si>
    <t>松前町</t>
  </si>
  <si>
    <t>田野町</t>
  </si>
  <si>
    <t>中間市</t>
  </si>
  <si>
    <t>みやき町</t>
  </si>
  <si>
    <t>長与町</t>
  </si>
  <si>
    <t>合志市</t>
  </si>
  <si>
    <t>国東市</t>
  </si>
  <si>
    <t>高鍋町</t>
  </si>
  <si>
    <t>南さつま市</t>
  </si>
  <si>
    <t>東村</t>
  </si>
  <si>
    <t>美唄市</t>
  </si>
  <si>
    <t>鰺ヶ沢町</t>
    <phoneticPr fontId="6"/>
  </si>
  <si>
    <t>雫石町</t>
  </si>
  <si>
    <t>蔵王町</t>
  </si>
  <si>
    <t>上小阿仁村</t>
  </si>
  <si>
    <t>中山町</t>
  </si>
  <si>
    <t>国見町</t>
  </si>
  <si>
    <t>牛久市</t>
  </si>
  <si>
    <t>上三川町</t>
  </si>
  <si>
    <t>上野村</t>
  </si>
  <si>
    <t>鴻巣市</t>
  </si>
  <si>
    <t>柏市</t>
  </si>
  <si>
    <t>杉並区</t>
  </si>
  <si>
    <t>伊勢原市</t>
  </si>
  <si>
    <t>上越市</t>
  </si>
  <si>
    <t>朝日町</t>
  </si>
  <si>
    <t>志賀町</t>
  </si>
  <si>
    <t>高浜町</t>
  </si>
  <si>
    <t>早川町</t>
  </si>
  <si>
    <t>塩尻市</t>
  </si>
  <si>
    <t>山県市</t>
  </si>
  <si>
    <t>袋井市</t>
  </si>
  <si>
    <t>蒲郡市</t>
  </si>
  <si>
    <t>木曽岬町</t>
  </si>
  <si>
    <t>竜王町</t>
  </si>
  <si>
    <t>木津川市</t>
  </si>
  <si>
    <t>富田林市</t>
  </si>
  <si>
    <t>三木市</t>
  </si>
  <si>
    <t>三郷町</t>
  </si>
  <si>
    <t>広川町</t>
  </si>
  <si>
    <t>南部町</t>
  </si>
  <si>
    <t>吉賀町</t>
  </si>
  <si>
    <t>浅口市</t>
  </si>
  <si>
    <t>府中町</t>
  </si>
  <si>
    <t>和木町</t>
  </si>
  <si>
    <t>牟岐町</t>
  </si>
  <si>
    <t>琴平町</t>
  </si>
  <si>
    <t>砥部町</t>
  </si>
  <si>
    <t>安田町</t>
  </si>
  <si>
    <t>小郡市</t>
  </si>
  <si>
    <t>玄海町</t>
  </si>
  <si>
    <t>時津町</t>
  </si>
  <si>
    <t>美里町</t>
  </si>
  <si>
    <t>姫島村</t>
  </si>
  <si>
    <t>新富町</t>
  </si>
  <si>
    <t>志布志市</t>
  </si>
  <si>
    <t>今帰仁村</t>
  </si>
  <si>
    <t>芦別市</t>
  </si>
  <si>
    <t>深浦町</t>
  </si>
  <si>
    <t>葛巻町</t>
  </si>
  <si>
    <t>七ヶ宿町</t>
  </si>
  <si>
    <t>藤里町</t>
  </si>
  <si>
    <t>河北町</t>
  </si>
  <si>
    <t>川俣町</t>
  </si>
  <si>
    <t>つくば市</t>
  </si>
  <si>
    <t>益子町</t>
  </si>
  <si>
    <t>神流町</t>
  </si>
  <si>
    <t>深谷市</t>
  </si>
  <si>
    <t>勝浦市</t>
  </si>
  <si>
    <t>豊島区</t>
  </si>
  <si>
    <t>海老名市</t>
  </si>
  <si>
    <t>阿賀野市</t>
  </si>
  <si>
    <t>宝達志水町</t>
  </si>
  <si>
    <t>おおい町</t>
  </si>
  <si>
    <t>身延町</t>
  </si>
  <si>
    <t>佐久市</t>
  </si>
  <si>
    <t>瑞穂市</t>
  </si>
  <si>
    <t>下田市</t>
  </si>
  <si>
    <t>犬山市</t>
  </si>
  <si>
    <t>東員町</t>
  </si>
  <si>
    <t>愛荘町</t>
  </si>
  <si>
    <t>大山崎町</t>
  </si>
  <si>
    <t>寝屋川市</t>
  </si>
  <si>
    <t>高砂市</t>
  </si>
  <si>
    <t>斑鳩町</t>
  </si>
  <si>
    <t>有田川町</t>
  </si>
  <si>
    <t>伯耆町</t>
  </si>
  <si>
    <t>海士町</t>
  </si>
  <si>
    <t>和気町</t>
  </si>
  <si>
    <t>海田町</t>
  </si>
  <si>
    <t>上関町</t>
  </si>
  <si>
    <t>美波町</t>
  </si>
  <si>
    <t>多度津町</t>
  </si>
  <si>
    <t>内子町</t>
  </si>
  <si>
    <t>北川村</t>
  </si>
  <si>
    <t>筑紫野市</t>
  </si>
  <si>
    <t>有田町</t>
  </si>
  <si>
    <t>東彼杵町</t>
  </si>
  <si>
    <t>玉東町</t>
  </si>
  <si>
    <t>日出町</t>
  </si>
  <si>
    <t>西米良村</t>
  </si>
  <si>
    <t>奄美市</t>
  </si>
  <si>
    <t>本部町</t>
  </si>
  <si>
    <t>江別市</t>
  </si>
  <si>
    <t>西目屋村</t>
  </si>
  <si>
    <t>岩手町</t>
  </si>
  <si>
    <t>大河原町</t>
  </si>
  <si>
    <t>三種町</t>
  </si>
  <si>
    <t>西川町</t>
  </si>
  <si>
    <t>大玉村</t>
  </si>
  <si>
    <t>ひたちなか市</t>
  </si>
  <si>
    <t>茂木町</t>
  </si>
  <si>
    <t>下仁田町</t>
  </si>
  <si>
    <t>上尾市</t>
  </si>
  <si>
    <t>市原市</t>
  </si>
  <si>
    <t>北区</t>
  </si>
  <si>
    <t>座間市</t>
  </si>
  <si>
    <t>佐渡市</t>
  </si>
  <si>
    <t>中能登町</t>
  </si>
  <si>
    <t>若狭町</t>
  </si>
  <si>
    <t>千曲市</t>
  </si>
  <si>
    <t>飛騨市</t>
  </si>
  <si>
    <t>裾野市</t>
  </si>
  <si>
    <t>常滑市</t>
  </si>
  <si>
    <t>菰野町</t>
  </si>
  <si>
    <t>豊郷町</t>
  </si>
  <si>
    <t>久御山町</t>
  </si>
  <si>
    <t>河内長野市</t>
  </si>
  <si>
    <t>川西市</t>
  </si>
  <si>
    <t>安堵町</t>
  </si>
  <si>
    <t>日南町</t>
  </si>
  <si>
    <t>西ノ島町</t>
  </si>
  <si>
    <t>早島町</t>
  </si>
  <si>
    <t>熊野町</t>
  </si>
  <si>
    <t>田布施町</t>
  </si>
  <si>
    <t>海陽町</t>
  </si>
  <si>
    <t>まんのう町</t>
  </si>
  <si>
    <t>伊方町</t>
  </si>
  <si>
    <t>馬路村</t>
  </si>
  <si>
    <t>春日市</t>
  </si>
  <si>
    <t>大町町</t>
  </si>
  <si>
    <t>川棚町</t>
  </si>
  <si>
    <t>南関町</t>
  </si>
  <si>
    <t>九重町</t>
  </si>
  <si>
    <t>木城町</t>
  </si>
  <si>
    <t>南九州市</t>
  </si>
  <si>
    <t>恩納村</t>
  </si>
  <si>
    <t>赤平市</t>
  </si>
  <si>
    <t>藤崎町</t>
  </si>
  <si>
    <t>紫波町</t>
  </si>
  <si>
    <t>村田町</t>
  </si>
  <si>
    <t>八峰町</t>
  </si>
  <si>
    <t>鏡石町</t>
  </si>
  <si>
    <t>鹿嶋市</t>
  </si>
  <si>
    <t>市貝町</t>
  </si>
  <si>
    <t>南牧村</t>
  </si>
  <si>
    <t>草加市</t>
  </si>
  <si>
    <t>流山市</t>
  </si>
  <si>
    <t>荒川区</t>
  </si>
  <si>
    <t>南足柄市</t>
  </si>
  <si>
    <t>魚沼市</t>
  </si>
  <si>
    <t>穴水町</t>
  </si>
  <si>
    <t>富士川町</t>
  </si>
  <si>
    <t>東御市</t>
  </si>
  <si>
    <t>本巣市</t>
  </si>
  <si>
    <t>湖西市</t>
  </si>
  <si>
    <t>江南市</t>
  </si>
  <si>
    <t>甲良町</t>
  </si>
  <si>
    <t>井手町</t>
  </si>
  <si>
    <t>松原市</t>
  </si>
  <si>
    <t>小野市</t>
  </si>
  <si>
    <t>川西町</t>
  </si>
  <si>
    <t>日高町</t>
  </si>
  <si>
    <t>知夫村</t>
  </si>
  <si>
    <t>里庄町</t>
  </si>
  <si>
    <t>坂町</t>
  </si>
  <si>
    <t>平生町</t>
  </si>
  <si>
    <t>松茂町</t>
  </si>
  <si>
    <t>松野町</t>
  </si>
  <si>
    <t>芸西村</t>
  </si>
  <si>
    <t>大野城市</t>
  </si>
  <si>
    <t>江北町</t>
  </si>
  <si>
    <t>波佐見町</t>
  </si>
  <si>
    <t>長洲町</t>
  </si>
  <si>
    <t>玖珠町</t>
  </si>
  <si>
    <t>川南町</t>
  </si>
  <si>
    <t>伊佐市</t>
  </si>
  <si>
    <t>宜野座村</t>
  </si>
  <si>
    <t>紋別市</t>
  </si>
  <si>
    <t>大鰐町</t>
  </si>
  <si>
    <t>矢巾町</t>
  </si>
  <si>
    <t>柴田町</t>
  </si>
  <si>
    <t>五城目町</t>
  </si>
  <si>
    <t>大江町</t>
  </si>
  <si>
    <t>天栄村</t>
  </si>
  <si>
    <t>潮来市</t>
  </si>
  <si>
    <t>芳賀町</t>
  </si>
  <si>
    <t>甘楽町</t>
  </si>
  <si>
    <t>越谷市</t>
  </si>
  <si>
    <t>八千代市</t>
  </si>
  <si>
    <t>板橋区</t>
  </si>
  <si>
    <t>綾瀬市</t>
  </si>
  <si>
    <t>南魚沼市</t>
  </si>
  <si>
    <t>能登町</t>
  </si>
  <si>
    <t>昭和町</t>
  </si>
  <si>
    <t>安曇野市</t>
  </si>
  <si>
    <t>郡上市</t>
  </si>
  <si>
    <t>伊豆市</t>
  </si>
  <si>
    <t>小牧市</t>
  </si>
  <si>
    <t>川越町</t>
  </si>
  <si>
    <t>多賀町</t>
  </si>
  <si>
    <t>宇治田原町</t>
  </si>
  <si>
    <t>大東市</t>
  </si>
  <si>
    <t>三田市</t>
  </si>
  <si>
    <t>三宅町</t>
  </si>
  <si>
    <t>由良町</t>
  </si>
  <si>
    <t>江府町</t>
  </si>
  <si>
    <t>隠岐の島町</t>
  </si>
  <si>
    <t>矢掛町</t>
  </si>
  <si>
    <t>安芸太田町</t>
  </si>
  <si>
    <t>阿武町</t>
  </si>
  <si>
    <t>北島町</t>
  </si>
  <si>
    <t>鬼北町</t>
  </si>
  <si>
    <t>本山町</t>
  </si>
  <si>
    <t>宗像市</t>
  </si>
  <si>
    <t>白石町</t>
  </si>
  <si>
    <t>小値賀町</t>
  </si>
  <si>
    <t>和水町</t>
  </si>
  <si>
    <t>都農町</t>
  </si>
  <si>
    <t>姶良市</t>
  </si>
  <si>
    <t>金武町</t>
  </si>
  <si>
    <t>士別市</t>
  </si>
  <si>
    <t>田舎館村</t>
  </si>
  <si>
    <t>西和賀町</t>
  </si>
  <si>
    <t>川崎町</t>
  </si>
  <si>
    <t>八郎潟町</t>
  </si>
  <si>
    <t>大石田町</t>
  </si>
  <si>
    <t>下郷町</t>
  </si>
  <si>
    <t>守谷市</t>
  </si>
  <si>
    <t>壬生町</t>
  </si>
  <si>
    <t>中之条町</t>
  </si>
  <si>
    <t>蕨市</t>
  </si>
  <si>
    <t>我孫子市</t>
  </si>
  <si>
    <t>練馬区</t>
  </si>
  <si>
    <t>葉山町</t>
  </si>
  <si>
    <t>胎内市</t>
  </si>
  <si>
    <t>道志村</t>
  </si>
  <si>
    <t>小海町</t>
  </si>
  <si>
    <t>下呂市</t>
  </si>
  <si>
    <t>御前崎市</t>
  </si>
  <si>
    <t>稲沢市</t>
  </si>
  <si>
    <t>多気町</t>
  </si>
  <si>
    <t>笠置町</t>
  </si>
  <si>
    <t>和泉市</t>
  </si>
  <si>
    <t>加西市</t>
  </si>
  <si>
    <t>田原本町</t>
  </si>
  <si>
    <t>印南町</t>
  </si>
  <si>
    <t>新庄村</t>
  </si>
  <si>
    <t>北広島町</t>
  </si>
  <si>
    <t>藍住町</t>
  </si>
  <si>
    <t>愛南町</t>
  </si>
  <si>
    <t>大豊町</t>
  </si>
  <si>
    <t>太宰府市</t>
  </si>
  <si>
    <t>太良町</t>
  </si>
  <si>
    <t>佐々町</t>
  </si>
  <si>
    <t>大津町</t>
  </si>
  <si>
    <t>門川町</t>
  </si>
  <si>
    <t>三島村</t>
  </si>
  <si>
    <t>伊江村</t>
  </si>
  <si>
    <t>名寄市</t>
  </si>
  <si>
    <t>板柳町</t>
  </si>
  <si>
    <t>丸森町</t>
  </si>
  <si>
    <t>井川町</t>
  </si>
  <si>
    <t>金山町</t>
  </si>
  <si>
    <t>檜枝岐村</t>
  </si>
  <si>
    <t>常陸大宮市</t>
  </si>
  <si>
    <t>野木町</t>
  </si>
  <si>
    <t>長野原町</t>
  </si>
  <si>
    <t>戸田市</t>
  </si>
  <si>
    <t>鴨川市</t>
  </si>
  <si>
    <t>足立区</t>
  </si>
  <si>
    <t>寒川町</t>
  </si>
  <si>
    <t>聖籠町</t>
  </si>
  <si>
    <t>西桂町</t>
  </si>
  <si>
    <t>川上村</t>
  </si>
  <si>
    <t>海津市</t>
  </si>
  <si>
    <t>菊川市</t>
  </si>
  <si>
    <t>新城市</t>
  </si>
  <si>
    <t>明和町</t>
  </si>
  <si>
    <t>和束町</t>
  </si>
  <si>
    <t>箕面市</t>
  </si>
  <si>
    <t>曽爾村</t>
  </si>
  <si>
    <t>みなべ町</t>
  </si>
  <si>
    <t>鏡野町</t>
  </si>
  <si>
    <t>大崎上島町</t>
  </si>
  <si>
    <t>板野町</t>
  </si>
  <si>
    <t>土佐町</t>
  </si>
  <si>
    <t>古賀市</t>
  </si>
  <si>
    <t>新上五島町</t>
  </si>
  <si>
    <t>菊陽町</t>
  </si>
  <si>
    <t>諸塚村</t>
  </si>
  <si>
    <t>十島村</t>
  </si>
  <si>
    <t>読谷村</t>
  </si>
  <si>
    <t>三笠市</t>
  </si>
  <si>
    <t>鶴田町</t>
  </si>
  <si>
    <t>平泉町</t>
  </si>
  <si>
    <t>亘理町</t>
  </si>
  <si>
    <t>大潟村</t>
  </si>
  <si>
    <t>最上町</t>
  </si>
  <si>
    <t>只見町</t>
  </si>
  <si>
    <t>那珂市</t>
  </si>
  <si>
    <t>塩谷町</t>
  </si>
  <si>
    <t>嬬恋村</t>
  </si>
  <si>
    <t>入間市</t>
  </si>
  <si>
    <t>葛飾区</t>
  </si>
  <si>
    <t>大磯町</t>
  </si>
  <si>
    <t>弥彦村</t>
  </si>
  <si>
    <t>忍野村</t>
  </si>
  <si>
    <t>岐南町</t>
  </si>
  <si>
    <t>伊豆の国市</t>
  </si>
  <si>
    <t>東海市</t>
  </si>
  <si>
    <t>大台町</t>
  </si>
  <si>
    <t>精華町</t>
  </si>
  <si>
    <t>柏原市</t>
  </si>
  <si>
    <t>養父市</t>
  </si>
  <si>
    <t>御杖村</t>
  </si>
  <si>
    <t>日高川町</t>
  </si>
  <si>
    <t>勝央町</t>
  </si>
  <si>
    <t>世羅町</t>
  </si>
  <si>
    <t>上板町</t>
  </si>
  <si>
    <t>大川村</t>
  </si>
  <si>
    <t>福津市</t>
  </si>
  <si>
    <t>南小国町</t>
  </si>
  <si>
    <t>椎葉村</t>
  </si>
  <si>
    <t>さつま町</t>
  </si>
  <si>
    <t>嘉手納町</t>
  </si>
  <si>
    <t>根室市</t>
  </si>
  <si>
    <t>中泊町</t>
  </si>
  <si>
    <t>住田町</t>
  </si>
  <si>
    <t>山元町</t>
  </si>
  <si>
    <t>舟形町</t>
  </si>
  <si>
    <t>南会津町</t>
  </si>
  <si>
    <t>筑西市</t>
  </si>
  <si>
    <t>高根沢町</t>
  </si>
  <si>
    <t>草津町</t>
  </si>
  <si>
    <t>朝霞市</t>
  </si>
  <si>
    <t>君津市</t>
  </si>
  <si>
    <t>江戸川区</t>
  </si>
  <si>
    <t>二宮町</t>
  </si>
  <si>
    <t>田上町</t>
  </si>
  <si>
    <t>山中湖村</t>
  </si>
  <si>
    <t>南相木村</t>
  </si>
  <si>
    <t>笠松町</t>
  </si>
  <si>
    <t>牧之原市</t>
  </si>
  <si>
    <t>大府市</t>
  </si>
  <si>
    <t>玉城町</t>
  </si>
  <si>
    <t>南山城村</t>
  </si>
  <si>
    <t>羽曳野市</t>
  </si>
  <si>
    <t>丹波市</t>
  </si>
  <si>
    <t>高取町</t>
  </si>
  <si>
    <t>白浜町</t>
  </si>
  <si>
    <t>奈義町</t>
  </si>
  <si>
    <t>神石高原町</t>
  </si>
  <si>
    <t>つるぎ町</t>
  </si>
  <si>
    <t>いの町</t>
  </si>
  <si>
    <t>うきは市</t>
  </si>
  <si>
    <t>小国町</t>
  </si>
  <si>
    <t>長島町</t>
  </si>
  <si>
    <t>北谷町</t>
  </si>
  <si>
    <t>千歳市</t>
  </si>
  <si>
    <t>野辺地町</t>
  </si>
  <si>
    <t>大槌町</t>
  </si>
  <si>
    <t>松島町</t>
  </si>
  <si>
    <t>羽後町</t>
  </si>
  <si>
    <t>真室川町</t>
  </si>
  <si>
    <t>北塩原村</t>
  </si>
  <si>
    <t>坂東市</t>
  </si>
  <si>
    <t>那須町</t>
  </si>
  <si>
    <t>高山村</t>
  </si>
  <si>
    <t>志木市</t>
  </si>
  <si>
    <t>富津市</t>
  </si>
  <si>
    <t>八王子市</t>
  </si>
  <si>
    <t>中井町</t>
  </si>
  <si>
    <t>阿賀町</t>
  </si>
  <si>
    <t>鳴沢村</t>
  </si>
  <si>
    <t>北相木村</t>
  </si>
  <si>
    <t>養老町</t>
  </si>
  <si>
    <t>東伊豆町</t>
  </si>
  <si>
    <t>知多市</t>
  </si>
  <si>
    <t>度会町</t>
  </si>
  <si>
    <t>京丹波町</t>
  </si>
  <si>
    <t>門真市</t>
  </si>
  <si>
    <t>南あわじ市</t>
  </si>
  <si>
    <t>明日香村</t>
  </si>
  <si>
    <t>上富田町</t>
  </si>
  <si>
    <t>西粟倉村</t>
  </si>
  <si>
    <t>東みよし町</t>
  </si>
  <si>
    <t>仁淀川町</t>
  </si>
  <si>
    <t>宮若市</t>
  </si>
  <si>
    <t>産山村</t>
  </si>
  <si>
    <t>高千穂町</t>
  </si>
  <si>
    <t>湧水町</t>
  </si>
  <si>
    <t>北中城村</t>
  </si>
  <si>
    <t>滝川市</t>
  </si>
  <si>
    <t>七戸町</t>
  </si>
  <si>
    <t>山田町</t>
  </si>
  <si>
    <t>七ヶ浜町</t>
  </si>
  <si>
    <t>東成瀬村</t>
  </si>
  <si>
    <t>大蔵村</t>
  </si>
  <si>
    <t>西会津町</t>
  </si>
  <si>
    <t>稲敷市</t>
  </si>
  <si>
    <t>那珂川町</t>
  </si>
  <si>
    <t>東吾妻町</t>
  </si>
  <si>
    <t>和光市</t>
  </si>
  <si>
    <t>浦安市</t>
  </si>
  <si>
    <t>立川市</t>
  </si>
  <si>
    <t>大井町</t>
  </si>
  <si>
    <t>出雲崎町</t>
  </si>
  <si>
    <t>富士河口湖町</t>
  </si>
  <si>
    <t>佐久穂町</t>
  </si>
  <si>
    <t>垂井町</t>
  </si>
  <si>
    <t>河津町</t>
  </si>
  <si>
    <t>知立市</t>
  </si>
  <si>
    <t>大紀町</t>
  </si>
  <si>
    <t>伊根町</t>
  </si>
  <si>
    <t>摂津市</t>
  </si>
  <si>
    <t>朝来市</t>
  </si>
  <si>
    <t>上牧町</t>
  </si>
  <si>
    <t>すさみ町</t>
  </si>
  <si>
    <t>久米南町</t>
  </si>
  <si>
    <t>中土佐町</t>
  </si>
  <si>
    <t>嘉麻市</t>
  </si>
  <si>
    <t>高森町</t>
  </si>
  <si>
    <t>日之影町</t>
  </si>
  <si>
    <t>大崎町</t>
  </si>
  <si>
    <t>中城村</t>
  </si>
  <si>
    <t>砂川市</t>
  </si>
  <si>
    <t>六戸町</t>
  </si>
  <si>
    <t>岩泉町</t>
  </si>
  <si>
    <t>利府町</t>
  </si>
  <si>
    <t>鮭川村</t>
  </si>
  <si>
    <t>磐梯町</t>
  </si>
  <si>
    <t>かすみがうら市</t>
  </si>
  <si>
    <t>片品村</t>
  </si>
  <si>
    <t>新座市</t>
  </si>
  <si>
    <t>四街道市</t>
  </si>
  <si>
    <t>武蔵野市</t>
  </si>
  <si>
    <t>松田町</t>
  </si>
  <si>
    <t>湯沢町</t>
  </si>
  <si>
    <t>小菅村</t>
  </si>
  <si>
    <t>軽井沢町</t>
  </si>
  <si>
    <t>関ケ原町</t>
  </si>
  <si>
    <t>南伊豆町</t>
  </si>
  <si>
    <t>尾張旭市</t>
  </si>
  <si>
    <t>南伊勢町</t>
  </si>
  <si>
    <t>与謝野町</t>
  </si>
  <si>
    <t>高石市</t>
  </si>
  <si>
    <t>淡路市</t>
  </si>
  <si>
    <t>王寺町</t>
  </si>
  <si>
    <t>那智勝浦町</t>
  </si>
  <si>
    <t>美咲町</t>
  </si>
  <si>
    <t>佐川町</t>
  </si>
  <si>
    <t>朝倉市</t>
  </si>
  <si>
    <t>西原村</t>
  </si>
  <si>
    <t>五ヶ瀬町</t>
  </si>
  <si>
    <t>東串良町</t>
  </si>
  <si>
    <t>西原町</t>
  </si>
  <si>
    <t>歌志内市</t>
  </si>
  <si>
    <t>横浜町</t>
  </si>
  <si>
    <t>田野畑村</t>
  </si>
  <si>
    <t>大和町</t>
  </si>
  <si>
    <t>戸沢村</t>
  </si>
  <si>
    <t>猪苗代町</t>
  </si>
  <si>
    <t>桜川市</t>
  </si>
  <si>
    <t>川場村</t>
  </si>
  <si>
    <t>桶川市</t>
  </si>
  <si>
    <t>三鷹市</t>
  </si>
  <si>
    <t>山北町</t>
  </si>
  <si>
    <t>津南町</t>
  </si>
  <si>
    <t>丹波山村</t>
  </si>
  <si>
    <t>御代田町</t>
  </si>
  <si>
    <t>神戸町</t>
  </si>
  <si>
    <t>松崎町</t>
  </si>
  <si>
    <t>高浜市</t>
  </si>
  <si>
    <t>紀北町</t>
  </si>
  <si>
    <t>藤井寺市</t>
  </si>
  <si>
    <t>宍粟市</t>
  </si>
  <si>
    <t>広陵町</t>
  </si>
  <si>
    <t>太地町</t>
  </si>
  <si>
    <t>吉備中央町</t>
  </si>
  <si>
    <t>越知町</t>
  </si>
  <si>
    <t>みやま市</t>
  </si>
  <si>
    <t>南阿蘇村</t>
  </si>
  <si>
    <t>錦江町</t>
  </si>
  <si>
    <t>与那原町</t>
  </si>
  <si>
    <t>深川市</t>
  </si>
  <si>
    <t>東北町</t>
  </si>
  <si>
    <t>普代村</t>
  </si>
  <si>
    <t>大郷町</t>
  </si>
  <si>
    <t>高畠町</t>
  </si>
  <si>
    <t>会津坂下町</t>
  </si>
  <si>
    <t>神栖市</t>
  </si>
  <si>
    <t>昭和村</t>
  </si>
  <si>
    <t>久喜市</t>
  </si>
  <si>
    <t>八街市</t>
  </si>
  <si>
    <t>青梅市</t>
  </si>
  <si>
    <t>開成町</t>
  </si>
  <si>
    <t>刈羽村</t>
  </si>
  <si>
    <t>立科町</t>
  </si>
  <si>
    <t>輪之内町</t>
  </si>
  <si>
    <t>西伊豆町</t>
  </si>
  <si>
    <t>岩倉市</t>
  </si>
  <si>
    <t>御浜町</t>
  </si>
  <si>
    <t>東大阪市</t>
  </si>
  <si>
    <t>加東市</t>
  </si>
  <si>
    <t>河合町</t>
  </si>
  <si>
    <t>古座川町</t>
  </si>
  <si>
    <t>梼原町</t>
  </si>
  <si>
    <t>糸島市</t>
  </si>
  <si>
    <t>御船町</t>
  </si>
  <si>
    <t>南大隅町</t>
  </si>
  <si>
    <t>南風原町</t>
  </si>
  <si>
    <t>富良野市</t>
  </si>
  <si>
    <t>六ヶ所村</t>
  </si>
  <si>
    <t>軽米町</t>
  </si>
  <si>
    <t>大衡村</t>
  </si>
  <si>
    <t>湯川村</t>
  </si>
  <si>
    <t>行方市</t>
  </si>
  <si>
    <t>みなかみ町</t>
  </si>
  <si>
    <t>北本市</t>
  </si>
  <si>
    <t>印西市</t>
  </si>
  <si>
    <t>箱根町</t>
  </si>
  <si>
    <t>関川村</t>
  </si>
  <si>
    <t>青木村</t>
  </si>
  <si>
    <t>安八町</t>
  </si>
  <si>
    <t>函南町</t>
  </si>
  <si>
    <t>豊明市</t>
  </si>
  <si>
    <t>紀宝町</t>
  </si>
  <si>
    <t>泉南市</t>
  </si>
  <si>
    <t>たつの市</t>
  </si>
  <si>
    <t>吉野町</t>
  </si>
  <si>
    <t>北山村</t>
  </si>
  <si>
    <t>日高村</t>
  </si>
  <si>
    <t>嘉島町</t>
  </si>
  <si>
    <t>肝付町</t>
  </si>
  <si>
    <t>渡嘉敷村</t>
  </si>
  <si>
    <t>登別市</t>
  </si>
  <si>
    <t>おいらせ町</t>
  </si>
  <si>
    <t>野田村</t>
  </si>
  <si>
    <t>色麻町</t>
  </si>
  <si>
    <t>柳津町</t>
  </si>
  <si>
    <t>鉾田市</t>
  </si>
  <si>
    <t>玉村町</t>
  </si>
  <si>
    <t>八潮市</t>
  </si>
  <si>
    <t>白井市</t>
  </si>
  <si>
    <t>昭島市</t>
  </si>
  <si>
    <t>真鶴町</t>
  </si>
  <si>
    <t>粟島浦村</t>
  </si>
  <si>
    <t>長和町</t>
  </si>
  <si>
    <t>揖斐川町</t>
  </si>
  <si>
    <t>清水町</t>
  </si>
  <si>
    <t>日進市</t>
  </si>
  <si>
    <t>猪名川町</t>
  </si>
  <si>
    <t>大淀町</t>
  </si>
  <si>
    <t>串本町</t>
  </si>
  <si>
    <t>津野町</t>
  </si>
  <si>
    <t>宇美町</t>
  </si>
  <si>
    <t>益城町</t>
  </si>
  <si>
    <t>中種子町</t>
  </si>
  <si>
    <t>座間味村</t>
  </si>
  <si>
    <t>恵庭市</t>
  </si>
  <si>
    <t>大間町</t>
  </si>
  <si>
    <t>九戸村</t>
  </si>
  <si>
    <t>加美町</t>
  </si>
  <si>
    <t>白鷹町</t>
  </si>
  <si>
    <t>三島町</t>
  </si>
  <si>
    <t>つくばみらい市</t>
  </si>
  <si>
    <t>板倉町</t>
  </si>
  <si>
    <t>富士見市</t>
  </si>
  <si>
    <t>富里市</t>
  </si>
  <si>
    <t>調布市</t>
  </si>
  <si>
    <t>湯河原町</t>
  </si>
  <si>
    <t>下諏訪町</t>
  </si>
  <si>
    <t>大野町</t>
  </si>
  <si>
    <t>長泉町</t>
  </si>
  <si>
    <t>田原市</t>
  </si>
  <si>
    <t>交野市</t>
  </si>
  <si>
    <t>多可町</t>
  </si>
  <si>
    <t>下市町</t>
  </si>
  <si>
    <t>四万十町</t>
  </si>
  <si>
    <t>篠栗町</t>
  </si>
  <si>
    <t>甲佐町</t>
  </si>
  <si>
    <t>南種子町</t>
  </si>
  <si>
    <t>粟国村</t>
  </si>
  <si>
    <t>東通村</t>
  </si>
  <si>
    <t>洋野町</t>
  </si>
  <si>
    <t>涌谷町</t>
  </si>
  <si>
    <t>飯豊町</t>
  </si>
  <si>
    <t>小美玉市</t>
  </si>
  <si>
    <t>三郷市</t>
  </si>
  <si>
    <t>南房総市</t>
  </si>
  <si>
    <t>町田市</t>
  </si>
  <si>
    <t>愛川町</t>
  </si>
  <si>
    <t>富士見町</t>
  </si>
  <si>
    <t>小山町</t>
  </si>
  <si>
    <t>愛西市</t>
  </si>
  <si>
    <t>大阪狭山市</t>
  </si>
  <si>
    <t>稲美町</t>
  </si>
  <si>
    <t>黒滝村</t>
  </si>
  <si>
    <t>大月町</t>
  </si>
  <si>
    <t>志免町</t>
  </si>
  <si>
    <t>山都町</t>
  </si>
  <si>
    <t>屋久島町</t>
  </si>
  <si>
    <t>渡名喜村</t>
  </si>
  <si>
    <t>北広島市</t>
  </si>
  <si>
    <t>風間浦村</t>
  </si>
  <si>
    <t>一戸町</t>
  </si>
  <si>
    <t>三川町</t>
  </si>
  <si>
    <t>茨城町</t>
  </si>
  <si>
    <t>千代田町</t>
  </si>
  <si>
    <t>蓮田市</t>
  </si>
  <si>
    <t>匝瑳市</t>
  </si>
  <si>
    <t>小金井市</t>
  </si>
  <si>
    <t>清川村</t>
  </si>
  <si>
    <t>原村</t>
  </si>
  <si>
    <t>北方町</t>
  </si>
  <si>
    <t>吉田町</t>
  </si>
  <si>
    <t>清須市</t>
  </si>
  <si>
    <t>阪南市</t>
  </si>
  <si>
    <t>播磨町</t>
  </si>
  <si>
    <t>天川村</t>
  </si>
  <si>
    <t>三原村</t>
  </si>
  <si>
    <t>氷川町</t>
  </si>
  <si>
    <t>大和村</t>
  </si>
  <si>
    <t>南大東村</t>
  </si>
  <si>
    <t>石狩市</t>
  </si>
  <si>
    <t>佐井村</t>
  </si>
  <si>
    <t>女川町</t>
  </si>
  <si>
    <t>庄内町</t>
  </si>
  <si>
    <t>会津美里町</t>
  </si>
  <si>
    <t>大洗町</t>
  </si>
  <si>
    <t>大泉町</t>
  </si>
  <si>
    <t>坂戸市</t>
  </si>
  <si>
    <t>香取市</t>
  </si>
  <si>
    <t>小平市</t>
  </si>
  <si>
    <t>辰野町</t>
  </si>
  <si>
    <t>坂祝町</t>
  </si>
  <si>
    <t>川根本町</t>
  </si>
  <si>
    <t>北名古屋市</t>
  </si>
  <si>
    <t>島本町</t>
  </si>
  <si>
    <t>市川町</t>
  </si>
  <si>
    <t>野迫川村</t>
  </si>
  <si>
    <t>黒潮町</t>
  </si>
  <si>
    <t>新宮町</t>
  </si>
  <si>
    <t>芦北町</t>
  </si>
  <si>
    <t>宇検村</t>
  </si>
  <si>
    <t>北大東村</t>
  </si>
  <si>
    <t>北斗市</t>
  </si>
  <si>
    <t>三戸町</t>
  </si>
  <si>
    <t>南三陸町</t>
  </si>
  <si>
    <t>遊佐町</t>
  </si>
  <si>
    <t>西郷村</t>
  </si>
  <si>
    <t>城里町</t>
  </si>
  <si>
    <t>邑楽町</t>
  </si>
  <si>
    <t>幸手市</t>
  </si>
  <si>
    <t>山武市</t>
  </si>
  <si>
    <t>日野市</t>
  </si>
  <si>
    <t>箕輪町</t>
  </si>
  <si>
    <t>富加町</t>
  </si>
  <si>
    <t>森町</t>
  </si>
  <si>
    <t>弥富市</t>
  </si>
  <si>
    <t>豊能町</t>
  </si>
  <si>
    <t>福崎町</t>
  </si>
  <si>
    <t>十津川村</t>
  </si>
  <si>
    <t>久山町</t>
  </si>
  <si>
    <t>津奈木町</t>
  </si>
  <si>
    <t>瀬戸内町</t>
  </si>
  <si>
    <t>伊平屋村</t>
  </si>
  <si>
    <t>当別町</t>
  </si>
  <si>
    <t>五戸町</t>
  </si>
  <si>
    <t>泉崎村</t>
  </si>
  <si>
    <t>東海村</t>
  </si>
  <si>
    <t>鶴ヶ島市</t>
  </si>
  <si>
    <t>いすみ市</t>
  </si>
  <si>
    <t>東村山市</t>
  </si>
  <si>
    <t>飯島町</t>
  </si>
  <si>
    <t>川辺町</t>
  </si>
  <si>
    <t>みよし市</t>
  </si>
  <si>
    <t>能勢町</t>
  </si>
  <si>
    <t>神河町</t>
  </si>
  <si>
    <t>下北山村</t>
  </si>
  <si>
    <t>粕屋町</t>
  </si>
  <si>
    <t>錦町</t>
  </si>
  <si>
    <t>龍郷町</t>
  </si>
  <si>
    <t>伊是名村</t>
  </si>
  <si>
    <t>新篠津村</t>
  </si>
  <si>
    <t>田子町</t>
  </si>
  <si>
    <t>中島村</t>
  </si>
  <si>
    <t>大子町</t>
  </si>
  <si>
    <t>日高市</t>
  </si>
  <si>
    <t>大網白里市</t>
    <rPh sb="4" eb="5">
      <t>シ</t>
    </rPh>
    <phoneticPr fontId="3"/>
  </si>
  <si>
    <t>国分寺市</t>
  </si>
  <si>
    <t>南箕輪村</t>
  </si>
  <si>
    <t>七宗町</t>
  </si>
  <si>
    <t>あま市</t>
  </si>
  <si>
    <t>忠岡町</t>
  </si>
  <si>
    <t>太子町</t>
  </si>
  <si>
    <t>上北山村</t>
  </si>
  <si>
    <t>芦屋町</t>
  </si>
  <si>
    <t>多良木町</t>
  </si>
  <si>
    <t>喜界町</t>
  </si>
  <si>
    <t>久米島町</t>
  </si>
  <si>
    <t>矢吹町</t>
  </si>
  <si>
    <t>美浦村</t>
  </si>
  <si>
    <t>吉川市</t>
  </si>
  <si>
    <t>酒々井町</t>
  </si>
  <si>
    <t>国立市</t>
  </si>
  <si>
    <t>中川村</t>
  </si>
  <si>
    <t>八百津町</t>
  </si>
  <si>
    <t>長久手市</t>
  </si>
  <si>
    <t>熊取町</t>
  </si>
  <si>
    <t>上郡町</t>
  </si>
  <si>
    <t>水巻町</t>
  </si>
  <si>
    <t>湯前町</t>
  </si>
  <si>
    <t>徳之島町</t>
  </si>
  <si>
    <t>八重瀬町</t>
  </si>
  <si>
    <t>福島町</t>
  </si>
  <si>
    <t>階上町</t>
  </si>
  <si>
    <t>棚倉町</t>
  </si>
  <si>
    <t>阿見町</t>
  </si>
  <si>
    <t>ふじみ野市</t>
  </si>
  <si>
    <t>栄町</t>
  </si>
  <si>
    <t>福生市</t>
  </si>
  <si>
    <t>宮田村</t>
  </si>
  <si>
    <t>白川町</t>
  </si>
  <si>
    <t>東郷町</t>
  </si>
  <si>
    <t>田尻町</t>
  </si>
  <si>
    <t>佐用町</t>
  </si>
  <si>
    <t>東吉野村</t>
  </si>
  <si>
    <t>岡垣町</t>
  </si>
  <si>
    <t>水上村</t>
  </si>
  <si>
    <t>天城町</t>
  </si>
  <si>
    <t>多良間村</t>
  </si>
  <si>
    <t>知内町</t>
  </si>
  <si>
    <t>新郷村</t>
  </si>
  <si>
    <t>矢祭町</t>
  </si>
  <si>
    <t>河内町</t>
  </si>
  <si>
    <t>白岡市</t>
    <rPh sb="0" eb="2">
      <t>シラオカ</t>
    </rPh>
    <rPh sb="2" eb="3">
      <t>シ</t>
    </rPh>
    <phoneticPr fontId="3"/>
  </si>
  <si>
    <t>神崎町</t>
  </si>
  <si>
    <t>狛江市</t>
  </si>
  <si>
    <t>松川町</t>
  </si>
  <si>
    <t>東白川村</t>
  </si>
  <si>
    <t>豊山町</t>
  </si>
  <si>
    <t>岬町</t>
  </si>
  <si>
    <t>香美町</t>
  </si>
  <si>
    <t>遠賀町</t>
  </si>
  <si>
    <t>相良村</t>
  </si>
  <si>
    <t>伊仙町</t>
  </si>
  <si>
    <t>竹富町</t>
  </si>
  <si>
    <t>木古内町</t>
  </si>
  <si>
    <t>塙町</t>
  </si>
  <si>
    <t>八千代町</t>
  </si>
  <si>
    <t>伊奈町</t>
  </si>
  <si>
    <t>多古町</t>
  </si>
  <si>
    <t>東大和市</t>
  </si>
  <si>
    <t>御嵩町</t>
  </si>
  <si>
    <t>大口町</t>
  </si>
  <si>
    <t>新温泉町</t>
  </si>
  <si>
    <t>小竹町</t>
  </si>
  <si>
    <t>五木村</t>
  </si>
  <si>
    <t>和泊町</t>
  </si>
  <si>
    <t>与那国町</t>
  </si>
  <si>
    <t>七飯町</t>
  </si>
  <si>
    <t>鮫川村</t>
  </si>
  <si>
    <t>五霞町</t>
  </si>
  <si>
    <t>三芳町</t>
  </si>
  <si>
    <t>東庄町</t>
  </si>
  <si>
    <t>清瀬市</t>
  </si>
  <si>
    <t>阿南町</t>
  </si>
  <si>
    <t>白川村</t>
  </si>
  <si>
    <t>扶桑町</t>
  </si>
  <si>
    <t>河南町</t>
  </si>
  <si>
    <t>鞍手町</t>
  </si>
  <si>
    <t>山江村</t>
  </si>
  <si>
    <t>知名町</t>
  </si>
  <si>
    <t>鹿部町</t>
  </si>
  <si>
    <t>石川町</t>
  </si>
  <si>
    <t>境町</t>
  </si>
  <si>
    <t>毛呂山町</t>
  </si>
  <si>
    <t>九十九里町</t>
  </si>
  <si>
    <t>東久留米市</t>
  </si>
  <si>
    <t>阿智村</t>
  </si>
  <si>
    <t>大治町</t>
  </si>
  <si>
    <t>千早赤阪村</t>
  </si>
  <si>
    <t>桂川町</t>
  </si>
  <si>
    <t>球磨村</t>
  </si>
  <si>
    <t>与論町</t>
  </si>
  <si>
    <t>玉川村</t>
  </si>
  <si>
    <t>利根町</t>
  </si>
  <si>
    <t>越生町</t>
  </si>
  <si>
    <t>芝山町</t>
  </si>
  <si>
    <t>武蔵村山市</t>
  </si>
  <si>
    <t>平谷村</t>
  </si>
  <si>
    <t>蟹江町</t>
  </si>
  <si>
    <t>筑前町</t>
  </si>
  <si>
    <t>あさぎり町</t>
  </si>
  <si>
    <t>八雲町</t>
  </si>
  <si>
    <t>平田村</t>
  </si>
  <si>
    <t>滑川町</t>
  </si>
  <si>
    <t>横芝光町</t>
  </si>
  <si>
    <t>多摩市</t>
  </si>
  <si>
    <t>根羽村</t>
  </si>
  <si>
    <t>飛島村</t>
  </si>
  <si>
    <t>東峰村</t>
  </si>
  <si>
    <t>苓北町</t>
  </si>
  <si>
    <t>長万部町</t>
  </si>
  <si>
    <t>浅川町</t>
  </si>
  <si>
    <t>嵐山町</t>
  </si>
  <si>
    <t>一宮町</t>
  </si>
  <si>
    <t>稲城市</t>
  </si>
  <si>
    <t>下條村</t>
  </si>
  <si>
    <t>阿久比町</t>
  </si>
  <si>
    <t>大刀洗町</t>
  </si>
  <si>
    <t>江差町</t>
  </si>
  <si>
    <t>古殿町</t>
  </si>
  <si>
    <t>小川町</t>
  </si>
  <si>
    <t>睦沢町</t>
  </si>
  <si>
    <t>羽村市</t>
  </si>
  <si>
    <t>売木村</t>
  </si>
  <si>
    <t>東浦町</t>
  </si>
  <si>
    <t>大木町</t>
  </si>
  <si>
    <t>上ノ国町</t>
  </si>
  <si>
    <t>三春町</t>
  </si>
  <si>
    <t>川島町</t>
  </si>
  <si>
    <t>長生村</t>
  </si>
  <si>
    <t>あきる野市</t>
  </si>
  <si>
    <t>天龍村</t>
  </si>
  <si>
    <t>南知多町</t>
  </si>
  <si>
    <t>厚沢部町</t>
  </si>
  <si>
    <t>小野町</t>
  </si>
  <si>
    <t>吉見町</t>
  </si>
  <si>
    <t>白子町</t>
  </si>
  <si>
    <t>西東京市</t>
  </si>
  <si>
    <t>泰阜村</t>
  </si>
  <si>
    <t>香春町</t>
  </si>
  <si>
    <t>乙部町</t>
  </si>
  <si>
    <t>広野町</t>
  </si>
  <si>
    <t>鳩山町</t>
  </si>
  <si>
    <t>長柄町</t>
  </si>
  <si>
    <t>瑞穂町</t>
  </si>
  <si>
    <t>喬木村</t>
  </si>
  <si>
    <t>武豊町</t>
  </si>
  <si>
    <t>添田町</t>
  </si>
  <si>
    <t>奥尻町</t>
  </si>
  <si>
    <t>楢葉町</t>
  </si>
  <si>
    <t>ときがわ町</t>
  </si>
  <si>
    <t>長南町</t>
  </si>
  <si>
    <t>日の出町</t>
  </si>
  <si>
    <t>豊丘村</t>
  </si>
  <si>
    <t>幸田町</t>
  </si>
  <si>
    <t>糸田町</t>
  </si>
  <si>
    <t>今金町</t>
  </si>
  <si>
    <t>富岡町</t>
  </si>
  <si>
    <t>横瀬町</t>
  </si>
  <si>
    <t>檜原村</t>
  </si>
  <si>
    <t>大鹿村</t>
  </si>
  <si>
    <t>設楽町</t>
  </si>
  <si>
    <t>せたな町</t>
  </si>
  <si>
    <t>川内村</t>
  </si>
  <si>
    <t>皆野町</t>
  </si>
  <si>
    <t>御宿町</t>
  </si>
  <si>
    <t>奥多摩町</t>
  </si>
  <si>
    <t>上松町</t>
  </si>
  <si>
    <t>東栄町</t>
  </si>
  <si>
    <t>大任町</t>
  </si>
  <si>
    <t>島牧村</t>
  </si>
  <si>
    <t>大熊町</t>
  </si>
  <si>
    <t>長瀞町</t>
  </si>
  <si>
    <t>鋸南町</t>
  </si>
  <si>
    <t>大島町</t>
  </si>
  <si>
    <t>南木曽町</t>
  </si>
  <si>
    <t>豊根村</t>
  </si>
  <si>
    <t>赤村</t>
  </si>
  <si>
    <t>寿都町</t>
  </si>
  <si>
    <t>双葉町</t>
  </si>
  <si>
    <t>小鹿野町</t>
  </si>
  <si>
    <t>利島村</t>
  </si>
  <si>
    <t>木祖村</t>
  </si>
  <si>
    <t>福智町</t>
  </si>
  <si>
    <t>黒松内町</t>
  </si>
  <si>
    <t>浪江町</t>
  </si>
  <si>
    <t>東秩父村</t>
  </si>
  <si>
    <t>新島村</t>
  </si>
  <si>
    <t>王滝村</t>
  </si>
  <si>
    <t>苅田町</t>
  </si>
  <si>
    <t>蘭越町</t>
  </si>
  <si>
    <t>葛尾村</t>
  </si>
  <si>
    <t>神津島村</t>
  </si>
  <si>
    <t>大桑村</t>
  </si>
  <si>
    <t>みやこ町</t>
  </si>
  <si>
    <t>ニセコ町</t>
  </si>
  <si>
    <t>新地町</t>
  </si>
  <si>
    <t>神川町</t>
  </si>
  <si>
    <t>三宅村</t>
  </si>
  <si>
    <t>木曽町</t>
  </si>
  <si>
    <t>吉富町</t>
  </si>
  <si>
    <t>真狩村</t>
  </si>
  <si>
    <t>飯舘村</t>
  </si>
  <si>
    <t>上里町</t>
  </si>
  <si>
    <t>御蔵島村</t>
  </si>
  <si>
    <t>麻績村</t>
  </si>
  <si>
    <t>上毛町</t>
  </si>
  <si>
    <t>留寿都村</t>
  </si>
  <si>
    <t>寄居町</t>
  </si>
  <si>
    <t>八丈町</t>
  </si>
  <si>
    <t>生坂村</t>
  </si>
  <si>
    <t>築上町</t>
  </si>
  <si>
    <t>喜茂別町</t>
  </si>
  <si>
    <t>宮代町</t>
  </si>
  <si>
    <t>青ヶ島村</t>
  </si>
  <si>
    <t>山形村</t>
  </si>
  <si>
    <t>京極町</t>
  </si>
  <si>
    <t>杉戸町</t>
  </si>
  <si>
    <t>小笠原村</t>
  </si>
  <si>
    <t>朝日村</t>
  </si>
  <si>
    <t>倶知安町</t>
  </si>
  <si>
    <t>松伏町</t>
  </si>
  <si>
    <t>筑北村</t>
  </si>
  <si>
    <t>共和町</t>
  </si>
  <si>
    <t>岩内町</t>
  </si>
  <si>
    <t>松川村</t>
  </si>
  <si>
    <t>泊村</t>
  </si>
  <si>
    <t>白馬村</t>
  </si>
  <si>
    <t>神恵内村</t>
  </si>
  <si>
    <t>小谷村</t>
  </si>
  <si>
    <t>積丹町</t>
  </si>
  <si>
    <t>坂城町</t>
  </si>
  <si>
    <t>古平町</t>
  </si>
  <si>
    <t>小布施町</t>
  </si>
  <si>
    <t>仁木町</t>
  </si>
  <si>
    <t>余市町</t>
  </si>
  <si>
    <t>山ノ内町</t>
  </si>
  <si>
    <t>赤井川村</t>
  </si>
  <si>
    <t>木島平村</t>
  </si>
  <si>
    <t>南幌町</t>
  </si>
  <si>
    <t>野沢温泉村</t>
  </si>
  <si>
    <t>奈井江町</t>
  </si>
  <si>
    <t>信濃町</t>
  </si>
  <si>
    <t>上砂川町</t>
  </si>
  <si>
    <t>小川村</t>
  </si>
  <si>
    <t>由仁町</t>
  </si>
  <si>
    <t>飯綱町</t>
  </si>
  <si>
    <t>長沼町</t>
  </si>
  <si>
    <t>栄村</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</si>
  <si>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</si>
  <si>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</si>
  <si>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</si>
  <si>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</si>
  <si>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</si>
  <si>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</si>
  <si>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</si>
  <si>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</si>
  <si>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</si>
  <si>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</si>
  <si>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</si>
  <si>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</si>
  <si>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</si>
  <si>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</si>
  <si>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</si>
  <si>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</si>
  <si>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</si>
  <si>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</si>
  <si>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</si>
  <si>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</si>
  <si>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</si>
  <si>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</si>
  <si>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</si>
  <si>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</si>
  <si>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</si>
  <si>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</si>
  <si>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</si>
  <si>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</si>
  <si>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</si>
  <si>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</si>
  <si>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</si>
  <si>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</si>
  <si>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</si>
  <si>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</si>
  <si>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</si>
  <si>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</si>
  <si>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</si>
  <si>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</si>
  <si>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</si>
  <si>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</si>
  <si>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</si>
  <si>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</si>
  <si>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</si>
  <si>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</si>
  <si>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</si>
  <si>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</si>
  <si>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</si>
  <si>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</si>
  <si>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</si>
  <si>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</si>
  <si>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</si>
  <si>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</si>
  <si>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</si>
  <si>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</si>
  <si>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</si>
  <si>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</si>
  <si>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</si>
  <si>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</si>
  <si>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</si>
  <si>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</si>
  <si>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</si>
  <si>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</si>
  <si>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</si>
  <si>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</si>
  <si>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</si>
  <si>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</si>
  <si>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</si>
  <si>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</si>
  <si>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</si>
  <si>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</si>
  <si>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</si>
  <si>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</si>
  <si>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</si>
  <si>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</si>
  <si>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</si>
  <si>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</si>
  <si>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</si>
  <si>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</si>
  <si>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</si>
  <si>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</si>
  <si>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</si>
  <si>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</si>
  <si>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</si>
  <si>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</si>
  <si>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</si>
  <si>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</si>
  <si>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</si>
  <si>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</si>
  <si>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</si>
  <si>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</si>
  <si>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</si>
  <si>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</si>
  <si>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</si>
  <si>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</si>
  <si>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</si>
  <si>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</si>
  <si>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</si>
  <si>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</si>
  <si>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</si>
  <si>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寒冷地</t>
    <rPh sb="0" eb="3">
      <t>カンレイチ</t>
    </rPh>
    <phoneticPr fontId="6"/>
  </si>
  <si>
    <t>除雪費</t>
    <rPh sb="0" eb="2">
      <t>ジョセツ</t>
    </rPh>
    <rPh sb="2" eb="3">
      <t>ヒ</t>
    </rPh>
    <phoneticPr fontId="6"/>
  </si>
  <si>
    <t>降灰除去費</t>
    <rPh sb="0" eb="2">
      <t>コウハイ</t>
    </rPh>
    <rPh sb="2" eb="4">
      <t>ジョキョ</t>
    </rPh>
    <rPh sb="4" eb="5">
      <t>ヒ</t>
    </rPh>
    <phoneticPr fontId="6"/>
  </si>
  <si>
    <r>
      <t>20</t>
    </r>
    <r>
      <rPr>
        <sz val="11"/>
        <color indexed="8"/>
        <rFont val="ＭＳ Ｐゴシック"/>
        <family val="3"/>
        <charset val="128"/>
      </rPr>
      <t>/100地域</t>
    </r>
    <rPh sb="6" eb="8">
      <t>チイキ</t>
    </rPh>
    <phoneticPr fontId="6"/>
  </si>
  <si>
    <t>１級地</t>
  </si>
  <si>
    <t>旭川市</t>
    <rPh sb="0" eb="3">
      <t>アサヒカワシ</t>
    </rPh>
    <phoneticPr fontId="6"/>
  </si>
  <si>
    <t>全域</t>
    <rPh sb="0" eb="2">
      <t>ゼンイキ</t>
    </rPh>
    <phoneticPr fontId="6"/>
  </si>
  <si>
    <t>留萌市</t>
    <rPh sb="0" eb="3">
      <t>ルモイシ</t>
    </rPh>
    <phoneticPr fontId="6"/>
  </si>
  <si>
    <t>鹿児島市</t>
    <rPh sb="0" eb="4">
      <t>カゴシマシ</t>
    </rPh>
    <phoneticPr fontId="6"/>
  </si>
  <si>
    <t>帯広市</t>
    <rPh sb="0" eb="3">
      <t>オビヒロシ</t>
    </rPh>
    <phoneticPr fontId="6"/>
  </si>
  <si>
    <t>稚内市</t>
    <rPh sb="0" eb="3">
      <t>ワッカナイシ</t>
    </rPh>
    <phoneticPr fontId="6"/>
  </si>
  <si>
    <t>垂水市</t>
    <rPh sb="0" eb="3">
      <t>タルミズシ</t>
    </rPh>
    <phoneticPr fontId="6"/>
  </si>
  <si>
    <t>北見市</t>
    <rPh sb="0" eb="3">
      <t>キタミシ</t>
    </rPh>
    <phoneticPr fontId="6"/>
  </si>
  <si>
    <t>美唄市</t>
    <rPh sb="0" eb="3">
      <t>ビバイシ</t>
    </rPh>
    <phoneticPr fontId="6"/>
  </si>
  <si>
    <t>一部</t>
    <rPh sb="0" eb="2">
      <t>イチブ</t>
    </rPh>
    <phoneticPr fontId="6"/>
  </si>
  <si>
    <t>霧島市</t>
    <rPh sb="0" eb="3">
      <t>キリシマシ</t>
    </rPh>
    <phoneticPr fontId="6"/>
  </si>
  <si>
    <t>夕張市</t>
    <rPh sb="0" eb="3">
      <t>ユウバリシ</t>
    </rPh>
    <phoneticPr fontId="6"/>
  </si>
  <si>
    <t>芦別市</t>
    <rPh sb="0" eb="3">
      <t>アシベツシ</t>
    </rPh>
    <phoneticPr fontId="6"/>
  </si>
  <si>
    <t>鹿屋市</t>
    <rPh sb="0" eb="3">
      <t>カノヤシ</t>
    </rPh>
    <phoneticPr fontId="6"/>
  </si>
  <si>
    <t>赤平市</t>
    <rPh sb="0" eb="3">
      <t>アカビラシ</t>
    </rPh>
    <phoneticPr fontId="6"/>
  </si>
  <si>
    <t>産山村</t>
    <rPh sb="0" eb="1">
      <t>サン</t>
    </rPh>
    <rPh sb="1" eb="2">
      <t>ヤマ</t>
    </rPh>
    <rPh sb="2" eb="3">
      <t>ムラ</t>
    </rPh>
    <phoneticPr fontId="6"/>
  </si>
  <si>
    <t>士別市</t>
    <rPh sb="0" eb="3">
      <t>シベツシ</t>
    </rPh>
    <phoneticPr fontId="6"/>
  </si>
  <si>
    <t>高森町</t>
    <rPh sb="0" eb="2">
      <t>タカモリ</t>
    </rPh>
    <rPh sb="2" eb="3">
      <t>マチ</t>
    </rPh>
    <phoneticPr fontId="6"/>
  </si>
  <si>
    <t>名寄市</t>
    <rPh sb="0" eb="3">
      <t>ナヨロシ</t>
    </rPh>
    <phoneticPr fontId="6"/>
  </si>
  <si>
    <t>阿蘇市</t>
    <rPh sb="0" eb="2">
      <t>アソ</t>
    </rPh>
    <rPh sb="2" eb="3">
      <t>シ</t>
    </rPh>
    <phoneticPr fontId="6"/>
  </si>
  <si>
    <t>歌志内市</t>
    <rPh sb="0" eb="4">
      <t>ウタシナイシ</t>
    </rPh>
    <phoneticPr fontId="6"/>
  </si>
  <si>
    <t>三笠市</t>
    <rPh sb="0" eb="3">
      <t>ミカサシ</t>
    </rPh>
    <phoneticPr fontId="6"/>
  </si>
  <si>
    <t>南阿蘇村</t>
    <rPh sb="0" eb="4">
      <t>ミナミアソムラ</t>
    </rPh>
    <phoneticPr fontId="6"/>
  </si>
  <si>
    <t>深川市</t>
    <rPh sb="0" eb="3">
      <t>フカガワシ</t>
    </rPh>
    <phoneticPr fontId="6"/>
  </si>
  <si>
    <t>滝川市</t>
    <rPh sb="0" eb="2">
      <t>タキガワ</t>
    </rPh>
    <rPh sb="2" eb="3">
      <t>シ</t>
    </rPh>
    <phoneticPr fontId="6"/>
  </si>
  <si>
    <t>島原市</t>
    <rPh sb="0" eb="3">
      <t>シマバラシ</t>
    </rPh>
    <phoneticPr fontId="6"/>
  </si>
  <si>
    <t>富良野市</t>
    <rPh sb="0" eb="4">
      <t>フラノシ</t>
    </rPh>
    <phoneticPr fontId="6"/>
  </si>
  <si>
    <t>砂川市</t>
    <rPh sb="0" eb="3">
      <t>スナガワシ</t>
    </rPh>
    <phoneticPr fontId="6"/>
  </si>
  <si>
    <t>南島原市</t>
    <rPh sb="0" eb="4">
      <t>ミナミシマバラシ</t>
    </rPh>
    <phoneticPr fontId="6"/>
  </si>
  <si>
    <t>留寿都村</t>
    <rPh sb="0" eb="3">
      <t>ルスツ</t>
    </rPh>
    <rPh sb="3" eb="4">
      <t>ソン</t>
    </rPh>
    <phoneticPr fontId="6"/>
  </si>
  <si>
    <t>宮崎県</t>
    <rPh sb="0" eb="3">
      <t>ミヤザキケン</t>
    </rPh>
    <phoneticPr fontId="6"/>
  </si>
  <si>
    <t>都城市</t>
    <rPh sb="0" eb="3">
      <t>ミヤコノジョウシ</t>
    </rPh>
    <phoneticPr fontId="6"/>
  </si>
  <si>
    <t>喜茂別町</t>
    <rPh sb="0" eb="3">
      <t>キモベツ</t>
    </rPh>
    <rPh sb="3" eb="4">
      <t>マチ</t>
    </rPh>
    <phoneticPr fontId="6"/>
  </si>
  <si>
    <t>日南市</t>
    <rPh sb="0" eb="3">
      <t>ニチナンシ</t>
    </rPh>
    <phoneticPr fontId="6"/>
  </si>
  <si>
    <t>倶知安町</t>
    <rPh sb="0" eb="3">
      <t>クッチャン</t>
    </rPh>
    <rPh sb="3" eb="4">
      <t>マチ</t>
    </rPh>
    <phoneticPr fontId="6"/>
  </si>
  <si>
    <t>当別町</t>
    <rPh sb="0" eb="3">
      <t>トウベツチョウ</t>
    </rPh>
    <phoneticPr fontId="6"/>
  </si>
  <si>
    <t>小林市</t>
    <rPh sb="0" eb="3">
      <t>コバヤシシ</t>
    </rPh>
    <phoneticPr fontId="6"/>
  </si>
  <si>
    <t>赤井川村</t>
    <rPh sb="0" eb="4">
      <t>アカイガワムラ</t>
    </rPh>
    <phoneticPr fontId="6"/>
  </si>
  <si>
    <t>新篠津村</t>
    <rPh sb="0" eb="4">
      <t>シンシノツムラ</t>
    </rPh>
    <phoneticPr fontId="6"/>
  </si>
  <si>
    <t>三股町</t>
    <rPh sb="0" eb="2">
      <t>ミマタ</t>
    </rPh>
    <rPh sb="2" eb="3">
      <t>チョウ</t>
    </rPh>
    <phoneticPr fontId="6"/>
  </si>
  <si>
    <t>上砂川町</t>
    <rPh sb="0" eb="4">
      <t>カミスナガワチョウ</t>
    </rPh>
    <phoneticPr fontId="6"/>
  </si>
  <si>
    <t>木古内町</t>
    <rPh sb="0" eb="3">
      <t>キコナイ</t>
    </rPh>
    <rPh sb="3" eb="4">
      <t>マチ</t>
    </rPh>
    <phoneticPr fontId="6"/>
  </si>
  <si>
    <t>高原町</t>
    <rPh sb="0" eb="2">
      <t>コウゲン</t>
    </rPh>
    <rPh sb="2" eb="3">
      <t>マチ</t>
    </rPh>
    <phoneticPr fontId="6"/>
  </si>
  <si>
    <t>妹背牛町</t>
    <rPh sb="0" eb="4">
      <t>モセウシチョウ</t>
    </rPh>
    <phoneticPr fontId="6"/>
  </si>
  <si>
    <t>八雲町</t>
    <rPh sb="0" eb="3">
      <t>ヤクモチョウ</t>
    </rPh>
    <phoneticPr fontId="6"/>
  </si>
  <si>
    <t>長万部町</t>
    <rPh sb="0" eb="4">
      <t>オシャマンベチョウ</t>
    </rPh>
    <phoneticPr fontId="6"/>
  </si>
  <si>
    <t>厚沢部町</t>
    <rPh sb="0" eb="2">
      <t>アツザワ</t>
    </rPh>
    <rPh sb="2" eb="3">
      <t>ブ</t>
    </rPh>
    <rPh sb="3" eb="4">
      <t>マチ</t>
    </rPh>
    <phoneticPr fontId="6"/>
  </si>
  <si>
    <t>今金町</t>
    <rPh sb="0" eb="2">
      <t>イマカネ</t>
    </rPh>
    <rPh sb="2" eb="3">
      <t>マチ</t>
    </rPh>
    <phoneticPr fontId="6"/>
  </si>
  <si>
    <t>黒松内町</t>
    <rPh sb="0" eb="3">
      <t>クロマツナイ</t>
    </rPh>
    <rPh sb="3" eb="4">
      <t>マチ</t>
    </rPh>
    <phoneticPr fontId="6"/>
  </si>
  <si>
    <t>蘭越町</t>
    <rPh sb="0" eb="1">
      <t>ラン</t>
    </rPh>
    <rPh sb="1" eb="2">
      <t>エツ</t>
    </rPh>
    <rPh sb="2" eb="3">
      <t>マチ</t>
    </rPh>
    <phoneticPr fontId="6"/>
  </si>
  <si>
    <t>音威子府村</t>
    <rPh sb="0" eb="4">
      <t>オトイネップ</t>
    </rPh>
    <rPh sb="4" eb="5">
      <t>ムラ</t>
    </rPh>
    <phoneticPr fontId="6"/>
  </si>
  <si>
    <t>ニセコ町</t>
    <rPh sb="3" eb="4">
      <t>マチ</t>
    </rPh>
    <phoneticPr fontId="6"/>
  </si>
  <si>
    <t>中川町</t>
    <rPh sb="0" eb="2">
      <t>ナカガワ</t>
    </rPh>
    <rPh sb="2" eb="3">
      <t>チョウ</t>
    </rPh>
    <phoneticPr fontId="6"/>
  </si>
  <si>
    <t>真狩村</t>
    <rPh sb="0" eb="3">
      <t>マッカリムラ</t>
    </rPh>
    <phoneticPr fontId="6"/>
  </si>
  <si>
    <t>取手市</t>
    <rPh sb="0" eb="3">
      <t>トリデシ</t>
    </rPh>
    <phoneticPr fontId="6"/>
  </si>
  <si>
    <t>美深町</t>
    <rPh sb="0" eb="3">
      <t>ビフカチョウ</t>
    </rPh>
    <phoneticPr fontId="6"/>
  </si>
  <si>
    <t>留寿都村</t>
    <rPh sb="0" eb="4">
      <t>ルスツムラ</t>
    </rPh>
    <phoneticPr fontId="6"/>
  </si>
  <si>
    <t>つくば市</t>
    <rPh sb="3" eb="4">
      <t>シ</t>
    </rPh>
    <phoneticPr fontId="6"/>
  </si>
  <si>
    <t>喜茂別町</t>
    <rPh sb="0" eb="4">
      <t>キモベツチョウ</t>
    </rPh>
    <phoneticPr fontId="6"/>
  </si>
  <si>
    <t>和光市</t>
    <rPh sb="0" eb="3">
      <t>ワコウシ</t>
    </rPh>
    <phoneticPr fontId="6"/>
  </si>
  <si>
    <t>下川町</t>
    <rPh sb="0" eb="2">
      <t>シモカワ</t>
    </rPh>
    <rPh sb="2" eb="3">
      <t>マチ</t>
    </rPh>
    <phoneticPr fontId="6"/>
  </si>
  <si>
    <t>京極町</t>
    <rPh sb="0" eb="3">
      <t>キョウゴクチョウ</t>
    </rPh>
    <phoneticPr fontId="6"/>
  </si>
  <si>
    <t>我孫子市</t>
    <rPh sb="0" eb="4">
      <t>アビコシ</t>
    </rPh>
    <phoneticPr fontId="6"/>
  </si>
  <si>
    <t>剣淵町</t>
    <rPh sb="0" eb="2">
      <t>ケンブチ</t>
    </rPh>
    <rPh sb="2" eb="3">
      <t>マチ</t>
    </rPh>
    <phoneticPr fontId="6"/>
  </si>
  <si>
    <t>倶知安町</t>
    <rPh sb="0" eb="4">
      <t>クッチャンチョウ</t>
    </rPh>
    <phoneticPr fontId="6"/>
  </si>
  <si>
    <t>愛別町</t>
    <rPh sb="0" eb="3">
      <t>アイベツチョウ</t>
    </rPh>
    <phoneticPr fontId="6"/>
  </si>
  <si>
    <t>豊浦町</t>
    <rPh sb="0" eb="3">
      <t>トヨウラチョウ</t>
    </rPh>
    <phoneticPr fontId="6"/>
  </si>
  <si>
    <t>印西市</t>
    <rPh sb="0" eb="3">
      <t>インザイシ</t>
    </rPh>
    <phoneticPr fontId="6"/>
  </si>
  <si>
    <t>和寒町</t>
    <rPh sb="0" eb="3">
      <t>ワッサムチョウ</t>
    </rPh>
    <phoneticPr fontId="6"/>
  </si>
  <si>
    <t>共和町</t>
    <rPh sb="0" eb="3">
      <t>キョウワチョウ</t>
    </rPh>
    <phoneticPr fontId="6"/>
  </si>
  <si>
    <t>調布市</t>
    <rPh sb="0" eb="3">
      <t>チョウフシ</t>
    </rPh>
    <phoneticPr fontId="6"/>
  </si>
  <si>
    <t>当麻町</t>
    <rPh sb="0" eb="3">
      <t>トウマチョウ</t>
    </rPh>
    <phoneticPr fontId="6"/>
  </si>
  <si>
    <t>岩内町</t>
    <rPh sb="0" eb="3">
      <t>イワナイチョウ</t>
    </rPh>
    <phoneticPr fontId="6"/>
  </si>
  <si>
    <t>町田市</t>
    <rPh sb="0" eb="3">
      <t>マチダシ</t>
    </rPh>
    <phoneticPr fontId="6"/>
  </si>
  <si>
    <t>鷹栖町</t>
    <rPh sb="0" eb="1">
      <t>タカ</t>
    </rPh>
    <rPh sb="1" eb="2">
      <t>ス</t>
    </rPh>
    <rPh sb="2" eb="3">
      <t>マチ</t>
    </rPh>
    <phoneticPr fontId="6"/>
  </si>
  <si>
    <t>神恵内村</t>
    <rPh sb="0" eb="1">
      <t>カミ</t>
    </rPh>
    <rPh sb="1" eb="2">
      <t>ケイ</t>
    </rPh>
    <rPh sb="2" eb="3">
      <t>ナイ</t>
    </rPh>
    <rPh sb="3" eb="4">
      <t>ムラ</t>
    </rPh>
    <phoneticPr fontId="6"/>
  </si>
  <si>
    <t>小平市</t>
    <rPh sb="0" eb="3">
      <t>コダイラシ</t>
    </rPh>
    <phoneticPr fontId="6"/>
  </si>
  <si>
    <t>東神楽町</t>
    <rPh sb="0" eb="1">
      <t>ヒガシ</t>
    </rPh>
    <rPh sb="1" eb="3">
      <t>カグラ</t>
    </rPh>
    <rPh sb="3" eb="4">
      <t>マチ</t>
    </rPh>
    <phoneticPr fontId="6"/>
  </si>
  <si>
    <t>積丹町</t>
    <rPh sb="0" eb="2">
      <t>シャコタン</t>
    </rPh>
    <rPh sb="2" eb="3">
      <t>マチ</t>
    </rPh>
    <phoneticPr fontId="6"/>
  </si>
  <si>
    <t>日野市</t>
    <rPh sb="0" eb="3">
      <t>ヒノシ</t>
    </rPh>
    <phoneticPr fontId="6"/>
  </si>
  <si>
    <t>比布町</t>
    <rPh sb="0" eb="2">
      <t>ピップ</t>
    </rPh>
    <rPh sb="2" eb="3">
      <t>チョウ</t>
    </rPh>
    <phoneticPr fontId="6"/>
  </si>
  <si>
    <t>古平町</t>
    <rPh sb="0" eb="2">
      <t>フルビラ</t>
    </rPh>
    <rPh sb="2" eb="3">
      <t>マチ</t>
    </rPh>
    <phoneticPr fontId="6"/>
  </si>
  <si>
    <t>国分寺市</t>
    <rPh sb="0" eb="4">
      <t>コクブンジシ</t>
    </rPh>
    <phoneticPr fontId="6"/>
  </si>
  <si>
    <t>上川町</t>
    <rPh sb="0" eb="2">
      <t>カミカワ</t>
    </rPh>
    <rPh sb="2" eb="3">
      <t>マチ</t>
    </rPh>
    <phoneticPr fontId="6"/>
  </si>
  <si>
    <t>仁木町</t>
    <rPh sb="0" eb="2">
      <t>ニキ</t>
    </rPh>
    <rPh sb="2" eb="3">
      <t>マチ</t>
    </rPh>
    <phoneticPr fontId="6"/>
  </si>
  <si>
    <t>狛江市</t>
    <rPh sb="0" eb="3">
      <t>コマエシ</t>
    </rPh>
    <phoneticPr fontId="6"/>
  </si>
  <si>
    <t>東川町</t>
    <rPh sb="0" eb="2">
      <t>ヒガシカワ</t>
    </rPh>
    <rPh sb="2" eb="3">
      <t>マチ</t>
    </rPh>
    <phoneticPr fontId="6"/>
  </si>
  <si>
    <t>清瀬市</t>
    <rPh sb="0" eb="3">
      <t>キヨセシ</t>
    </rPh>
    <phoneticPr fontId="6"/>
  </si>
  <si>
    <t>美瑛町</t>
    <rPh sb="0" eb="3">
      <t>ビエイチョウ</t>
    </rPh>
    <phoneticPr fontId="6"/>
  </si>
  <si>
    <t>月形町</t>
    <rPh sb="0" eb="2">
      <t>ツキガタ</t>
    </rPh>
    <rPh sb="2" eb="3">
      <t>マチ</t>
    </rPh>
    <phoneticPr fontId="6"/>
  </si>
  <si>
    <t>多摩市</t>
    <rPh sb="0" eb="3">
      <t>タマシ</t>
    </rPh>
    <phoneticPr fontId="6"/>
  </si>
  <si>
    <t>上富良野町</t>
    <rPh sb="0" eb="5">
      <t>カミフラノチョウ</t>
    </rPh>
    <phoneticPr fontId="6"/>
  </si>
  <si>
    <t>羅臼町</t>
    <rPh sb="0" eb="2">
      <t>ラウス</t>
    </rPh>
    <rPh sb="2" eb="3">
      <t>マチ</t>
    </rPh>
    <phoneticPr fontId="6"/>
  </si>
  <si>
    <t>武蔵野市</t>
    <rPh sb="0" eb="4">
      <t>ムサシノシ</t>
    </rPh>
    <phoneticPr fontId="6"/>
  </si>
  <si>
    <t>中富良野町</t>
    <rPh sb="0" eb="5">
      <t>ナカフラノチョウ</t>
    </rPh>
    <phoneticPr fontId="6"/>
  </si>
  <si>
    <t>新十津川町</t>
    <rPh sb="0" eb="4">
      <t>シントツガワ</t>
    </rPh>
    <rPh sb="4" eb="5">
      <t>マチ</t>
    </rPh>
    <phoneticPr fontId="6"/>
  </si>
  <si>
    <t>横浜市</t>
    <rPh sb="0" eb="3">
      <t>ヨコハマシ</t>
    </rPh>
    <phoneticPr fontId="6"/>
  </si>
  <si>
    <t>南富良野町</t>
    <rPh sb="0" eb="5">
      <t>ミナミフラノチョウ</t>
    </rPh>
    <phoneticPr fontId="6"/>
  </si>
  <si>
    <t>妹背牛町</t>
    <rPh sb="0" eb="3">
      <t>モセウシ</t>
    </rPh>
    <rPh sb="3" eb="4">
      <t>マチ</t>
    </rPh>
    <phoneticPr fontId="6"/>
  </si>
  <si>
    <t>川崎市</t>
    <rPh sb="0" eb="3">
      <t>カワサキシ</t>
    </rPh>
    <phoneticPr fontId="6"/>
  </si>
  <si>
    <t>占冠村</t>
    <rPh sb="0" eb="3">
      <t>シムカップムラ</t>
    </rPh>
    <phoneticPr fontId="6"/>
  </si>
  <si>
    <t>秩父別町</t>
    <rPh sb="0" eb="2">
      <t>チチブ</t>
    </rPh>
    <rPh sb="2" eb="3">
      <t>ベツ</t>
    </rPh>
    <rPh sb="3" eb="4">
      <t>マチ</t>
    </rPh>
    <phoneticPr fontId="6"/>
  </si>
  <si>
    <t>厚木市</t>
    <rPh sb="0" eb="3">
      <t>アツギシ</t>
    </rPh>
    <phoneticPr fontId="6"/>
  </si>
  <si>
    <t>浜頓別町</t>
    <rPh sb="0" eb="4">
      <t>ハマトンベツチョウ</t>
    </rPh>
    <phoneticPr fontId="6"/>
  </si>
  <si>
    <t>雨竜町</t>
    <rPh sb="0" eb="2">
      <t>ウリュウ</t>
    </rPh>
    <rPh sb="2" eb="3">
      <t>チョウ</t>
    </rPh>
    <phoneticPr fontId="6"/>
  </si>
  <si>
    <t>刈谷市</t>
    <rPh sb="0" eb="3">
      <t>カリヤシ</t>
    </rPh>
    <phoneticPr fontId="6"/>
  </si>
  <si>
    <t>中頓別町</t>
    <rPh sb="0" eb="4">
      <t>ナカトンベツチョウ</t>
    </rPh>
    <phoneticPr fontId="6"/>
  </si>
  <si>
    <t>北竜町</t>
    <rPh sb="0" eb="3">
      <t>ホクリュウチョウ</t>
    </rPh>
    <phoneticPr fontId="6"/>
  </si>
  <si>
    <t>豊田市</t>
    <rPh sb="0" eb="3">
      <t>トヨタシ</t>
    </rPh>
    <phoneticPr fontId="6"/>
  </si>
  <si>
    <t>幌延町</t>
    <rPh sb="0" eb="3">
      <t>ホロノベチョウ</t>
    </rPh>
    <phoneticPr fontId="6"/>
  </si>
  <si>
    <t>沼田町</t>
    <rPh sb="0" eb="3">
      <t>ヌマタチョウ</t>
    </rPh>
    <phoneticPr fontId="6"/>
  </si>
  <si>
    <t>日進市</t>
    <rPh sb="0" eb="3">
      <t>ニッシンシ</t>
    </rPh>
    <phoneticPr fontId="6"/>
  </si>
  <si>
    <t>幌加内町</t>
    <rPh sb="0" eb="4">
      <t>ホロカナイチョウ</t>
    </rPh>
    <phoneticPr fontId="6"/>
  </si>
  <si>
    <t>長岡京市</t>
    <rPh sb="0" eb="4">
      <t>ナガオカキョウシ</t>
    </rPh>
    <phoneticPr fontId="6"/>
  </si>
  <si>
    <t>鷹栖町</t>
    <rPh sb="0" eb="3">
      <t>タカスチョウ</t>
    </rPh>
    <phoneticPr fontId="6"/>
  </si>
  <si>
    <t>大阪市</t>
    <rPh sb="0" eb="3">
      <t>オオサカシ</t>
    </rPh>
    <phoneticPr fontId="6"/>
  </si>
  <si>
    <t>守口市</t>
    <rPh sb="0" eb="3">
      <t>モリグチシ</t>
    </rPh>
    <phoneticPr fontId="6"/>
  </si>
  <si>
    <t>清里町</t>
    <rPh sb="0" eb="2">
      <t>キヨサト</t>
    </rPh>
    <rPh sb="2" eb="3">
      <t>マチ</t>
    </rPh>
    <phoneticPr fontId="6"/>
  </si>
  <si>
    <t>守谷市</t>
    <rPh sb="0" eb="3">
      <t>モリヤシ</t>
    </rPh>
    <phoneticPr fontId="6"/>
  </si>
  <si>
    <t>小清水町</t>
    <rPh sb="0" eb="3">
      <t>コシミズ</t>
    </rPh>
    <rPh sb="3" eb="4">
      <t>マチ</t>
    </rPh>
    <phoneticPr fontId="6"/>
  </si>
  <si>
    <t>上川町</t>
    <rPh sb="0" eb="2">
      <t>カミカワ</t>
    </rPh>
    <rPh sb="2" eb="3">
      <t>チョウ</t>
    </rPh>
    <phoneticPr fontId="6"/>
  </si>
  <si>
    <t>さいたま市</t>
    <rPh sb="4" eb="5">
      <t>シ</t>
    </rPh>
    <phoneticPr fontId="6"/>
  </si>
  <si>
    <t>東川町</t>
    <rPh sb="0" eb="2">
      <t>ヒガシカワ</t>
    </rPh>
    <rPh sb="2" eb="3">
      <t>チョウ</t>
    </rPh>
    <phoneticPr fontId="6"/>
  </si>
  <si>
    <t>蕨市</t>
    <rPh sb="0" eb="2">
      <t>ワラビシ</t>
    </rPh>
    <phoneticPr fontId="6"/>
  </si>
  <si>
    <t>志木市</t>
    <rPh sb="0" eb="3">
      <t>シキシ</t>
    </rPh>
    <phoneticPr fontId="6"/>
  </si>
  <si>
    <t>千葉市</t>
    <rPh sb="0" eb="3">
      <t>チバシ</t>
    </rPh>
    <phoneticPr fontId="6"/>
  </si>
  <si>
    <t>遠軽町</t>
    <rPh sb="0" eb="3">
      <t>エンガルチョウ</t>
    </rPh>
    <phoneticPr fontId="6"/>
  </si>
  <si>
    <t>成田市</t>
    <rPh sb="0" eb="3">
      <t>ナリタシ</t>
    </rPh>
    <phoneticPr fontId="6"/>
  </si>
  <si>
    <t>湧別町</t>
    <rPh sb="0" eb="3">
      <t>ユウベツチョウ</t>
    </rPh>
    <phoneticPr fontId="6"/>
  </si>
  <si>
    <t>習志野市</t>
    <rPh sb="0" eb="4">
      <t>ナラシノシ</t>
    </rPh>
    <phoneticPr fontId="6"/>
  </si>
  <si>
    <t>滝上町</t>
    <rPh sb="0" eb="2">
      <t>タキガミ</t>
    </rPh>
    <rPh sb="2" eb="3">
      <t>チョウ</t>
    </rPh>
    <phoneticPr fontId="6"/>
  </si>
  <si>
    <t>新得町</t>
    <rPh sb="0" eb="3">
      <t>シントクチョウ</t>
    </rPh>
    <phoneticPr fontId="6"/>
  </si>
  <si>
    <t>八王子市</t>
    <rPh sb="0" eb="4">
      <t>ハチオウジシ</t>
    </rPh>
    <phoneticPr fontId="6"/>
  </si>
  <si>
    <t>興部町</t>
    <rPh sb="0" eb="3">
      <t>オコッペチョウ</t>
    </rPh>
    <phoneticPr fontId="6"/>
  </si>
  <si>
    <t>青梅市</t>
    <rPh sb="0" eb="3">
      <t>オウメシ</t>
    </rPh>
    <phoneticPr fontId="6"/>
  </si>
  <si>
    <t>西興部村</t>
    <rPh sb="0" eb="4">
      <t>ニシオコッペムラ</t>
    </rPh>
    <phoneticPr fontId="6"/>
  </si>
  <si>
    <t>府中市</t>
    <rPh sb="0" eb="3">
      <t>フチュウシ</t>
    </rPh>
    <phoneticPr fontId="6"/>
  </si>
  <si>
    <t>厚真町</t>
    <rPh sb="0" eb="2">
      <t>アツマ</t>
    </rPh>
    <rPh sb="2" eb="3">
      <t>マチ</t>
    </rPh>
    <phoneticPr fontId="6"/>
  </si>
  <si>
    <t>美深町</t>
    <rPh sb="0" eb="2">
      <t>ビフカ</t>
    </rPh>
    <rPh sb="2" eb="3">
      <t>マチ</t>
    </rPh>
    <phoneticPr fontId="6"/>
  </si>
  <si>
    <t>昭島市</t>
    <rPh sb="0" eb="3">
      <t>アキシマシ</t>
    </rPh>
    <phoneticPr fontId="6"/>
  </si>
  <si>
    <t>安平町</t>
    <rPh sb="0" eb="2">
      <t>ヤスヒラ</t>
    </rPh>
    <rPh sb="2" eb="3">
      <t>マチ</t>
    </rPh>
    <phoneticPr fontId="6"/>
  </si>
  <si>
    <t>音威子府村</t>
    <rPh sb="0" eb="5">
      <t>オトイネップムラ</t>
    </rPh>
    <phoneticPr fontId="6"/>
  </si>
  <si>
    <t>小金井市</t>
    <rPh sb="0" eb="4">
      <t>コガネイシ</t>
    </rPh>
    <phoneticPr fontId="6"/>
  </si>
  <si>
    <t>平取町</t>
    <rPh sb="0" eb="2">
      <t>ヒラト</t>
    </rPh>
    <rPh sb="2" eb="3">
      <t>マチ</t>
    </rPh>
    <phoneticPr fontId="6"/>
  </si>
  <si>
    <t>東村山市</t>
    <rPh sb="0" eb="4">
      <t>ヒガシムラヤマシ</t>
    </rPh>
    <phoneticPr fontId="6"/>
  </si>
  <si>
    <t>増毛町</t>
    <rPh sb="0" eb="2">
      <t>マシケ</t>
    </rPh>
    <rPh sb="2" eb="3">
      <t>マチ</t>
    </rPh>
    <phoneticPr fontId="6"/>
  </si>
  <si>
    <t>国立市</t>
    <rPh sb="0" eb="3">
      <t>クニタチシ</t>
    </rPh>
    <phoneticPr fontId="6"/>
  </si>
  <si>
    <t>小平町</t>
    <rPh sb="0" eb="2">
      <t>コダイラ</t>
    </rPh>
    <rPh sb="2" eb="3">
      <t>チョウ</t>
    </rPh>
    <phoneticPr fontId="6"/>
  </si>
  <si>
    <t>福生市</t>
    <rPh sb="0" eb="3">
      <t>フッサシ</t>
    </rPh>
    <phoneticPr fontId="6"/>
  </si>
  <si>
    <t>苫前町</t>
    <rPh sb="0" eb="2">
      <t>トママエ</t>
    </rPh>
    <rPh sb="2" eb="3">
      <t>チョウ</t>
    </rPh>
    <phoneticPr fontId="6"/>
  </si>
  <si>
    <t>稲城市</t>
    <rPh sb="0" eb="3">
      <t>イナギシ</t>
    </rPh>
    <phoneticPr fontId="6"/>
  </si>
  <si>
    <t>羽幌町</t>
    <rPh sb="0" eb="3">
      <t>ハボロチョウ</t>
    </rPh>
    <phoneticPr fontId="6"/>
  </si>
  <si>
    <t>西東京市</t>
    <rPh sb="0" eb="4">
      <t>ニシトウキョウシ</t>
    </rPh>
    <phoneticPr fontId="6"/>
  </si>
  <si>
    <t>清水町</t>
    <rPh sb="0" eb="3">
      <t>シミズマチ</t>
    </rPh>
    <phoneticPr fontId="6"/>
  </si>
  <si>
    <t>初山別村</t>
    <rPh sb="0" eb="1">
      <t>ハツ</t>
    </rPh>
    <rPh sb="1" eb="2">
      <t>ヤマ</t>
    </rPh>
    <rPh sb="2" eb="3">
      <t>ベツ</t>
    </rPh>
    <rPh sb="3" eb="4">
      <t>ムラ</t>
    </rPh>
    <phoneticPr fontId="6"/>
  </si>
  <si>
    <t>鎌倉市</t>
    <rPh sb="0" eb="3">
      <t>カマクラシ</t>
    </rPh>
    <phoneticPr fontId="6"/>
  </si>
  <si>
    <t>遠別町</t>
    <rPh sb="0" eb="3">
      <t>エンベツチョウ</t>
    </rPh>
    <phoneticPr fontId="6"/>
  </si>
  <si>
    <t>逗子市</t>
    <rPh sb="0" eb="3">
      <t>ズシシ</t>
    </rPh>
    <phoneticPr fontId="6"/>
  </si>
  <si>
    <t>天塩町</t>
    <rPh sb="0" eb="1">
      <t>テン</t>
    </rPh>
    <rPh sb="1" eb="2">
      <t>シオ</t>
    </rPh>
    <rPh sb="2" eb="3">
      <t>マチ</t>
    </rPh>
    <phoneticPr fontId="6"/>
  </si>
  <si>
    <t>裾野市</t>
    <rPh sb="0" eb="3">
      <t>スソノシ</t>
    </rPh>
    <phoneticPr fontId="6"/>
  </si>
  <si>
    <t>名古屋市</t>
    <rPh sb="0" eb="4">
      <t>ナゴヤシ</t>
    </rPh>
    <phoneticPr fontId="6"/>
  </si>
  <si>
    <t>大樹町</t>
    <rPh sb="0" eb="2">
      <t>タイジュ</t>
    </rPh>
    <rPh sb="2" eb="3">
      <t>マチ</t>
    </rPh>
    <phoneticPr fontId="6"/>
  </si>
  <si>
    <t>豊富町</t>
    <rPh sb="0" eb="2">
      <t>ホウフ</t>
    </rPh>
    <rPh sb="2" eb="3">
      <t>マチ</t>
    </rPh>
    <phoneticPr fontId="6"/>
  </si>
  <si>
    <t>豊明市</t>
    <rPh sb="0" eb="3">
      <t>トヨアケシ</t>
    </rPh>
    <phoneticPr fontId="6"/>
  </si>
  <si>
    <t>猿払村</t>
    <rPh sb="0" eb="3">
      <t>サルフツムラ</t>
    </rPh>
    <phoneticPr fontId="6"/>
  </si>
  <si>
    <t>池田市</t>
    <rPh sb="0" eb="2">
      <t>イケダ</t>
    </rPh>
    <rPh sb="2" eb="3">
      <t>シ</t>
    </rPh>
    <phoneticPr fontId="6"/>
  </si>
  <si>
    <t>浜頓別町</t>
    <rPh sb="0" eb="3">
      <t>ハマトンベツ</t>
    </rPh>
    <rPh sb="3" eb="4">
      <t>マチ</t>
    </rPh>
    <phoneticPr fontId="6"/>
  </si>
  <si>
    <t>高槻市</t>
    <rPh sb="0" eb="3">
      <t>タカツキシ</t>
    </rPh>
    <phoneticPr fontId="6"/>
  </si>
  <si>
    <t>中頓別町</t>
    <rPh sb="0" eb="3">
      <t>ナカトンベツ</t>
    </rPh>
    <rPh sb="3" eb="4">
      <t>マチ</t>
    </rPh>
    <phoneticPr fontId="6"/>
  </si>
  <si>
    <t>大東市</t>
    <rPh sb="0" eb="3">
      <t>ダイトウシ</t>
    </rPh>
    <phoneticPr fontId="6"/>
  </si>
  <si>
    <t>枝幸町</t>
    <rPh sb="0" eb="1">
      <t>エダ</t>
    </rPh>
    <rPh sb="1" eb="2">
      <t>サイワ</t>
    </rPh>
    <rPh sb="2" eb="3">
      <t>マチ</t>
    </rPh>
    <phoneticPr fontId="6"/>
  </si>
  <si>
    <t>門真市</t>
    <rPh sb="0" eb="3">
      <t>カドマシ</t>
    </rPh>
    <phoneticPr fontId="6"/>
  </si>
  <si>
    <t>足寄町</t>
    <rPh sb="0" eb="3">
      <t>アショロチョウ</t>
    </rPh>
    <phoneticPr fontId="6"/>
  </si>
  <si>
    <t>津別町</t>
    <rPh sb="0" eb="2">
      <t>ツベツ</t>
    </rPh>
    <rPh sb="2" eb="3">
      <t>マチ</t>
    </rPh>
    <phoneticPr fontId="6"/>
  </si>
  <si>
    <t>高石市</t>
    <rPh sb="0" eb="3">
      <t>タカイシシ</t>
    </rPh>
    <phoneticPr fontId="6"/>
  </si>
  <si>
    <t>陸別町</t>
    <rPh sb="0" eb="3">
      <t>リクベツチョウ</t>
    </rPh>
    <phoneticPr fontId="6"/>
  </si>
  <si>
    <t>大阪狭山市</t>
    <rPh sb="0" eb="5">
      <t>オオサカサヤマシ</t>
    </rPh>
    <phoneticPr fontId="6"/>
  </si>
  <si>
    <t>浦幌町</t>
    <rPh sb="0" eb="3">
      <t>ウラホロチョウ</t>
    </rPh>
    <phoneticPr fontId="6"/>
  </si>
  <si>
    <t>滝上町</t>
    <rPh sb="0" eb="1">
      <t>タキ</t>
    </rPh>
    <rPh sb="1" eb="2">
      <t>ウエ</t>
    </rPh>
    <rPh sb="2" eb="3">
      <t>マチ</t>
    </rPh>
    <phoneticPr fontId="6"/>
  </si>
  <si>
    <t>西宮市</t>
    <rPh sb="0" eb="3">
      <t>ニシノミヤシ</t>
    </rPh>
    <phoneticPr fontId="6"/>
  </si>
  <si>
    <t>標茶町</t>
    <rPh sb="0" eb="3">
      <t>シベチャチョウ</t>
    </rPh>
    <phoneticPr fontId="6"/>
  </si>
  <si>
    <t>芦屋市</t>
    <rPh sb="0" eb="3">
      <t>アシヤシ</t>
    </rPh>
    <phoneticPr fontId="6"/>
  </si>
  <si>
    <t>弟子屈町</t>
    <rPh sb="0" eb="4">
      <t>テシカガチョウ</t>
    </rPh>
    <phoneticPr fontId="6"/>
  </si>
  <si>
    <t>西興部村</t>
    <rPh sb="0" eb="3">
      <t>ニシオコッペ</t>
    </rPh>
    <rPh sb="3" eb="4">
      <t>ムラ</t>
    </rPh>
    <phoneticPr fontId="6"/>
  </si>
  <si>
    <t>宝塚市</t>
    <rPh sb="0" eb="3">
      <t>タカラヅカシ</t>
    </rPh>
    <phoneticPr fontId="6"/>
  </si>
  <si>
    <t>鶴居村</t>
    <rPh sb="0" eb="3">
      <t>ツルイムラ</t>
    </rPh>
    <phoneticPr fontId="6"/>
  </si>
  <si>
    <t>雄武町</t>
    <rPh sb="0" eb="1">
      <t>ユウ</t>
    </rPh>
    <rPh sb="1" eb="2">
      <t>ブ</t>
    </rPh>
    <rPh sb="2" eb="3">
      <t>マチ</t>
    </rPh>
    <phoneticPr fontId="6"/>
  </si>
  <si>
    <t>牛久市</t>
    <rPh sb="0" eb="3">
      <t>ウシクシ</t>
    </rPh>
    <phoneticPr fontId="6"/>
  </si>
  <si>
    <t>別海町</t>
    <rPh sb="0" eb="3">
      <t>ベツカイチョウ</t>
    </rPh>
    <phoneticPr fontId="6"/>
  </si>
  <si>
    <t>中標津町</t>
    <rPh sb="0" eb="3">
      <t>ナカシベツ</t>
    </rPh>
    <rPh sb="3" eb="4">
      <t>マチ</t>
    </rPh>
    <phoneticPr fontId="6"/>
  </si>
  <si>
    <t>東松山市</t>
    <rPh sb="0" eb="4">
      <t>ヒガシマツヤマシ</t>
    </rPh>
    <phoneticPr fontId="6"/>
  </si>
  <si>
    <t>中標津町</t>
    <rPh sb="0" eb="4">
      <t>ナカシベツチョウ</t>
    </rPh>
    <phoneticPr fontId="6"/>
  </si>
  <si>
    <t>標津町</t>
    <rPh sb="0" eb="3">
      <t>シベツチョウ</t>
    </rPh>
    <phoneticPr fontId="6"/>
  </si>
  <si>
    <t>狭山市</t>
    <rPh sb="0" eb="2">
      <t>サヤマ</t>
    </rPh>
    <rPh sb="2" eb="3">
      <t>シ</t>
    </rPh>
    <phoneticPr fontId="6"/>
  </si>
  <si>
    <t>２級地</t>
  </si>
  <si>
    <t>札幌市</t>
    <rPh sb="0" eb="3">
      <t>サッポロシ</t>
    </rPh>
    <phoneticPr fontId="6"/>
  </si>
  <si>
    <t>青森市</t>
    <rPh sb="0" eb="3">
      <t>アオモリシ</t>
    </rPh>
    <phoneticPr fontId="6"/>
  </si>
  <si>
    <t>朝霞市</t>
    <rPh sb="0" eb="3">
      <t>アサカシ</t>
    </rPh>
    <phoneticPr fontId="6"/>
  </si>
  <si>
    <t>小樽市</t>
    <rPh sb="0" eb="3">
      <t>オタルシ</t>
    </rPh>
    <phoneticPr fontId="6"/>
  </si>
  <si>
    <t>黒石市</t>
    <rPh sb="0" eb="3">
      <t>クロイシシ</t>
    </rPh>
    <phoneticPr fontId="6"/>
  </si>
  <si>
    <t>ふじみ野市</t>
    <rPh sb="3" eb="4">
      <t>ノ</t>
    </rPh>
    <rPh sb="4" eb="5">
      <t>シ</t>
    </rPh>
    <phoneticPr fontId="6"/>
  </si>
  <si>
    <t>釧路市</t>
    <rPh sb="0" eb="3">
      <t>クシロシ</t>
    </rPh>
    <phoneticPr fontId="6"/>
  </si>
  <si>
    <t>平内町</t>
    <rPh sb="0" eb="2">
      <t>ヒラウチ</t>
    </rPh>
    <rPh sb="2" eb="3">
      <t>マチ</t>
    </rPh>
    <phoneticPr fontId="6"/>
  </si>
  <si>
    <t>船橋市</t>
    <rPh sb="0" eb="3">
      <t>フナバシシ</t>
    </rPh>
    <phoneticPr fontId="6"/>
  </si>
  <si>
    <t>岩見沢市</t>
    <rPh sb="0" eb="4">
      <t>イワミザワシ</t>
    </rPh>
    <phoneticPr fontId="6"/>
  </si>
  <si>
    <t>今別町</t>
    <rPh sb="0" eb="3">
      <t>イマベツマチ</t>
    </rPh>
    <phoneticPr fontId="6"/>
  </si>
  <si>
    <t>浦安市</t>
    <rPh sb="0" eb="3">
      <t>ウラヤスシ</t>
    </rPh>
    <phoneticPr fontId="6"/>
  </si>
  <si>
    <t>網走市</t>
    <rPh sb="0" eb="3">
      <t>アバシリシ</t>
    </rPh>
    <phoneticPr fontId="6"/>
  </si>
  <si>
    <t>蓬田村</t>
    <rPh sb="0" eb="2">
      <t>ヨモギタ</t>
    </rPh>
    <rPh sb="2" eb="3">
      <t>ムラ</t>
    </rPh>
    <phoneticPr fontId="6"/>
  </si>
  <si>
    <t>立川市</t>
    <rPh sb="0" eb="3">
      <t>タチカワシ</t>
    </rPh>
    <phoneticPr fontId="6"/>
  </si>
  <si>
    <t>東久留米市</t>
    <rPh sb="0" eb="5">
      <t>ヒガシクルメシ</t>
    </rPh>
    <phoneticPr fontId="6"/>
  </si>
  <si>
    <t>西目屋村</t>
    <rPh sb="0" eb="4">
      <t>ニシメヤムラ</t>
    </rPh>
    <phoneticPr fontId="6"/>
  </si>
  <si>
    <t>東大和市</t>
    <rPh sb="0" eb="4">
      <t>ヒガシヤマトシ</t>
    </rPh>
    <phoneticPr fontId="6"/>
  </si>
  <si>
    <t>野辺地町</t>
    <rPh sb="0" eb="4">
      <t>ノヘジマチ</t>
    </rPh>
    <phoneticPr fontId="6"/>
  </si>
  <si>
    <t>相模原市</t>
    <rPh sb="0" eb="4">
      <t>サガミハラシ</t>
    </rPh>
    <phoneticPr fontId="6"/>
  </si>
  <si>
    <t>西和賀町</t>
    <rPh sb="0" eb="4">
      <t>ニシワガマチ</t>
    </rPh>
    <phoneticPr fontId="6"/>
  </si>
  <si>
    <t>藤沢市</t>
    <rPh sb="0" eb="3">
      <t>フジサワシ</t>
    </rPh>
    <phoneticPr fontId="6"/>
  </si>
  <si>
    <t>江別市</t>
    <rPh sb="0" eb="3">
      <t>エベツシ</t>
    </rPh>
    <phoneticPr fontId="6"/>
  </si>
  <si>
    <t>湯沢市</t>
    <rPh sb="0" eb="3">
      <t>ユザワシ</t>
    </rPh>
    <phoneticPr fontId="6"/>
  </si>
  <si>
    <t>海老名市</t>
    <rPh sb="0" eb="4">
      <t>エビナシ</t>
    </rPh>
    <phoneticPr fontId="6"/>
  </si>
  <si>
    <t>紋別市</t>
    <rPh sb="0" eb="3">
      <t>モンベツシ</t>
    </rPh>
    <phoneticPr fontId="6"/>
  </si>
  <si>
    <t>上小阿仁村</t>
    <rPh sb="0" eb="5">
      <t>カミコアニムラ</t>
    </rPh>
    <phoneticPr fontId="6"/>
  </si>
  <si>
    <t>座間市</t>
    <rPh sb="0" eb="3">
      <t>ザマシ</t>
    </rPh>
    <phoneticPr fontId="6"/>
  </si>
  <si>
    <t>藤里町</t>
    <rPh sb="0" eb="3">
      <t>フジサトマチ</t>
    </rPh>
    <phoneticPr fontId="6"/>
  </si>
  <si>
    <t>愛川町</t>
    <rPh sb="0" eb="2">
      <t>アイカワ</t>
    </rPh>
    <rPh sb="2" eb="3">
      <t>チョウ</t>
    </rPh>
    <phoneticPr fontId="6"/>
  </si>
  <si>
    <t>根室市</t>
    <rPh sb="0" eb="3">
      <t>ネムロシ</t>
    </rPh>
    <phoneticPr fontId="6"/>
  </si>
  <si>
    <t>羽後町</t>
    <rPh sb="0" eb="3">
      <t>ウゴマチ</t>
    </rPh>
    <phoneticPr fontId="6"/>
  </si>
  <si>
    <t>鈴鹿市</t>
    <rPh sb="0" eb="3">
      <t>スズカシ</t>
    </rPh>
    <phoneticPr fontId="6"/>
  </si>
  <si>
    <t>千歳市</t>
    <rPh sb="0" eb="3">
      <t>チトセシ</t>
    </rPh>
    <phoneticPr fontId="6"/>
  </si>
  <si>
    <t>東成瀬村</t>
    <rPh sb="0" eb="4">
      <t>ヒガシナルセムラ</t>
    </rPh>
    <phoneticPr fontId="6"/>
  </si>
  <si>
    <t>京田辺市</t>
    <rPh sb="0" eb="4">
      <t>キョウタナベシ</t>
    </rPh>
    <phoneticPr fontId="6"/>
  </si>
  <si>
    <t>米沢市</t>
    <rPh sb="0" eb="3">
      <t>ヨネザワシ</t>
    </rPh>
    <phoneticPr fontId="6"/>
  </si>
  <si>
    <t>豊中市</t>
    <rPh sb="0" eb="3">
      <t>トヨナカシ</t>
    </rPh>
    <phoneticPr fontId="6"/>
  </si>
  <si>
    <t>新庄市</t>
    <rPh sb="0" eb="3">
      <t>シンジョウシ</t>
    </rPh>
    <phoneticPr fontId="6"/>
  </si>
  <si>
    <t>吹田市</t>
    <rPh sb="0" eb="3">
      <t>スイタシ</t>
    </rPh>
    <phoneticPr fontId="6"/>
  </si>
  <si>
    <t>恵庭市</t>
    <rPh sb="0" eb="3">
      <t>エニワシ</t>
    </rPh>
    <phoneticPr fontId="6"/>
  </si>
  <si>
    <t>上山市</t>
    <rPh sb="0" eb="3">
      <t>カミノヤマシ</t>
    </rPh>
    <phoneticPr fontId="6"/>
  </si>
  <si>
    <t>寝屋川市</t>
    <rPh sb="0" eb="4">
      <t>ネヤガワシ</t>
    </rPh>
    <phoneticPr fontId="6"/>
  </si>
  <si>
    <t>伊達市</t>
    <rPh sb="0" eb="3">
      <t>ダテシ</t>
    </rPh>
    <phoneticPr fontId="6"/>
  </si>
  <si>
    <t>村山市</t>
    <rPh sb="0" eb="3">
      <t>ムラヤマシ</t>
    </rPh>
    <phoneticPr fontId="6"/>
  </si>
  <si>
    <t>松原市</t>
    <rPh sb="0" eb="3">
      <t>マツバラシ</t>
    </rPh>
    <phoneticPr fontId="6"/>
  </si>
  <si>
    <t>北広島市</t>
    <rPh sb="0" eb="4">
      <t>キタヒロシマシ</t>
    </rPh>
    <phoneticPr fontId="6"/>
  </si>
  <si>
    <t>長井市</t>
    <rPh sb="0" eb="3">
      <t>ナガイシ</t>
    </rPh>
    <phoneticPr fontId="6"/>
  </si>
  <si>
    <t>箕面市</t>
    <rPh sb="0" eb="3">
      <t>ミノオシ</t>
    </rPh>
    <phoneticPr fontId="6"/>
  </si>
  <si>
    <t>石狩市</t>
    <rPh sb="0" eb="3">
      <t>イシカリシ</t>
    </rPh>
    <phoneticPr fontId="6"/>
  </si>
  <si>
    <t>尾花沢市</t>
    <rPh sb="0" eb="4">
      <t>オバナザワシ</t>
    </rPh>
    <phoneticPr fontId="6"/>
  </si>
  <si>
    <t>羽曳野市</t>
    <rPh sb="0" eb="4">
      <t>ハビキノシ</t>
    </rPh>
    <phoneticPr fontId="6"/>
  </si>
  <si>
    <t>南陽市</t>
    <rPh sb="0" eb="3">
      <t>ナンヨウシ</t>
    </rPh>
    <phoneticPr fontId="6"/>
  </si>
  <si>
    <t>神戸市</t>
    <rPh sb="0" eb="3">
      <t>コウベシ</t>
    </rPh>
    <phoneticPr fontId="6"/>
  </si>
  <si>
    <t>西川町</t>
    <rPh sb="0" eb="2">
      <t>ニシカワ</t>
    </rPh>
    <rPh sb="2" eb="3">
      <t>チョウ</t>
    </rPh>
    <phoneticPr fontId="6"/>
  </si>
  <si>
    <t>天理市</t>
    <rPh sb="0" eb="3">
      <t>テンリシ</t>
    </rPh>
    <phoneticPr fontId="6"/>
  </si>
  <si>
    <t>福島町</t>
    <rPh sb="0" eb="3">
      <t>フクシマチョウ</t>
    </rPh>
    <phoneticPr fontId="6"/>
  </si>
  <si>
    <t>朝日町</t>
    <rPh sb="0" eb="2">
      <t>アサヒ</t>
    </rPh>
    <rPh sb="2" eb="3">
      <t>マチ</t>
    </rPh>
    <phoneticPr fontId="6"/>
  </si>
  <si>
    <t>多賀城市</t>
    <rPh sb="0" eb="4">
      <t>タガジョウシ</t>
    </rPh>
    <phoneticPr fontId="6"/>
  </si>
  <si>
    <t>大江町</t>
    <rPh sb="0" eb="3">
      <t>オオエマチ</t>
    </rPh>
    <phoneticPr fontId="6"/>
  </si>
  <si>
    <t>水戸市</t>
    <rPh sb="0" eb="3">
      <t>ミトシ</t>
    </rPh>
    <phoneticPr fontId="6"/>
  </si>
  <si>
    <t>大石田町</t>
    <rPh sb="0" eb="4">
      <t>オオイシダマチ</t>
    </rPh>
    <phoneticPr fontId="6"/>
  </si>
  <si>
    <t>日立市</t>
    <rPh sb="0" eb="3">
      <t>ヒタチシ</t>
    </rPh>
    <phoneticPr fontId="6"/>
  </si>
  <si>
    <t>今金町</t>
    <rPh sb="0" eb="3">
      <t>イマカネチョウ</t>
    </rPh>
    <phoneticPr fontId="6"/>
  </si>
  <si>
    <t>金山町</t>
    <rPh sb="0" eb="2">
      <t>カナヤマ</t>
    </rPh>
    <rPh sb="2" eb="3">
      <t>マチ</t>
    </rPh>
    <phoneticPr fontId="6"/>
  </si>
  <si>
    <t>土浦市</t>
    <rPh sb="0" eb="3">
      <t>ツチウラシ</t>
    </rPh>
    <phoneticPr fontId="6"/>
  </si>
  <si>
    <t>せたな町</t>
    <rPh sb="3" eb="4">
      <t>チョウ</t>
    </rPh>
    <phoneticPr fontId="6"/>
  </si>
  <si>
    <t>最上町</t>
    <rPh sb="0" eb="3">
      <t>モガミマチ</t>
    </rPh>
    <phoneticPr fontId="6"/>
  </si>
  <si>
    <t>島牧村</t>
    <rPh sb="0" eb="3">
      <t>シママキムラ</t>
    </rPh>
    <phoneticPr fontId="6"/>
  </si>
  <si>
    <t>舟形町</t>
    <rPh sb="0" eb="3">
      <t>フナガタマチ</t>
    </rPh>
    <phoneticPr fontId="6"/>
  </si>
  <si>
    <t>稲敷市</t>
    <rPh sb="0" eb="3">
      <t>イナシキシ</t>
    </rPh>
    <phoneticPr fontId="6"/>
  </si>
  <si>
    <t>寿都町</t>
    <rPh sb="0" eb="2">
      <t>スッツ</t>
    </rPh>
    <rPh sb="2" eb="3">
      <t>チョウ</t>
    </rPh>
    <phoneticPr fontId="6"/>
  </si>
  <si>
    <t>真室川町</t>
    <rPh sb="0" eb="4">
      <t>マムロガワマチ</t>
    </rPh>
    <phoneticPr fontId="6"/>
  </si>
  <si>
    <t>石岡市</t>
    <rPh sb="0" eb="3">
      <t>イシオカシ</t>
    </rPh>
    <phoneticPr fontId="6"/>
  </si>
  <si>
    <t>黒松内町</t>
    <rPh sb="0" eb="4">
      <t>クロマツナイチョウ</t>
    </rPh>
    <phoneticPr fontId="6"/>
  </si>
  <si>
    <t>大蔵村</t>
    <rPh sb="0" eb="2">
      <t>オオクラ</t>
    </rPh>
    <rPh sb="2" eb="3">
      <t>ムラ</t>
    </rPh>
    <phoneticPr fontId="6"/>
  </si>
  <si>
    <t>阿見町</t>
    <rPh sb="0" eb="3">
      <t>アミマチ</t>
    </rPh>
    <phoneticPr fontId="6"/>
  </si>
  <si>
    <t>蘭越町</t>
    <rPh sb="0" eb="3">
      <t>ランコシチョウ</t>
    </rPh>
    <phoneticPr fontId="6"/>
  </si>
  <si>
    <t>鮭川村</t>
    <rPh sb="0" eb="1">
      <t>サケ</t>
    </rPh>
    <rPh sb="1" eb="2">
      <t>カワ</t>
    </rPh>
    <rPh sb="2" eb="3">
      <t>ムラ</t>
    </rPh>
    <phoneticPr fontId="6"/>
  </si>
  <si>
    <t>新座市</t>
    <rPh sb="0" eb="3">
      <t>ニイザシ</t>
    </rPh>
    <phoneticPr fontId="6"/>
  </si>
  <si>
    <t>ニセコ町</t>
    <rPh sb="3" eb="4">
      <t>チョウ</t>
    </rPh>
    <phoneticPr fontId="6"/>
  </si>
  <si>
    <t>戸沢村</t>
    <rPh sb="0" eb="3">
      <t>トザワムラ</t>
    </rPh>
    <phoneticPr fontId="6"/>
  </si>
  <si>
    <t>桶川市</t>
    <rPh sb="0" eb="3">
      <t>オケガワシ</t>
    </rPh>
    <phoneticPr fontId="6"/>
  </si>
  <si>
    <t>高畠町</t>
    <rPh sb="0" eb="3">
      <t>タカバタケマチ</t>
    </rPh>
    <phoneticPr fontId="6"/>
  </si>
  <si>
    <t>富士見市</t>
    <rPh sb="0" eb="4">
      <t>フジミシ</t>
    </rPh>
    <phoneticPr fontId="6"/>
  </si>
  <si>
    <t>川西町</t>
    <rPh sb="0" eb="2">
      <t>カワニシ</t>
    </rPh>
    <rPh sb="2" eb="3">
      <t>マチ</t>
    </rPh>
    <phoneticPr fontId="6"/>
  </si>
  <si>
    <t>坂戸市</t>
    <rPh sb="0" eb="3">
      <t>サカドシ</t>
    </rPh>
    <phoneticPr fontId="6"/>
  </si>
  <si>
    <t>小国町</t>
    <rPh sb="0" eb="3">
      <t>オグニマチ</t>
    </rPh>
    <phoneticPr fontId="6"/>
  </si>
  <si>
    <t>鶴ヶ島市</t>
    <rPh sb="0" eb="4">
      <t>ツルガシマシ</t>
    </rPh>
    <phoneticPr fontId="6"/>
  </si>
  <si>
    <t>白鷹町</t>
    <rPh sb="0" eb="3">
      <t>シラタカマチ</t>
    </rPh>
    <phoneticPr fontId="6"/>
  </si>
  <si>
    <t>市川市</t>
    <rPh sb="0" eb="3">
      <t>イチカワシ</t>
    </rPh>
    <phoneticPr fontId="6"/>
  </si>
  <si>
    <t>泊村</t>
    <rPh sb="0" eb="2">
      <t>トマリムラ</t>
    </rPh>
    <phoneticPr fontId="6"/>
  </si>
  <si>
    <t>飯豊町</t>
    <rPh sb="0" eb="2">
      <t>イイトヨ</t>
    </rPh>
    <rPh sb="2" eb="3">
      <t>マチ</t>
    </rPh>
    <phoneticPr fontId="6"/>
  </si>
  <si>
    <t>松戸市</t>
    <rPh sb="0" eb="3">
      <t>マツドシ</t>
    </rPh>
    <phoneticPr fontId="6"/>
  </si>
  <si>
    <t>神恵内村</t>
    <rPh sb="0" eb="4">
      <t>カモエナイムラ</t>
    </rPh>
    <phoneticPr fontId="6"/>
  </si>
  <si>
    <t>下郷町</t>
    <rPh sb="0" eb="3">
      <t>シモゴウマチ</t>
    </rPh>
    <phoneticPr fontId="6"/>
  </si>
  <si>
    <t>佐倉市</t>
    <rPh sb="0" eb="3">
      <t>サクラシ</t>
    </rPh>
    <phoneticPr fontId="6"/>
  </si>
  <si>
    <t>積丹町</t>
    <rPh sb="0" eb="3">
      <t>シャコタンチョウ</t>
    </rPh>
    <phoneticPr fontId="6"/>
  </si>
  <si>
    <t>檜枝岐村</t>
    <rPh sb="0" eb="1">
      <t>ヒノキ</t>
    </rPh>
    <rPh sb="1" eb="2">
      <t>エダ</t>
    </rPh>
    <rPh sb="3" eb="4">
      <t>ムラ</t>
    </rPh>
    <phoneticPr fontId="6"/>
  </si>
  <si>
    <t>市原市</t>
    <rPh sb="0" eb="3">
      <t>イチハラシ</t>
    </rPh>
    <phoneticPr fontId="6"/>
  </si>
  <si>
    <t>古平町</t>
    <rPh sb="0" eb="3">
      <t>フルビラチョウ</t>
    </rPh>
    <phoneticPr fontId="6"/>
  </si>
  <si>
    <t>只見町</t>
    <rPh sb="0" eb="3">
      <t>タダミマチ</t>
    </rPh>
    <phoneticPr fontId="6"/>
  </si>
  <si>
    <t>八千代市</t>
    <rPh sb="0" eb="4">
      <t>ヤチヨシ</t>
    </rPh>
    <phoneticPr fontId="6"/>
  </si>
  <si>
    <t>仁木町</t>
    <rPh sb="0" eb="3">
      <t>ニキチョウ</t>
    </rPh>
    <phoneticPr fontId="6"/>
  </si>
  <si>
    <t>北塩原村</t>
    <rPh sb="0" eb="4">
      <t>キタシオバラムラ</t>
    </rPh>
    <phoneticPr fontId="6"/>
  </si>
  <si>
    <t>富津市</t>
    <rPh sb="0" eb="3">
      <t>フッツシ</t>
    </rPh>
    <phoneticPr fontId="6"/>
  </si>
  <si>
    <t>余市町</t>
    <rPh sb="0" eb="2">
      <t>ヨイチ</t>
    </rPh>
    <rPh sb="2" eb="3">
      <t>マチ</t>
    </rPh>
    <phoneticPr fontId="6"/>
  </si>
  <si>
    <t>西会津町</t>
    <rPh sb="0" eb="4">
      <t>ニシアイヅマチ</t>
    </rPh>
    <phoneticPr fontId="6"/>
  </si>
  <si>
    <t>四街道市</t>
    <rPh sb="0" eb="4">
      <t>ヨツカイドウシ</t>
    </rPh>
    <phoneticPr fontId="6"/>
  </si>
  <si>
    <t>南幌町</t>
    <rPh sb="0" eb="1">
      <t>ミナミ</t>
    </rPh>
    <rPh sb="1" eb="2">
      <t>ホロ</t>
    </rPh>
    <rPh sb="2" eb="3">
      <t>マチ</t>
    </rPh>
    <phoneticPr fontId="6"/>
  </si>
  <si>
    <t>磐梯町</t>
    <rPh sb="0" eb="3">
      <t>バンダイマチ</t>
    </rPh>
    <phoneticPr fontId="6"/>
  </si>
  <si>
    <t>三鷹市</t>
    <rPh sb="0" eb="3">
      <t>ミタカシ</t>
    </rPh>
    <phoneticPr fontId="6"/>
  </si>
  <si>
    <t>奈井江町</t>
    <rPh sb="0" eb="3">
      <t>ナイエ</t>
    </rPh>
    <rPh sb="3" eb="4">
      <t>マチ</t>
    </rPh>
    <phoneticPr fontId="6"/>
  </si>
  <si>
    <t>猪苗代町</t>
    <rPh sb="0" eb="4">
      <t>イナワシロマチ</t>
    </rPh>
    <phoneticPr fontId="6"/>
  </si>
  <si>
    <t>あきる野市</t>
    <rPh sb="3" eb="5">
      <t>ノシ</t>
    </rPh>
    <phoneticPr fontId="6"/>
  </si>
  <si>
    <t>柳津町</t>
    <rPh sb="0" eb="1">
      <t>ヤナギ</t>
    </rPh>
    <rPh sb="1" eb="2">
      <t>ツ</t>
    </rPh>
    <rPh sb="2" eb="3">
      <t>マチ</t>
    </rPh>
    <phoneticPr fontId="6"/>
  </si>
  <si>
    <t>羽村市</t>
    <rPh sb="0" eb="3">
      <t>ハムラシ</t>
    </rPh>
    <phoneticPr fontId="6"/>
  </si>
  <si>
    <t>三島町</t>
    <rPh sb="0" eb="2">
      <t>ミシマ</t>
    </rPh>
    <rPh sb="2" eb="3">
      <t>チョウ</t>
    </rPh>
    <phoneticPr fontId="6"/>
  </si>
  <si>
    <t>日の出町</t>
    <rPh sb="0" eb="1">
      <t>ヒ</t>
    </rPh>
    <rPh sb="2" eb="4">
      <t>デマチ</t>
    </rPh>
    <phoneticPr fontId="6"/>
  </si>
  <si>
    <t>檜原村</t>
    <rPh sb="0" eb="3">
      <t>ヒノハラムラ</t>
    </rPh>
    <phoneticPr fontId="6"/>
  </si>
  <si>
    <t>昭和村</t>
    <rPh sb="0" eb="2">
      <t>ショウワ</t>
    </rPh>
    <rPh sb="2" eb="3">
      <t>ムラ</t>
    </rPh>
    <phoneticPr fontId="6"/>
  </si>
  <si>
    <t>横須賀市</t>
    <rPh sb="0" eb="4">
      <t>ヨコスカシ</t>
    </rPh>
    <phoneticPr fontId="6"/>
  </si>
  <si>
    <t>片品村</t>
    <rPh sb="0" eb="3">
      <t>カタシナムラ</t>
    </rPh>
    <phoneticPr fontId="6"/>
  </si>
  <si>
    <t>平塚市</t>
    <rPh sb="0" eb="3">
      <t>ヒラツカシ</t>
    </rPh>
    <phoneticPr fontId="6"/>
  </si>
  <si>
    <t>小千谷市</t>
    <rPh sb="0" eb="4">
      <t>オヂヤシ</t>
    </rPh>
    <phoneticPr fontId="6"/>
  </si>
  <si>
    <t>小田原市</t>
    <rPh sb="0" eb="4">
      <t>オダワラシ</t>
    </rPh>
    <phoneticPr fontId="6"/>
  </si>
  <si>
    <t>天塩町</t>
    <rPh sb="0" eb="1">
      <t>アマ</t>
    </rPh>
    <rPh sb="1" eb="2">
      <t>シオ</t>
    </rPh>
    <rPh sb="2" eb="3">
      <t>マチ</t>
    </rPh>
    <phoneticPr fontId="6"/>
  </si>
  <si>
    <t>加茂市</t>
    <rPh sb="0" eb="2">
      <t>カモ</t>
    </rPh>
    <rPh sb="2" eb="3">
      <t>シ</t>
    </rPh>
    <phoneticPr fontId="6"/>
  </si>
  <si>
    <t>茅ヶ崎市</t>
    <rPh sb="0" eb="4">
      <t>チガサキシ</t>
    </rPh>
    <phoneticPr fontId="6"/>
  </si>
  <si>
    <t>十日町市</t>
    <rPh sb="0" eb="4">
      <t>トオカマチシ</t>
    </rPh>
    <phoneticPr fontId="6"/>
  </si>
  <si>
    <t>大和市</t>
    <rPh sb="0" eb="3">
      <t>ヤマトシ</t>
    </rPh>
    <phoneticPr fontId="6"/>
  </si>
  <si>
    <t>初山別村</t>
    <rPh sb="0" eb="1">
      <t>ハツ</t>
    </rPh>
    <rPh sb="3" eb="4">
      <t>ムラ</t>
    </rPh>
    <phoneticPr fontId="6"/>
  </si>
  <si>
    <t>糸魚川市</t>
    <rPh sb="0" eb="4">
      <t>イトイガワシ</t>
    </rPh>
    <phoneticPr fontId="6"/>
  </si>
  <si>
    <t>伊勢原市</t>
    <rPh sb="0" eb="4">
      <t>イセハラシ</t>
    </rPh>
    <phoneticPr fontId="6"/>
  </si>
  <si>
    <t>妙高市</t>
    <rPh sb="0" eb="3">
      <t>ミョウコウシ</t>
    </rPh>
    <phoneticPr fontId="6"/>
  </si>
  <si>
    <t>綾瀬市</t>
    <rPh sb="0" eb="3">
      <t>アヤセシ</t>
    </rPh>
    <phoneticPr fontId="6"/>
  </si>
  <si>
    <t>魚沼市</t>
    <rPh sb="0" eb="3">
      <t>ウオヌマシ</t>
    </rPh>
    <phoneticPr fontId="6"/>
  </si>
  <si>
    <t>寒川町</t>
    <rPh sb="0" eb="1">
      <t>サム</t>
    </rPh>
    <rPh sb="1" eb="2">
      <t>カワ</t>
    </rPh>
    <rPh sb="2" eb="3">
      <t>マチ</t>
    </rPh>
    <phoneticPr fontId="6"/>
  </si>
  <si>
    <t>南魚沼市</t>
    <rPh sb="0" eb="3">
      <t>ミナミウオヌマ</t>
    </rPh>
    <rPh sb="3" eb="4">
      <t>シ</t>
    </rPh>
    <phoneticPr fontId="6"/>
  </si>
  <si>
    <t>西尾市</t>
    <rPh sb="0" eb="3">
      <t>ニシオシ</t>
    </rPh>
    <phoneticPr fontId="6"/>
  </si>
  <si>
    <t>阿賀町</t>
    <rPh sb="0" eb="3">
      <t>アガマチ</t>
    </rPh>
    <phoneticPr fontId="6"/>
  </si>
  <si>
    <t>知多市</t>
    <rPh sb="0" eb="3">
      <t>チタシ</t>
    </rPh>
    <phoneticPr fontId="6"/>
  </si>
  <si>
    <t>湯沢町</t>
    <rPh sb="0" eb="2">
      <t>ユザワ</t>
    </rPh>
    <rPh sb="2" eb="3">
      <t>マチ</t>
    </rPh>
    <phoneticPr fontId="6"/>
  </si>
  <si>
    <t>知立市</t>
    <rPh sb="0" eb="3">
      <t>チリュウシ</t>
    </rPh>
    <phoneticPr fontId="6"/>
  </si>
  <si>
    <t>津南町</t>
    <rPh sb="0" eb="3">
      <t>ツナンマチ</t>
    </rPh>
    <phoneticPr fontId="6"/>
  </si>
  <si>
    <t>清須市</t>
    <rPh sb="0" eb="3">
      <t>キヨスシ</t>
    </rPh>
    <phoneticPr fontId="6"/>
  </si>
  <si>
    <t>関川村</t>
    <rPh sb="0" eb="3">
      <t>セキカワムラ</t>
    </rPh>
    <phoneticPr fontId="6"/>
  </si>
  <si>
    <t>みよし市</t>
    <rPh sb="3" eb="4">
      <t>シ</t>
    </rPh>
    <phoneticPr fontId="6"/>
  </si>
  <si>
    <t>礼文町</t>
    <rPh sb="0" eb="3">
      <t>レブンチョウ</t>
    </rPh>
    <phoneticPr fontId="6"/>
  </si>
  <si>
    <t>上市町</t>
    <rPh sb="0" eb="3">
      <t>カミイチマチ</t>
    </rPh>
    <phoneticPr fontId="6"/>
  </si>
  <si>
    <t>長久手市</t>
    <rPh sb="0" eb="3">
      <t>ナガクテ</t>
    </rPh>
    <rPh sb="3" eb="4">
      <t>シ</t>
    </rPh>
    <phoneticPr fontId="6"/>
  </si>
  <si>
    <t>利尻町</t>
    <rPh sb="0" eb="3">
      <t>リシリチョウ</t>
    </rPh>
    <phoneticPr fontId="6"/>
  </si>
  <si>
    <t>立山町</t>
    <rPh sb="0" eb="3">
      <t>タテヤママチ</t>
    </rPh>
    <phoneticPr fontId="6"/>
  </si>
  <si>
    <t>四日市市</t>
    <rPh sb="0" eb="4">
      <t>ヨッカイチシ</t>
    </rPh>
    <phoneticPr fontId="6"/>
  </si>
  <si>
    <t>大野市</t>
    <rPh sb="0" eb="2">
      <t>オオノ</t>
    </rPh>
    <rPh sb="2" eb="3">
      <t>シ</t>
    </rPh>
    <phoneticPr fontId="6"/>
  </si>
  <si>
    <t>大津市</t>
    <rPh sb="0" eb="3">
      <t>オオツシ</t>
    </rPh>
    <phoneticPr fontId="6"/>
  </si>
  <si>
    <t>斜里町</t>
    <rPh sb="0" eb="2">
      <t>シャリ</t>
    </rPh>
    <rPh sb="2" eb="3">
      <t>マチ</t>
    </rPh>
    <phoneticPr fontId="6"/>
  </si>
  <si>
    <t>勝山市</t>
    <rPh sb="0" eb="3">
      <t>カツヤマシ</t>
    </rPh>
    <phoneticPr fontId="6"/>
  </si>
  <si>
    <t>草津市</t>
    <rPh sb="0" eb="3">
      <t>クサツシ</t>
    </rPh>
    <phoneticPr fontId="6"/>
  </si>
  <si>
    <t>池田町</t>
    <rPh sb="0" eb="2">
      <t>イケダ</t>
    </rPh>
    <rPh sb="2" eb="3">
      <t>マチ</t>
    </rPh>
    <phoneticPr fontId="6"/>
  </si>
  <si>
    <t>栗東市</t>
    <rPh sb="0" eb="3">
      <t>リットウシ</t>
    </rPh>
    <phoneticPr fontId="6"/>
  </si>
  <si>
    <t>飯山市</t>
    <rPh sb="0" eb="3">
      <t>イイヤマシ</t>
    </rPh>
    <phoneticPr fontId="6"/>
  </si>
  <si>
    <t>京都市</t>
    <rPh sb="0" eb="3">
      <t>キョウトシ</t>
    </rPh>
    <phoneticPr fontId="6"/>
  </si>
  <si>
    <t>白馬村</t>
    <rPh sb="0" eb="3">
      <t>ハクバムラ</t>
    </rPh>
    <phoneticPr fontId="6"/>
  </si>
  <si>
    <t>堺市</t>
    <rPh sb="0" eb="2">
      <t>サカイシ</t>
    </rPh>
    <phoneticPr fontId="6"/>
  </si>
  <si>
    <t>小谷村</t>
    <rPh sb="0" eb="1">
      <t>コ</t>
    </rPh>
    <rPh sb="1" eb="3">
      <t>タニムラ</t>
    </rPh>
    <phoneticPr fontId="6"/>
  </si>
  <si>
    <t>枚方市</t>
    <rPh sb="0" eb="3">
      <t>ヒラカタシ</t>
    </rPh>
    <phoneticPr fontId="6"/>
  </si>
  <si>
    <t>白老町</t>
    <rPh sb="0" eb="3">
      <t>シラオイチョウ</t>
    </rPh>
    <phoneticPr fontId="6"/>
  </si>
  <si>
    <t>高山村</t>
    <rPh sb="0" eb="3">
      <t>タカヤマムラ</t>
    </rPh>
    <phoneticPr fontId="6"/>
  </si>
  <si>
    <t>茨木市</t>
    <rPh sb="0" eb="3">
      <t>イバラキシ</t>
    </rPh>
    <phoneticPr fontId="6"/>
  </si>
  <si>
    <t>むかわ町</t>
    <rPh sb="3" eb="4">
      <t>チョウ</t>
    </rPh>
    <phoneticPr fontId="6"/>
  </si>
  <si>
    <t>山ノ内町</t>
    <rPh sb="0" eb="1">
      <t>ヤマ</t>
    </rPh>
    <rPh sb="2" eb="4">
      <t>ウチマチ</t>
    </rPh>
    <phoneticPr fontId="6"/>
  </si>
  <si>
    <t>八尾市</t>
    <rPh sb="0" eb="3">
      <t>ヤオシ</t>
    </rPh>
    <phoneticPr fontId="6"/>
  </si>
  <si>
    <t>日高町</t>
    <rPh sb="0" eb="3">
      <t>ヒダカチョウ</t>
    </rPh>
    <phoneticPr fontId="6"/>
  </si>
  <si>
    <t>木島平村</t>
    <rPh sb="0" eb="4">
      <t>キジマダイラムラ</t>
    </rPh>
    <phoneticPr fontId="6"/>
  </si>
  <si>
    <t>柏原市</t>
    <rPh sb="0" eb="1">
      <t>カシワ</t>
    </rPh>
    <rPh sb="1" eb="2">
      <t>ハラ</t>
    </rPh>
    <rPh sb="2" eb="3">
      <t>シ</t>
    </rPh>
    <phoneticPr fontId="6"/>
  </si>
  <si>
    <t>新冠町</t>
    <rPh sb="0" eb="3">
      <t>ニイカップチョウ</t>
    </rPh>
    <phoneticPr fontId="6"/>
  </si>
  <si>
    <t>野沢温泉村</t>
    <rPh sb="0" eb="5">
      <t>ノザワオンセンムラ</t>
    </rPh>
    <phoneticPr fontId="6"/>
  </si>
  <si>
    <t>東大阪市</t>
    <rPh sb="0" eb="4">
      <t>ヒガシオオサカシ</t>
    </rPh>
    <phoneticPr fontId="6"/>
  </si>
  <si>
    <t>様似町</t>
    <rPh sb="0" eb="3">
      <t>サマニチョウ</t>
    </rPh>
    <phoneticPr fontId="6"/>
  </si>
  <si>
    <t>信濃町</t>
    <rPh sb="0" eb="3">
      <t>シナノマチ</t>
    </rPh>
    <phoneticPr fontId="6"/>
  </si>
  <si>
    <t>交野市</t>
    <rPh sb="0" eb="1">
      <t>マジ</t>
    </rPh>
    <rPh sb="1" eb="2">
      <t>ノ</t>
    </rPh>
    <rPh sb="2" eb="3">
      <t>シ</t>
    </rPh>
    <phoneticPr fontId="6"/>
  </si>
  <si>
    <t>栄村</t>
    <rPh sb="0" eb="2">
      <t>サカエムラ</t>
    </rPh>
    <phoneticPr fontId="6"/>
  </si>
  <si>
    <t>摂津市</t>
    <rPh sb="0" eb="3">
      <t>セッツシ</t>
    </rPh>
    <phoneticPr fontId="6"/>
  </si>
  <si>
    <t>広尾町</t>
    <rPh sb="0" eb="3">
      <t>ヒロオチョウ</t>
    </rPh>
    <phoneticPr fontId="6"/>
  </si>
  <si>
    <t>白川村</t>
    <rPh sb="0" eb="3">
      <t>シラカワムラ</t>
    </rPh>
    <phoneticPr fontId="6"/>
  </si>
  <si>
    <t>島本町</t>
    <rPh sb="0" eb="3">
      <t>シマモトチョウ</t>
    </rPh>
    <phoneticPr fontId="6"/>
  </si>
  <si>
    <t>釧路町</t>
    <rPh sb="0" eb="2">
      <t>クシロ</t>
    </rPh>
    <rPh sb="2" eb="3">
      <t>チョウ</t>
    </rPh>
    <phoneticPr fontId="6"/>
  </si>
  <si>
    <t>尼崎市</t>
    <rPh sb="0" eb="3">
      <t>アマガサキシ</t>
    </rPh>
    <phoneticPr fontId="6"/>
  </si>
  <si>
    <t>伊丹市</t>
    <rPh sb="0" eb="3">
      <t>イタミシ</t>
    </rPh>
    <phoneticPr fontId="6"/>
  </si>
  <si>
    <t>高砂市</t>
    <rPh sb="0" eb="3">
      <t>タカサゴシ</t>
    </rPh>
    <phoneticPr fontId="6"/>
  </si>
  <si>
    <t>白糠町</t>
    <rPh sb="0" eb="3">
      <t>シラヌカチョウ</t>
    </rPh>
    <phoneticPr fontId="6"/>
  </si>
  <si>
    <t>せたな町</t>
    <rPh sb="3" eb="4">
      <t>マチ</t>
    </rPh>
    <phoneticPr fontId="6"/>
  </si>
  <si>
    <t>川西市</t>
    <rPh sb="0" eb="3">
      <t>カワニシシ</t>
    </rPh>
    <phoneticPr fontId="6"/>
  </si>
  <si>
    <t>洞爺湖町</t>
    <rPh sb="0" eb="3">
      <t>トウヤコ</t>
    </rPh>
    <rPh sb="3" eb="4">
      <t>マチ</t>
    </rPh>
    <phoneticPr fontId="6"/>
  </si>
  <si>
    <t>三田市</t>
    <rPh sb="0" eb="3">
      <t>サンダシ</t>
    </rPh>
    <phoneticPr fontId="6"/>
  </si>
  <si>
    <t>羅臼町</t>
    <rPh sb="0" eb="3">
      <t>ラウスチョウ</t>
    </rPh>
    <phoneticPr fontId="6"/>
  </si>
  <si>
    <t>遠軽町</t>
    <rPh sb="0" eb="2">
      <t>エンガル</t>
    </rPh>
    <rPh sb="2" eb="3">
      <t>マチ</t>
    </rPh>
    <phoneticPr fontId="6"/>
  </si>
  <si>
    <t>奈良市</t>
    <rPh sb="0" eb="3">
      <t>ナラシ</t>
    </rPh>
    <phoneticPr fontId="6"/>
  </si>
  <si>
    <t>３級地</t>
  </si>
  <si>
    <t>函館市</t>
    <rPh sb="0" eb="3">
      <t>ハコダテシ</t>
    </rPh>
    <phoneticPr fontId="6"/>
  </si>
  <si>
    <t>弘前市</t>
    <rPh sb="0" eb="3">
      <t>ヒロサキシ</t>
    </rPh>
    <phoneticPr fontId="6"/>
  </si>
  <si>
    <t>大和郡山市</t>
    <rPh sb="0" eb="5">
      <t>ヤマトコオリヤマシ</t>
    </rPh>
    <phoneticPr fontId="6"/>
  </si>
  <si>
    <t>室蘭市</t>
    <rPh sb="0" eb="3">
      <t>ムロランシ</t>
    </rPh>
    <phoneticPr fontId="6"/>
  </si>
  <si>
    <t>五所川原市</t>
    <rPh sb="0" eb="5">
      <t>ゴショガワラシ</t>
    </rPh>
    <phoneticPr fontId="6"/>
  </si>
  <si>
    <t>苫小牧市</t>
    <rPh sb="0" eb="4">
      <t>トマコマイシ</t>
    </rPh>
    <phoneticPr fontId="6"/>
  </si>
  <si>
    <t>平川市</t>
    <rPh sb="0" eb="2">
      <t>ヒラカワ</t>
    </rPh>
    <rPh sb="2" eb="3">
      <t>シ</t>
    </rPh>
    <phoneticPr fontId="6"/>
  </si>
  <si>
    <t>広島市</t>
    <rPh sb="0" eb="3">
      <t>ヒロシマシ</t>
    </rPh>
    <phoneticPr fontId="6"/>
  </si>
  <si>
    <t>登別市</t>
    <rPh sb="0" eb="3">
      <t>ノボリベツシ</t>
    </rPh>
    <phoneticPr fontId="6"/>
  </si>
  <si>
    <t>東北町</t>
    <rPh sb="0" eb="2">
      <t>トウホク</t>
    </rPh>
    <rPh sb="2" eb="3">
      <t>マチ</t>
    </rPh>
    <phoneticPr fontId="6"/>
  </si>
  <si>
    <t>府中町</t>
    <rPh sb="0" eb="3">
      <t>フチュウチョウ</t>
    </rPh>
    <phoneticPr fontId="6"/>
  </si>
  <si>
    <t>北杜市</t>
    <rPh sb="0" eb="3">
      <t>ホクトシ</t>
    </rPh>
    <phoneticPr fontId="6"/>
  </si>
  <si>
    <t>八幡平市</t>
    <rPh sb="0" eb="4">
      <t>ハチマンタイシ</t>
    </rPh>
    <phoneticPr fontId="6"/>
  </si>
  <si>
    <t>福岡市</t>
    <rPh sb="0" eb="3">
      <t>フクオカシ</t>
    </rPh>
    <phoneticPr fontId="6"/>
  </si>
  <si>
    <t>松前町</t>
    <rPh sb="0" eb="3">
      <t>マツマエチョウ</t>
    </rPh>
    <phoneticPr fontId="6"/>
  </si>
  <si>
    <t>大崎市</t>
    <rPh sb="0" eb="3">
      <t>オオサキシ</t>
    </rPh>
    <phoneticPr fontId="6"/>
  </si>
  <si>
    <t>春日市</t>
    <rPh sb="0" eb="3">
      <t>カスガシ</t>
    </rPh>
    <phoneticPr fontId="6"/>
  </si>
  <si>
    <t>知内町</t>
    <rPh sb="0" eb="3">
      <t>シリウチチョウ</t>
    </rPh>
    <phoneticPr fontId="6"/>
  </si>
  <si>
    <t>横手市</t>
    <rPh sb="0" eb="3">
      <t>ヨコテシ</t>
    </rPh>
    <phoneticPr fontId="6"/>
  </si>
  <si>
    <t>福津市</t>
    <rPh sb="0" eb="3">
      <t>フクツシ</t>
    </rPh>
    <phoneticPr fontId="6"/>
  </si>
  <si>
    <t>木古内町</t>
    <rPh sb="0" eb="4">
      <t>キコナイチョウ</t>
    </rPh>
    <phoneticPr fontId="6"/>
  </si>
  <si>
    <t>大館市</t>
    <rPh sb="0" eb="3">
      <t>オオダテシ</t>
    </rPh>
    <phoneticPr fontId="6"/>
  </si>
  <si>
    <r>
      <t>6</t>
    </r>
    <r>
      <rPr>
        <sz val="11"/>
        <color indexed="8"/>
        <rFont val="ＭＳ Ｐゴシック"/>
        <family val="3"/>
        <charset val="128"/>
      </rPr>
      <t>/100地域</t>
    </r>
    <rPh sb="5" eb="7">
      <t>チイキ</t>
    </rPh>
    <phoneticPr fontId="6"/>
  </si>
  <si>
    <t>仙台市</t>
    <rPh sb="0" eb="3">
      <t>センダイシ</t>
    </rPh>
    <phoneticPr fontId="6"/>
  </si>
  <si>
    <t>七飯町</t>
    <rPh sb="0" eb="3">
      <t>ナナエチョウ</t>
    </rPh>
    <phoneticPr fontId="6"/>
  </si>
  <si>
    <t>鹿角市</t>
    <rPh sb="0" eb="3">
      <t>カヅノシ</t>
    </rPh>
    <phoneticPr fontId="6"/>
  </si>
  <si>
    <t>七ヶ浜町</t>
    <rPh sb="0" eb="4">
      <t>シチガハママチ</t>
    </rPh>
    <phoneticPr fontId="6"/>
  </si>
  <si>
    <t>鹿部町</t>
    <rPh sb="0" eb="2">
      <t>シカベ</t>
    </rPh>
    <rPh sb="2" eb="3">
      <t>マチ</t>
    </rPh>
    <phoneticPr fontId="6"/>
  </si>
  <si>
    <t>由利本荘市</t>
    <rPh sb="0" eb="5">
      <t>ユリホンジョウシ</t>
    </rPh>
    <phoneticPr fontId="6"/>
  </si>
  <si>
    <t>大和町</t>
    <rPh sb="0" eb="2">
      <t>ヤマト</t>
    </rPh>
    <rPh sb="2" eb="3">
      <t>マチ</t>
    </rPh>
    <phoneticPr fontId="6"/>
  </si>
  <si>
    <t>森町</t>
    <rPh sb="0" eb="2">
      <t>モリマチ</t>
    </rPh>
    <phoneticPr fontId="6"/>
  </si>
  <si>
    <t>大仙市</t>
    <rPh sb="0" eb="2">
      <t>ダイセン</t>
    </rPh>
    <rPh sb="2" eb="3">
      <t>シ</t>
    </rPh>
    <phoneticPr fontId="6"/>
  </si>
  <si>
    <t>富谷市</t>
    <rPh sb="0" eb="2">
      <t>トミヤ</t>
    </rPh>
    <rPh sb="2" eb="3">
      <t>シ</t>
    </rPh>
    <phoneticPr fontId="6"/>
  </si>
  <si>
    <t>北秋田市</t>
    <rPh sb="0" eb="4">
      <t>キタアキタシ</t>
    </rPh>
    <phoneticPr fontId="6"/>
  </si>
  <si>
    <t>古河市</t>
    <rPh sb="0" eb="3">
      <t>コガシ</t>
    </rPh>
    <phoneticPr fontId="6"/>
  </si>
  <si>
    <t>仙北市</t>
    <rPh sb="0" eb="2">
      <t>センボク</t>
    </rPh>
    <rPh sb="2" eb="3">
      <t>シ</t>
    </rPh>
    <phoneticPr fontId="6"/>
  </si>
  <si>
    <t>常総市</t>
    <rPh sb="0" eb="3">
      <t>ジョウソウシ</t>
    </rPh>
    <phoneticPr fontId="6"/>
  </si>
  <si>
    <t>美郷町</t>
    <rPh sb="0" eb="2">
      <t>ミサト</t>
    </rPh>
    <rPh sb="2" eb="3">
      <t>マチ</t>
    </rPh>
    <phoneticPr fontId="6"/>
  </si>
  <si>
    <t>ひたちなか市</t>
    <rPh sb="5" eb="6">
      <t>シ</t>
    </rPh>
    <phoneticPr fontId="6"/>
  </si>
  <si>
    <t>乙部町</t>
    <rPh sb="0" eb="3">
      <t>オトベチョウ</t>
    </rPh>
    <phoneticPr fontId="6"/>
  </si>
  <si>
    <t>鶴岡市</t>
    <rPh sb="0" eb="3">
      <t>ツルオカシ</t>
    </rPh>
    <phoneticPr fontId="6"/>
  </si>
  <si>
    <t>坂東市</t>
    <rPh sb="0" eb="3">
      <t>バンドウシ</t>
    </rPh>
    <phoneticPr fontId="6"/>
  </si>
  <si>
    <t>奥尻町</t>
    <rPh sb="0" eb="3">
      <t>オクシリチョウ</t>
    </rPh>
    <phoneticPr fontId="6"/>
  </si>
  <si>
    <t>酒田市</t>
    <rPh sb="0" eb="3">
      <t>サカタシ</t>
    </rPh>
    <phoneticPr fontId="6"/>
  </si>
  <si>
    <t>神栖市</t>
    <rPh sb="0" eb="2">
      <t>カミス</t>
    </rPh>
    <rPh sb="2" eb="3">
      <t>シ</t>
    </rPh>
    <phoneticPr fontId="6"/>
  </si>
  <si>
    <t>浦河町</t>
    <rPh sb="0" eb="3">
      <t>ウラカワチョウ</t>
    </rPh>
    <phoneticPr fontId="6"/>
  </si>
  <si>
    <t>庄内町</t>
    <rPh sb="0" eb="2">
      <t>ショウナイ</t>
    </rPh>
    <rPh sb="2" eb="3">
      <t>チョウ</t>
    </rPh>
    <phoneticPr fontId="6"/>
  </si>
  <si>
    <t>つくばみらい市</t>
    <rPh sb="6" eb="7">
      <t>シ</t>
    </rPh>
    <phoneticPr fontId="6"/>
  </si>
  <si>
    <t>えりも町</t>
    <rPh sb="3" eb="4">
      <t>チョウ</t>
    </rPh>
    <phoneticPr fontId="6"/>
  </si>
  <si>
    <t>喜多方市</t>
    <rPh sb="0" eb="4">
      <t>キタカタシ</t>
    </rPh>
    <phoneticPr fontId="6"/>
  </si>
  <si>
    <t>那珂市</t>
    <rPh sb="0" eb="3">
      <t>ナカシ</t>
    </rPh>
    <phoneticPr fontId="6"/>
  </si>
  <si>
    <t>新ひだか町</t>
    <rPh sb="0" eb="1">
      <t>シン</t>
    </rPh>
    <rPh sb="4" eb="5">
      <t>マチ</t>
    </rPh>
    <phoneticPr fontId="6"/>
  </si>
  <si>
    <t>南会津町</t>
    <rPh sb="0" eb="3">
      <t>ミナミアイヅ</t>
    </rPh>
    <rPh sb="3" eb="4">
      <t>マチ</t>
    </rPh>
    <phoneticPr fontId="6"/>
  </si>
  <si>
    <t>大洗町</t>
    <rPh sb="0" eb="3">
      <t>オオアライマチ</t>
    </rPh>
    <phoneticPr fontId="6"/>
  </si>
  <si>
    <t>４級地</t>
  </si>
  <si>
    <t>会津美里町</t>
    <rPh sb="0" eb="2">
      <t>アイヅ</t>
    </rPh>
    <rPh sb="2" eb="4">
      <t>ミサト</t>
    </rPh>
    <rPh sb="4" eb="5">
      <t>マチ</t>
    </rPh>
    <phoneticPr fontId="6"/>
  </si>
  <si>
    <t>河内町</t>
    <rPh sb="0" eb="2">
      <t>カワウチ</t>
    </rPh>
    <rPh sb="2" eb="3">
      <t>マチ</t>
    </rPh>
    <phoneticPr fontId="6"/>
  </si>
  <si>
    <t>長岡市</t>
    <rPh sb="0" eb="3">
      <t>ナガオカシ</t>
    </rPh>
    <phoneticPr fontId="6"/>
  </si>
  <si>
    <t>五霞町</t>
    <rPh sb="0" eb="3">
      <t>ゴカマチ</t>
    </rPh>
    <phoneticPr fontId="6"/>
  </si>
  <si>
    <t>三条市</t>
    <rPh sb="0" eb="3">
      <t>サンジョウシ</t>
    </rPh>
    <phoneticPr fontId="6"/>
  </si>
  <si>
    <t>境町</t>
    <rPh sb="0" eb="2">
      <t>サカイマチ</t>
    </rPh>
    <phoneticPr fontId="6"/>
  </si>
  <si>
    <t>柏崎市</t>
    <rPh sb="0" eb="3">
      <t>カシワザキシ</t>
    </rPh>
    <phoneticPr fontId="6"/>
  </si>
  <si>
    <t>利根町</t>
    <rPh sb="0" eb="3">
      <t>トネマチ</t>
    </rPh>
    <phoneticPr fontId="6"/>
  </si>
  <si>
    <t>村上市</t>
    <rPh sb="0" eb="3">
      <t>ムラカミシ</t>
    </rPh>
    <phoneticPr fontId="6"/>
  </si>
  <si>
    <t>東海村</t>
    <rPh sb="0" eb="3">
      <t>トウカイムラ</t>
    </rPh>
    <phoneticPr fontId="6"/>
  </si>
  <si>
    <t>五泉市</t>
    <rPh sb="0" eb="3">
      <t>ゴセンシ</t>
    </rPh>
    <phoneticPr fontId="6"/>
  </si>
  <si>
    <t>宇都宮市</t>
    <rPh sb="0" eb="4">
      <t>ウツノミヤシ</t>
    </rPh>
    <phoneticPr fontId="6"/>
  </si>
  <si>
    <t>上越市</t>
    <rPh sb="0" eb="3">
      <t>ジョウエツシ</t>
    </rPh>
    <phoneticPr fontId="6"/>
  </si>
  <si>
    <t>大田原市</t>
    <rPh sb="0" eb="3">
      <t>オオタワラ</t>
    </rPh>
    <rPh sb="3" eb="4">
      <t>シ</t>
    </rPh>
    <phoneticPr fontId="6"/>
  </si>
  <si>
    <t>胎内市</t>
    <rPh sb="0" eb="2">
      <t>タイナイ</t>
    </rPh>
    <rPh sb="2" eb="3">
      <t>シ</t>
    </rPh>
    <phoneticPr fontId="6"/>
  </si>
  <si>
    <t>さくら市</t>
    <rPh sb="3" eb="4">
      <t>シ</t>
    </rPh>
    <phoneticPr fontId="6"/>
  </si>
  <si>
    <t>富山市</t>
    <rPh sb="0" eb="3">
      <t>トヤマシ</t>
    </rPh>
    <phoneticPr fontId="6"/>
  </si>
  <si>
    <t>下野市</t>
    <rPh sb="0" eb="3">
      <t>シモツケシ</t>
    </rPh>
    <phoneticPr fontId="6"/>
  </si>
  <si>
    <t>黒部市</t>
    <rPh sb="0" eb="3">
      <t>クロベシ</t>
    </rPh>
    <phoneticPr fontId="6"/>
  </si>
  <si>
    <t>野木町</t>
    <rPh sb="0" eb="3">
      <t>ノギマチ</t>
    </rPh>
    <phoneticPr fontId="6"/>
  </si>
  <si>
    <t>砺波市</t>
    <rPh sb="0" eb="3">
      <t>トナミシ</t>
    </rPh>
    <phoneticPr fontId="6"/>
  </si>
  <si>
    <t>高崎市</t>
    <rPh sb="0" eb="3">
      <t>タカサキシ</t>
    </rPh>
    <phoneticPr fontId="6"/>
  </si>
  <si>
    <t>南砺市</t>
    <rPh sb="0" eb="3">
      <t>ナントシ</t>
    </rPh>
    <phoneticPr fontId="6"/>
  </si>
  <si>
    <t>明和町</t>
    <rPh sb="0" eb="3">
      <t>メイワチョウ</t>
    </rPh>
    <phoneticPr fontId="6"/>
  </si>
  <si>
    <t>加賀市</t>
    <rPh sb="0" eb="3">
      <t>カガシ</t>
    </rPh>
    <phoneticPr fontId="6"/>
  </si>
  <si>
    <t>川越市</t>
    <rPh sb="0" eb="3">
      <t>カワゴエシ</t>
    </rPh>
    <phoneticPr fontId="6"/>
  </si>
  <si>
    <t>白山市</t>
    <rPh sb="0" eb="3">
      <t>ハクサンシ</t>
    </rPh>
    <phoneticPr fontId="6"/>
  </si>
  <si>
    <t>川口市</t>
    <rPh sb="0" eb="3">
      <t>カワグチシ</t>
    </rPh>
    <phoneticPr fontId="6"/>
  </si>
  <si>
    <t>鰺ヶ沢町</t>
  </si>
  <si>
    <t>南越前町</t>
    <rPh sb="0" eb="1">
      <t>ミナミ</t>
    </rPh>
    <rPh sb="1" eb="3">
      <t>エチゼン</t>
    </rPh>
    <rPh sb="3" eb="4">
      <t>マチ</t>
    </rPh>
    <phoneticPr fontId="6"/>
  </si>
  <si>
    <t>行田市</t>
    <rPh sb="0" eb="3">
      <t>ギョウダシ</t>
    </rPh>
    <phoneticPr fontId="6"/>
  </si>
  <si>
    <t>長野市</t>
    <rPh sb="0" eb="3">
      <t>ナガノシ</t>
    </rPh>
    <phoneticPr fontId="6"/>
  </si>
  <si>
    <t>所沢市</t>
    <rPh sb="0" eb="3">
      <t>トコロザワシ</t>
    </rPh>
    <phoneticPr fontId="6"/>
  </si>
  <si>
    <t>高山市</t>
    <rPh sb="0" eb="3">
      <t>タカヤマシ</t>
    </rPh>
    <phoneticPr fontId="6"/>
  </si>
  <si>
    <t>飯能市</t>
    <rPh sb="0" eb="3">
      <t>ハンノウシ</t>
    </rPh>
    <phoneticPr fontId="6"/>
  </si>
  <si>
    <t>飛騨市</t>
    <rPh sb="0" eb="2">
      <t>ヒダ</t>
    </rPh>
    <rPh sb="2" eb="3">
      <t>シ</t>
    </rPh>
    <phoneticPr fontId="6"/>
  </si>
  <si>
    <t>加須市</t>
    <rPh sb="0" eb="3">
      <t>カゾシ</t>
    </rPh>
    <phoneticPr fontId="6"/>
  </si>
  <si>
    <t>揖斐川町</t>
    <rPh sb="0" eb="3">
      <t>イビガワ</t>
    </rPh>
    <rPh sb="3" eb="4">
      <t>マチ</t>
    </rPh>
    <phoneticPr fontId="6"/>
  </si>
  <si>
    <t>春日部市</t>
    <rPh sb="0" eb="4">
      <t>カスカベシ</t>
    </rPh>
    <phoneticPr fontId="6"/>
  </si>
  <si>
    <t>長浜市</t>
    <rPh sb="0" eb="3">
      <t>ナガハマシ</t>
    </rPh>
    <phoneticPr fontId="6"/>
  </si>
  <si>
    <t>羽生市</t>
    <rPh sb="0" eb="3">
      <t>ハニュウシ</t>
    </rPh>
    <phoneticPr fontId="6"/>
  </si>
  <si>
    <t>鴻巣市</t>
    <rPh sb="0" eb="3">
      <t>コウノスシ</t>
    </rPh>
    <phoneticPr fontId="6"/>
  </si>
  <si>
    <t>深谷市</t>
    <rPh sb="0" eb="3">
      <t>フカヤシ</t>
    </rPh>
    <phoneticPr fontId="6"/>
  </si>
  <si>
    <t>上尾市</t>
    <rPh sb="0" eb="3">
      <t>アゲオシ</t>
    </rPh>
    <phoneticPr fontId="6"/>
  </si>
  <si>
    <t>草加市</t>
    <rPh sb="0" eb="3">
      <t>ソウカシ</t>
    </rPh>
    <phoneticPr fontId="6"/>
  </si>
  <si>
    <t>越谷市</t>
    <rPh sb="0" eb="3">
      <t>コシガヤシ</t>
    </rPh>
    <phoneticPr fontId="6"/>
  </si>
  <si>
    <t>戸田市</t>
    <rPh sb="0" eb="3">
      <t>トダシ</t>
    </rPh>
    <phoneticPr fontId="6"/>
  </si>
  <si>
    <t>入間市</t>
    <rPh sb="0" eb="3">
      <t>イルマシ</t>
    </rPh>
    <phoneticPr fontId="6"/>
  </si>
  <si>
    <t>久喜市</t>
    <rPh sb="0" eb="3">
      <t>クキシ</t>
    </rPh>
    <phoneticPr fontId="6"/>
  </si>
  <si>
    <t>北本市</t>
    <rPh sb="0" eb="3">
      <t>キタモトシ</t>
    </rPh>
    <phoneticPr fontId="6"/>
  </si>
  <si>
    <t>八潮市</t>
    <rPh sb="0" eb="3">
      <t>ヤシオシ</t>
    </rPh>
    <phoneticPr fontId="6"/>
  </si>
  <si>
    <t>三郷市</t>
    <rPh sb="0" eb="3">
      <t>ミサトシ</t>
    </rPh>
    <phoneticPr fontId="6"/>
  </si>
  <si>
    <t>蓮田市</t>
    <rPh sb="0" eb="3">
      <t>ハスダシ</t>
    </rPh>
    <phoneticPr fontId="6"/>
  </si>
  <si>
    <t>幸手市</t>
    <rPh sb="0" eb="3">
      <t>サッテシ</t>
    </rPh>
    <phoneticPr fontId="6"/>
  </si>
  <si>
    <t>吉川市</t>
    <rPh sb="0" eb="3">
      <t>ヨシカワシ</t>
    </rPh>
    <phoneticPr fontId="6"/>
  </si>
  <si>
    <t>白岡市</t>
    <rPh sb="0" eb="1">
      <t>シロ</t>
    </rPh>
    <rPh sb="1" eb="2">
      <t>オカ</t>
    </rPh>
    <rPh sb="2" eb="3">
      <t>シ</t>
    </rPh>
    <phoneticPr fontId="6"/>
  </si>
  <si>
    <t>伊奈町</t>
    <rPh sb="0" eb="3">
      <t>イナマチ</t>
    </rPh>
    <phoneticPr fontId="6"/>
  </si>
  <si>
    <t>三芳町</t>
    <rPh sb="0" eb="3">
      <t>ミヨシマチ</t>
    </rPh>
    <phoneticPr fontId="6"/>
  </si>
  <si>
    <t>川島町</t>
    <rPh sb="0" eb="2">
      <t>カワシマ</t>
    </rPh>
    <rPh sb="2" eb="3">
      <t>チョウ</t>
    </rPh>
    <phoneticPr fontId="6"/>
  </si>
  <si>
    <t>鳩山町</t>
    <rPh sb="0" eb="2">
      <t>ハトヤマ</t>
    </rPh>
    <rPh sb="2" eb="3">
      <t>マチ</t>
    </rPh>
    <phoneticPr fontId="6"/>
  </si>
  <si>
    <t>ときがわ町</t>
    <rPh sb="4" eb="5">
      <t>マチ</t>
    </rPh>
    <phoneticPr fontId="6"/>
  </si>
  <si>
    <t>盛岡市</t>
    <rPh sb="0" eb="3">
      <t>モリオカシ</t>
    </rPh>
    <phoneticPr fontId="6"/>
  </si>
  <si>
    <t>宮代町</t>
    <rPh sb="0" eb="3">
      <t>ミヤシロマチ</t>
    </rPh>
    <phoneticPr fontId="6"/>
  </si>
  <si>
    <t>花巻市</t>
    <rPh sb="0" eb="3">
      <t>ハナマキシ</t>
    </rPh>
    <phoneticPr fontId="6"/>
  </si>
  <si>
    <t>杉戸町</t>
    <rPh sb="0" eb="2">
      <t>スギト</t>
    </rPh>
    <rPh sb="2" eb="3">
      <t>チョウ</t>
    </rPh>
    <phoneticPr fontId="6"/>
  </si>
  <si>
    <t>北上市</t>
    <rPh sb="0" eb="3">
      <t>キタカミシ</t>
    </rPh>
    <phoneticPr fontId="6"/>
  </si>
  <si>
    <t>松伏町</t>
    <rPh sb="0" eb="2">
      <t>マツブセ</t>
    </rPh>
    <rPh sb="2" eb="3">
      <t>マチ</t>
    </rPh>
    <phoneticPr fontId="6"/>
  </si>
  <si>
    <t>久慈市</t>
    <rPh sb="0" eb="3">
      <t>クジシ</t>
    </rPh>
    <phoneticPr fontId="6"/>
  </si>
  <si>
    <t>滑川町</t>
    <rPh sb="0" eb="2">
      <t>ナメカワ</t>
    </rPh>
    <rPh sb="2" eb="3">
      <t>マチ</t>
    </rPh>
    <phoneticPr fontId="6"/>
  </si>
  <si>
    <t>遠野市</t>
    <rPh sb="0" eb="3">
      <t>トオノシ</t>
    </rPh>
    <phoneticPr fontId="6"/>
  </si>
  <si>
    <t>野田市</t>
    <rPh sb="0" eb="3">
      <t>ノダシ</t>
    </rPh>
    <phoneticPr fontId="6"/>
  </si>
  <si>
    <t>一関市</t>
    <rPh sb="0" eb="3">
      <t>イチノセキシ</t>
    </rPh>
    <phoneticPr fontId="6"/>
  </si>
  <si>
    <t>茂原市</t>
    <rPh sb="0" eb="2">
      <t>モバラ</t>
    </rPh>
    <rPh sb="2" eb="3">
      <t>シ</t>
    </rPh>
    <phoneticPr fontId="6"/>
  </si>
  <si>
    <t>二戸市</t>
    <rPh sb="0" eb="3">
      <t>ニノヘシ</t>
    </rPh>
    <phoneticPr fontId="6"/>
  </si>
  <si>
    <t>東金市</t>
    <rPh sb="0" eb="3">
      <t>トウガネシ</t>
    </rPh>
    <phoneticPr fontId="6"/>
  </si>
  <si>
    <t>柏市</t>
    <rPh sb="0" eb="2">
      <t>カシワシ</t>
    </rPh>
    <phoneticPr fontId="6"/>
  </si>
  <si>
    <t>奥州市</t>
    <rPh sb="0" eb="3">
      <t>オウシュウシ</t>
    </rPh>
    <phoneticPr fontId="6"/>
  </si>
  <si>
    <t>流山市</t>
    <rPh sb="0" eb="3">
      <t>ナガレヤマシ</t>
    </rPh>
    <phoneticPr fontId="6"/>
  </si>
  <si>
    <t>滝沢市</t>
    <rPh sb="0" eb="2">
      <t>タキザワ</t>
    </rPh>
    <rPh sb="2" eb="3">
      <t>シ</t>
    </rPh>
    <phoneticPr fontId="6"/>
  </si>
  <si>
    <t>白井市</t>
    <rPh sb="0" eb="3">
      <t>シロイシ</t>
    </rPh>
    <phoneticPr fontId="6"/>
  </si>
  <si>
    <t>香取市</t>
    <rPh sb="0" eb="2">
      <t>カトリ</t>
    </rPh>
    <rPh sb="2" eb="3">
      <t>シ</t>
    </rPh>
    <phoneticPr fontId="6"/>
  </si>
  <si>
    <t>大網白里市</t>
    <rPh sb="0" eb="4">
      <t>オオアミシラサト</t>
    </rPh>
    <rPh sb="4" eb="5">
      <t>シ</t>
    </rPh>
    <phoneticPr fontId="6"/>
  </si>
  <si>
    <t>木更津市</t>
    <rPh sb="0" eb="4">
      <t>キサラヅシ</t>
    </rPh>
    <phoneticPr fontId="6"/>
  </si>
  <si>
    <t>君津市</t>
    <rPh sb="0" eb="3">
      <t>キミツシ</t>
    </rPh>
    <phoneticPr fontId="6"/>
  </si>
  <si>
    <t>酒々井町</t>
    <rPh sb="0" eb="4">
      <t>シスイマチ</t>
    </rPh>
    <phoneticPr fontId="6"/>
  </si>
  <si>
    <t>栄町</t>
    <rPh sb="0" eb="2">
      <t>サカエマチ</t>
    </rPh>
    <phoneticPr fontId="6"/>
  </si>
  <si>
    <t>平泉町</t>
    <rPh sb="0" eb="2">
      <t>ヒライズミ</t>
    </rPh>
    <rPh sb="2" eb="3">
      <t>マチ</t>
    </rPh>
    <phoneticPr fontId="6"/>
  </si>
  <si>
    <t>白子町</t>
    <rPh sb="0" eb="2">
      <t>シラコ</t>
    </rPh>
    <rPh sb="2" eb="3">
      <t>マチ</t>
    </rPh>
    <phoneticPr fontId="6"/>
  </si>
  <si>
    <t>長柄町</t>
    <rPh sb="0" eb="3">
      <t>ナガエマチ</t>
    </rPh>
    <phoneticPr fontId="6"/>
  </si>
  <si>
    <t>岩泉町</t>
    <rPh sb="0" eb="2">
      <t>イワイズミ</t>
    </rPh>
    <rPh sb="2" eb="3">
      <t>マチ</t>
    </rPh>
    <phoneticPr fontId="6"/>
  </si>
  <si>
    <t>長南町</t>
    <rPh sb="0" eb="3">
      <t>チョウナンマチ</t>
    </rPh>
    <phoneticPr fontId="6"/>
  </si>
  <si>
    <t>田野畑村</t>
    <rPh sb="0" eb="4">
      <t>タノハタムラ</t>
    </rPh>
    <phoneticPr fontId="6"/>
  </si>
  <si>
    <t>奥多摩町</t>
    <rPh sb="0" eb="4">
      <t>オクタママチ</t>
    </rPh>
    <phoneticPr fontId="6"/>
  </si>
  <si>
    <t>普代村</t>
    <rPh sb="0" eb="3">
      <t>フダイムラ</t>
    </rPh>
    <phoneticPr fontId="6"/>
  </si>
  <si>
    <t>三浦市</t>
    <rPh sb="0" eb="3">
      <t>ミウラシ</t>
    </rPh>
    <phoneticPr fontId="6"/>
  </si>
  <si>
    <t>秦野市</t>
    <rPh sb="0" eb="3">
      <t>ハダノシ</t>
    </rPh>
    <phoneticPr fontId="6"/>
  </si>
  <si>
    <t>葉山町</t>
    <rPh sb="0" eb="3">
      <t>ハヤママチ</t>
    </rPh>
    <phoneticPr fontId="6"/>
  </si>
  <si>
    <t>大磯町</t>
    <rPh sb="0" eb="3">
      <t>オオイソマチ</t>
    </rPh>
    <phoneticPr fontId="6"/>
  </si>
  <si>
    <t>二宮町</t>
    <rPh sb="0" eb="3">
      <t>ニノミヤマチ</t>
    </rPh>
    <phoneticPr fontId="6"/>
  </si>
  <si>
    <t>一戸町</t>
    <rPh sb="0" eb="2">
      <t>イチノヘ</t>
    </rPh>
    <rPh sb="2" eb="3">
      <t>チョウ</t>
    </rPh>
    <phoneticPr fontId="6"/>
  </si>
  <si>
    <t>中井町</t>
    <rPh sb="0" eb="3">
      <t>ナカイマチ</t>
    </rPh>
    <phoneticPr fontId="6"/>
  </si>
  <si>
    <t>登米市</t>
    <rPh sb="0" eb="2">
      <t>トヨマ</t>
    </rPh>
    <rPh sb="2" eb="3">
      <t>シ</t>
    </rPh>
    <phoneticPr fontId="6"/>
  </si>
  <si>
    <t>大井町</t>
    <rPh sb="0" eb="3">
      <t>オオイマチ</t>
    </rPh>
    <phoneticPr fontId="6"/>
  </si>
  <si>
    <t>栗原市</t>
    <rPh sb="0" eb="2">
      <t>クリハラ</t>
    </rPh>
    <rPh sb="2" eb="3">
      <t>シ</t>
    </rPh>
    <phoneticPr fontId="6"/>
  </si>
  <si>
    <t>山北町</t>
    <rPh sb="0" eb="3">
      <t>ヤマキタマチ</t>
    </rPh>
    <phoneticPr fontId="6"/>
  </si>
  <si>
    <t>清川村</t>
    <rPh sb="0" eb="3">
      <t>キヨカワムラ</t>
    </rPh>
    <phoneticPr fontId="6"/>
  </si>
  <si>
    <t>七ヶ宿町</t>
    <rPh sb="0" eb="3">
      <t>シチガシュク</t>
    </rPh>
    <rPh sb="3" eb="4">
      <t>マチ</t>
    </rPh>
    <phoneticPr fontId="6"/>
  </si>
  <si>
    <t>甲府市</t>
    <rPh sb="0" eb="3">
      <t>コウフシ</t>
    </rPh>
    <phoneticPr fontId="6"/>
  </si>
  <si>
    <t>川崎町</t>
    <rPh sb="0" eb="2">
      <t>カワサキ</t>
    </rPh>
    <rPh sb="2" eb="3">
      <t>マチ</t>
    </rPh>
    <phoneticPr fontId="6"/>
  </si>
  <si>
    <t>塩尻市</t>
    <rPh sb="0" eb="3">
      <t>シオジリシ</t>
    </rPh>
    <phoneticPr fontId="6"/>
  </si>
  <si>
    <t>加美町</t>
    <rPh sb="0" eb="3">
      <t>カミマチ</t>
    </rPh>
    <phoneticPr fontId="6"/>
  </si>
  <si>
    <t>岐阜市</t>
    <rPh sb="0" eb="3">
      <t>ギフシ</t>
    </rPh>
    <phoneticPr fontId="6"/>
  </si>
  <si>
    <t>海津市</t>
    <rPh sb="0" eb="3">
      <t>カイヅシ</t>
    </rPh>
    <phoneticPr fontId="6"/>
  </si>
  <si>
    <t>静岡市</t>
    <rPh sb="0" eb="3">
      <t>シズオカシ</t>
    </rPh>
    <phoneticPr fontId="6"/>
  </si>
  <si>
    <t>秋田市</t>
    <rPh sb="0" eb="3">
      <t>アキタシ</t>
    </rPh>
    <phoneticPr fontId="6"/>
  </si>
  <si>
    <t>沼津市</t>
    <rPh sb="0" eb="3">
      <t>ヌマヅシ</t>
    </rPh>
    <phoneticPr fontId="6"/>
  </si>
  <si>
    <t>能代市</t>
    <rPh sb="0" eb="3">
      <t>ノシロシ</t>
    </rPh>
    <phoneticPr fontId="6"/>
  </si>
  <si>
    <t>磐田市</t>
    <rPh sb="0" eb="3">
      <t>イワタシ</t>
    </rPh>
    <phoneticPr fontId="6"/>
  </si>
  <si>
    <t>御殿場市</t>
    <rPh sb="0" eb="4">
      <t>ゴテンバシ</t>
    </rPh>
    <phoneticPr fontId="6"/>
  </si>
  <si>
    <t>岡崎市</t>
    <rPh sb="0" eb="3">
      <t>オカザキシ</t>
    </rPh>
    <phoneticPr fontId="6"/>
  </si>
  <si>
    <t>瀬戸市</t>
    <rPh sb="0" eb="3">
      <t>セトシ</t>
    </rPh>
    <phoneticPr fontId="6"/>
  </si>
  <si>
    <t>春日井市</t>
    <rPh sb="0" eb="4">
      <t>カスガイシ</t>
    </rPh>
    <phoneticPr fontId="6"/>
  </si>
  <si>
    <t>潟上市</t>
    <rPh sb="0" eb="3">
      <t>カタガミシ</t>
    </rPh>
    <phoneticPr fontId="6"/>
  </si>
  <si>
    <t>豊川市</t>
    <rPh sb="0" eb="3">
      <t>トヨカワシ</t>
    </rPh>
    <phoneticPr fontId="6"/>
  </si>
  <si>
    <t>津島市</t>
    <rPh sb="0" eb="3">
      <t>ツシマシ</t>
    </rPh>
    <phoneticPr fontId="6"/>
  </si>
  <si>
    <t>碧南市</t>
    <rPh sb="0" eb="3">
      <t>ヘキナンシ</t>
    </rPh>
    <phoneticPr fontId="6"/>
  </si>
  <si>
    <t>安城市</t>
    <rPh sb="0" eb="3">
      <t>アンジョウシ</t>
    </rPh>
    <phoneticPr fontId="6"/>
  </si>
  <si>
    <t>小坂町</t>
    <rPh sb="0" eb="2">
      <t>コサカ</t>
    </rPh>
    <rPh sb="2" eb="3">
      <t>マチ</t>
    </rPh>
    <phoneticPr fontId="6"/>
  </si>
  <si>
    <t>蒲郡市</t>
    <rPh sb="0" eb="3">
      <t>ガマゴオリシ</t>
    </rPh>
    <phoneticPr fontId="6"/>
  </si>
  <si>
    <t>犬山市</t>
    <rPh sb="0" eb="3">
      <t>イヌヤマシ</t>
    </rPh>
    <phoneticPr fontId="6"/>
  </si>
  <si>
    <t>江南市</t>
    <rPh sb="0" eb="3">
      <t>コウナンシ</t>
    </rPh>
    <phoneticPr fontId="6"/>
  </si>
  <si>
    <t>稲沢市</t>
    <rPh sb="0" eb="3">
      <t>イナザワシ</t>
    </rPh>
    <phoneticPr fontId="6"/>
  </si>
  <si>
    <t>東海市</t>
    <rPh sb="0" eb="3">
      <t>トウカイシ</t>
    </rPh>
    <phoneticPr fontId="6"/>
  </si>
  <si>
    <t>大府市</t>
    <rPh sb="0" eb="3">
      <t>オオブシ</t>
    </rPh>
    <phoneticPr fontId="6"/>
  </si>
  <si>
    <t>尾張旭市</t>
    <rPh sb="0" eb="4">
      <t>オワリアサヒシ</t>
    </rPh>
    <phoneticPr fontId="6"/>
  </si>
  <si>
    <t>高浜市</t>
    <rPh sb="0" eb="3">
      <t>タカハマシ</t>
    </rPh>
    <phoneticPr fontId="6"/>
  </si>
  <si>
    <t>岩倉市</t>
    <rPh sb="0" eb="3">
      <t>イワクラシ</t>
    </rPh>
    <phoneticPr fontId="6"/>
  </si>
  <si>
    <t>美郷町</t>
    <rPh sb="0" eb="2">
      <t>ミサト</t>
    </rPh>
    <rPh sb="2" eb="3">
      <t>チョウ</t>
    </rPh>
    <phoneticPr fontId="6"/>
  </si>
  <si>
    <t>田原市</t>
    <rPh sb="0" eb="3">
      <t>タハラシ</t>
    </rPh>
    <phoneticPr fontId="6"/>
  </si>
  <si>
    <t>愛西市</t>
    <rPh sb="0" eb="1">
      <t>アイ</t>
    </rPh>
    <rPh sb="1" eb="2">
      <t>ニシ</t>
    </rPh>
    <rPh sb="2" eb="3">
      <t>シ</t>
    </rPh>
    <phoneticPr fontId="6"/>
  </si>
  <si>
    <t>北名古屋市</t>
    <rPh sb="0" eb="5">
      <t>キタナゴヤシ</t>
    </rPh>
    <phoneticPr fontId="6"/>
  </si>
  <si>
    <t>山形市</t>
    <rPh sb="0" eb="3">
      <t>ヤマガタシ</t>
    </rPh>
    <phoneticPr fontId="6"/>
  </si>
  <si>
    <t>弥富市</t>
    <rPh sb="0" eb="3">
      <t>ヤトミシ</t>
    </rPh>
    <phoneticPr fontId="6"/>
  </si>
  <si>
    <t>米沢市</t>
    <rPh sb="0" eb="2">
      <t>ヨネザワ</t>
    </rPh>
    <rPh sb="2" eb="3">
      <t>シ</t>
    </rPh>
    <phoneticPr fontId="6"/>
  </si>
  <si>
    <t>あま市</t>
    <rPh sb="2" eb="3">
      <t>シ</t>
    </rPh>
    <phoneticPr fontId="6"/>
  </si>
  <si>
    <t>新庄市</t>
    <rPh sb="0" eb="2">
      <t>シンジョウ</t>
    </rPh>
    <rPh sb="2" eb="3">
      <t>シ</t>
    </rPh>
    <phoneticPr fontId="6"/>
  </si>
  <si>
    <t>東郷町</t>
    <rPh sb="0" eb="3">
      <t>トウゴウチョウ</t>
    </rPh>
    <phoneticPr fontId="6"/>
  </si>
  <si>
    <t>寒河江市</t>
    <rPh sb="0" eb="4">
      <t>サガエシ</t>
    </rPh>
    <phoneticPr fontId="6"/>
  </si>
  <si>
    <t>豊山町</t>
    <rPh sb="0" eb="3">
      <t>トヨヤマチョウ</t>
    </rPh>
    <phoneticPr fontId="6"/>
  </si>
  <si>
    <t>大治町</t>
    <rPh sb="0" eb="1">
      <t>ダイ</t>
    </rPh>
    <rPh sb="2" eb="3">
      <t>チョウ</t>
    </rPh>
    <phoneticPr fontId="6"/>
  </si>
  <si>
    <t>蟹江町</t>
    <rPh sb="0" eb="2">
      <t>カニエ</t>
    </rPh>
    <rPh sb="2" eb="3">
      <t>マチ</t>
    </rPh>
    <phoneticPr fontId="6"/>
  </si>
  <si>
    <t>幸田町</t>
    <rPh sb="0" eb="2">
      <t>コウダ</t>
    </rPh>
    <rPh sb="2" eb="3">
      <t>マチ</t>
    </rPh>
    <phoneticPr fontId="6"/>
  </si>
  <si>
    <t>天童市</t>
    <rPh sb="0" eb="3">
      <t>テンドウシ</t>
    </rPh>
    <phoneticPr fontId="6"/>
  </si>
  <si>
    <t>津市</t>
    <rPh sb="0" eb="2">
      <t>ツシ</t>
    </rPh>
    <phoneticPr fontId="6"/>
  </si>
  <si>
    <t>東根市</t>
    <rPh sb="0" eb="3">
      <t>ヒガシネシ</t>
    </rPh>
    <phoneticPr fontId="6"/>
  </si>
  <si>
    <t>桑名市</t>
    <rPh sb="0" eb="3">
      <t>クワナシ</t>
    </rPh>
    <phoneticPr fontId="6"/>
  </si>
  <si>
    <t>亀山市</t>
    <rPh sb="0" eb="3">
      <t>カメヤマシ</t>
    </rPh>
    <phoneticPr fontId="6"/>
  </si>
  <si>
    <t>彦根市</t>
    <rPh sb="0" eb="3">
      <t>ヒコネシ</t>
    </rPh>
    <phoneticPr fontId="6"/>
  </si>
  <si>
    <t>守山市</t>
    <rPh sb="0" eb="3">
      <t>モリヤマシ</t>
    </rPh>
    <phoneticPr fontId="6"/>
  </si>
  <si>
    <t>甲賀市</t>
    <rPh sb="0" eb="3">
      <t>コウカシ</t>
    </rPh>
    <phoneticPr fontId="6"/>
  </si>
  <si>
    <t>野洲市</t>
    <rPh sb="0" eb="3">
      <t>ヤスシ</t>
    </rPh>
    <phoneticPr fontId="6"/>
  </si>
  <si>
    <t>宇治市</t>
    <rPh sb="0" eb="3">
      <t>ウジシ</t>
    </rPh>
    <phoneticPr fontId="6"/>
  </si>
  <si>
    <t>向日市</t>
    <rPh sb="0" eb="2">
      <t>ムコウ</t>
    </rPh>
    <rPh sb="2" eb="3">
      <t>シ</t>
    </rPh>
    <phoneticPr fontId="6"/>
  </si>
  <si>
    <t>八幡市</t>
    <rPh sb="0" eb="3">
      <t>ヤワタシ</t>
    </rPh>
    <phoneticPr fontId="6"/>
  </si>
  <si>
    <t>南丹市</t>
    <rPh sb="0" eb="3">
      <t>ナンタンシ</t>
    </rPh>
    <phoneticPr fontId="6"/>
  </si>
  <si>
    <t>木津川市</t>
    <rPh sb="0" eb="4">
      <t>キヅガワシ</t>
    </rPh>
    <phoneticPr fontId="6"/>
  </si>
  <si>
    <t>城陽市</t>
    <rPh sb="0" eb="3">
      <t>ジョウヨウシ</t>
    </rPh>
    <phoneticPr fontId="6"/>
  </si>
  <si>
    <t>笠置町</t>
    <rPh sb="0" eb="1">
      <t>カサ</t>
    </rPh>
    <rPh sb="1" eb="2">
      <t>オ</t>
    </rPh>
    <rPh sb="2" eb="3">
      <t>マチ</t>
    </rPh>
    <phoneticPr fontId="6"/>
  </si>
  <si>
    <t>和束町</t>
    <rPh sb="0" eb="1">
      <t>ワ</t>
    </rPh>
    <rPh sb="1" eb="2">
      <t>ツカ</t>
    </rPh>
    <rPh sb="2" eb="3">
      <t>マチ</t>
    </rPh>
    <phoneticPr fontId="6"/>
  </si>
  <si>
    <t>精華町</t>
    <rPh sb="0" eb="3">
      <t>セイカチョウ</t>
    </rPh>
    <phoneticPr fontId="6"/>
  </si>
  <si>
    <t>久御山町</t>
    <rPh sb="0" eb="1">
      <t>ヒサ</t>
    </rPh>
    <rPh sb="1" eb="2">
      <t>オン</t>
    </rPh>
    <rPh sb="2" eb="3">
      <t>ヤマ</t>
    </rPh>
    <rPh sb="3" eb="4">
      <t>マチ</t>
    </rPh>
    <phoneticPr fontId="6"/>
  </si>
  <si>
    <t>宇治田原町</t>
    <rPh sb="0" eb="3">
      <t>ウジタ</t>
    </rPh>
    <rPh sb="3" eb="4">
      <t>ハラ</t>
    </rPh>
    <rPh sb="4" eb="5">
      <t>マチ</t>
    </rPh>
    <phoneticPr fontId="6"/>
  </si>
  <si>
    <t>岸和田市</t>
    <rPh sb="0" eb="4">
      <t>キシワダシ</t>
    </rPh>
    <phoneticPr fontId="6"/>
  </si>
  <si>
    <t>泉大津市</t>
    <rPh sb="0" eb="4">
      <t>イズミオオツシ</t>
    </rPh>
    <phoneticPr fontId="6"/>
  </si>
  <si>
    <t>貝塚市</t>
    <rPh sb="0" eb="3">
      <t>カイヅカシ</t>
    </rPh>
    <phoneticPr fontId="6"/>
  </si>
  <si>
    <t>泉佐野市</t>
    <rPh sb="0" eb="4">
      <t>イズミサノシ</t>
    </rPh>
    <phoneticPr fontId="6"/>
  </si>
  <si>
    <t>会津若松市</t>
    <rPh sb="0" eb="5">
      <t>アイヅワカマツシ</t>
    </rPh>
    <phoneticPr fontId="6"/>
  </si>
  <si>
    <t>富田林市</t>
    <rPh sb="0" eb="4">
      <t>トンダバヤシシ</t>
    </rPh>
    <phoneticPr fontId="6"/>
  </si>
  <si>
    <t>河内長野市</t>
    <rPh sb="0" eb="5">
      <t>カワチナガノシ</t>
    </rPh>
    <phoneticPr fontId="6"/>
  </si>
  <si>
    <t>田村市</t>
    <rPh sb="0" eb="2">
      <t>タムラ</t>
    </rPh>
    <rPh sb="2" eb="3">
      <t>シ</t>
    </rPh>
    <phoneticPr fontId="6"/>
  </si>
  <si>
    <t>和泉市</t>
    <rPh sb="0" eb="3">
      <t>イズミシ</t>
    </rPh>
    <phoneticPr fontId="6"/>
  </si>
  <si>
    <t>藤井寺市</t>
    <rPh sb="0" eb="4">
      <t>フジイデラシ</t>
    </rPh>
    <phoneticPr fontId="6"/>
  </si>
  <si>
    <t>天栄村</t>
    <rPh sb="0" eb="1">
      <t>テン</t>
    </rPh>
    <rPh sb="1" eb="2">
      <t>サカエ</t>
    </rPh>
    <rPh sb="2" eb="3">
      <t>ムラ</t>
    </rPh>
    <phoneticPr fontId="6"/>
  </si>
  <si>
    <t>泉南市</t>
    <rPh sb="0" eb="3">
      <t>センナンシ</t>
    </rPh>
    <phoneticPr fontId="6"/>
  </si>
  <si>
    <t>阪南市</t>
    <rPh sb="0" eb="3">
      <t>ハンナンシ</t>
    </rPh>
    <phoneticPr fontId="6"/>
  </si>
  <si>
    <t>能勢町</t>
    <rPh sb="0" eb="2">
      <t>ノセ</t>
    </rPh>
    <rPh sb="2" eb="3">
      <t>マチ</t>
    </rPh>
    <phoneticPr fontId="6"/>
  </si>
  <si>
    <t>忠岡町</t>
    <rPh sb="0" eb="2">
      <t>タダオカ</t>
    </rPh>
    <rPh sb="2" eb="3">
      <t>マチ</t>
    </rPh>
    <phoneticPr fontId="6"/>
  </si>
  <si>
    <t>熊取町</t>
    <rPh sb="0" eb="2">
      <t>クマトリ</t>
    </rPh>
    <rPh sb="2" eb="3">
      <t>マチ</t>
    </rPh>
    <phoneticPr fontId="6"/>
  </si>
  <si>
    <t>田尻町</t>
    <rPh sb="0" eb="2">
      <t>タジリ</t>
    </rPh>
    <rPh sb="2" eb="3">
      <t>マチ</t>
    </rPh>
    <phoneticPr fontId="6"/>
  </si>
  <si>
    <t>岬町</t>
    <rPh sb="0" eb="1">
      <t>ミサキ</t>
    </rPh>
    <rPh sb="1" eb="2">
      <t>マチ</t>
    </rPh>
    <phoneticPr fontId="6"/>
  </si>
  <si>
    <t>太子町</t>
    <rPh sb="0" eb="2">
      <t>タイシ</t>
    </rPh>
    <rPh sb="2" eb="3">
      <t>マチ</t>
    </rPh>
    <phoneticPr fontId="6"/>
  </si>
  <si>
    <t>河南町</t>
    <rPh sb="0" eb="1">
      <t>カワ</t>
    </rPh>
    <rPh sb="1" eb="2">
      <t>ミナミ</t>
    </rPh>
    <rPh sb="2" eb="3">
      <t>マチ</t>
    </rPh>
    <phoneticPr fontId="6"/>
  </si>
  <si>
    <t>千早赤阪村</t>
    <rPh sb="0" eb="5">
      <t>チハヤアカサカムラ</t>
    </rPh>
    <phoneticPr fontId="6"/>
  </si>
  <si>
    <t>明石市</t>
    <rPh sb="0" eb="3">
      <t>アカシシ</t>
    </rPh>
    <phoneticPr fontId="6"/>
  </si>
  <si>
    <t>赤穂市</t>
    <rPh sb="0" eb="3">
      <t>アコウシ</t>
    </rPh>
    <phoneticPr fontId="6"/>
  </si>
  <si>
    <t>猪名川町</t>
    <rPh sb="0" eb="3">
      <t>イナガワ</t>
    </rPh>
    <rPh sb="3" eb="4">
      <t>マチ</t>
    </rPh>
    <phoneticPr fontId="6"/>
  </si>
  <si>
    <t>西郷村</t>
    <rPh sb="0" eb="2">
      <t>サイゴウ</t>
    </rPh>
    <rPh sb="2" eb="3">
      <t>ムラ</t>
    </rPh>
    <phoneticPr fontId="6"/>
  </si>
  <si>
    <t>大和高田市</t>
    <rPh sb="0" eb="5">
      <t>ヤマトタカダシ</t>
    </rPh>
    <phoneticPr fontId="6"/>
  </si>
  <si>
    <t>中島村</t>
    <rPh sb="0" eb="2">
      <t>ナカジマ</t>
    </rPh>
    <rPh sb="2" eb="3">
      <t>ムラ</t>
    </rPh>
    <phoneticPr fontId="6"/>
  </si>
  <si>
    <t>橿原市</t>
    <rPh sb="0" eb="3">
      <t>カシハラシ</t>
    </rPh>
    <phoneticPr fontId="6"/>
  </si>
  <si>
    <t>石川町</t>
    <rPh sb="0" eb="3">
      <t>イシカワチョウ</t>
    </rPh>
    <phoneticPr fontId="6"/>
  </si>
  <si>
    <t>生駒市</t>
    <rPh sb="0" eb="3">
      <t>イコマシ</t>
    </rPh>
    <phoneticPr fontId="6"/>
  </si>
  <si>
    <t>浅川町</t>
    <rPh sb="0" eb="2">
      <t>アサカワ</t>
    </rPh>
    <rPh sb="2" eb="3">
      <t>チョウ</t>
    </rPh>
    <phoneticPr fontId="6"/>
  </si>
  <si>
    <t>香芝市</t>
    <rPh sb="0" eb="1">
      <t>カオル</t>
    </rPh>
    <rPh sb="1" eb="2">
      <t>シバ</t>
    </rPh>
    <rPh sb="2" eb="3">
      <t>シ</t>
    </rPh>
    <phoneticPr fontId="6"/>
  </si>
  <si>
    <t>葛城市</t>
    <rPh sb="0" eb="3">
      <t>カツラギシ</t>
    </rPh>
    <phoneticPr fontId="6"/>
  </si>
  <si>
    <t>御所市</t>
    <rPh sb="0" eb="2">
      <t>ゴショ</t>
    </rPh>
    <rPh sb="2" eb="3">
      <t>シ</t>
    </rPh>
    <phoneticPr fontId="6"/>
  </si>
  <si>
    <t>川内村</t>
    <rPh sb="0" eb="2">
      <t>カワウチ</t>
    </rPh>
    <rPh sb="2" eb="3">
      <t>ムラ</t>
    </rPh>
    <phoneticPr fontId="6"/>
  </si>
  <si>
    <t>平群町</t>
    <rPh sb="0" eb="1">
      <t>ヘイ</t>
    </rPh>
    <rPh sb="1" eb="2">
      <t>グン</t>
    </rPh>
    <rPh sb="2" eb="3">
      <t>マチ</t>
    </rPh>
    <phoneticPr fontId="6"/>
  </si>
  <si>
    <t>葛尾村</t>
    <rPh sb="0" eb="1">
      <t>クズ</t>
    </rPh>
    <rPh sb="1" eb="3">
      <t>オムラ</t>
    </rPh>
    <phoneticPr fontId="6"/>
  </si>
  <si>
    <t>三郷町</t>
    <rPh sb="0" eb="2">
      <t>ミサト</t>
    </rPh>
    <rPh sb="2" eb="3">
      <t>マチ</t>
    </rPh>
    <phoneticPr fontId="6"/>
  </si>
  <si>
    <t>斑鳩町</t>
    <rPh sb="0" eb="2">
      <t>イカルガ</t>
    </rPh>
    <rPh sb="2" eb="3">
      <t>マチ</t>
    </rPh>
    <phoneticPr fontId="6"/>
  </si>
  <si>
    <t>沼田市</t>
    <rPh sb="0" eb="3">
      <t>ヌマタシ</t>
    </rPh>
    <phoneticPr fontId="6"/>
  </si>
  <si>
    <t>安堵町</t>
    <rPh sb="0" eb="2">
      <t>アンド</t>
    </rPh>
    <rPh sb="2" eb="3">
      <t>マチ</t>
    </rPh>
    <phoneticPr fontId="6"/>
  </si>
  <si>
    <t>上野村</t>
    <rPh sb="0" eb="2">
      <t>ウエノ</t>
    </rPh>
    <rPh sb="2" eb="3">
      <t>ムラ</t>
    </rPh>
    <phoneticPr fontId="6"/>
  </si>
  <si>
    <t>上牧町</t>
    <rPh sb="0" eb="3">
      <t>カミマキマチ</t>
    </rPh>
    <phoneticPr fontId="6"/>
  </si>
  <si>
    <t>南牧村</t>
    <rPh sb="0" eb="3">
      <t>ミナミマキムラ</t>
    </rPh>
    <phoneticPr fontId="6"/>
  </si>
  <si>
    <t>王寺町</t>
    <rPh sb="0" eb="1">
      <t>オウ</t>
    </rPh>
    <rPh sb="1" eb="2">
      <t>テラ</t>
    </rPh>
    <rPh sb="2" eb="3">
      <t>マチ</t>
    </rPh>
    <phoneticPr fontId="6"/>
  </si>
  <si>
    <t>長野原町</t>
    <rPh sb="0" eb="4">
      <t>ナガノハラマチ</t>
    </rPh>
    <phoneticPr fontId="6"/>
  </si>
  <si>
    <t>広陵町</t>
    <rPh sb="0" eb="2">
      <t>コウリョウ</t>
    </rPh>
    <rPh sb="2" eb="3">
      <t>マチ</t>
    </rPh>
    <phoneticPr fontId="6"/>
  </si>
  <si>
    <t>嬬恋村</t>
    <rPh sb="0" eb="3">
      <t>ツマゴイムラ</t>
    </rPh>
    <phoneticPr fontId="6"/>
  </si>
  <si>
    <t>河合町</t>
    <rPh sb="0" eb="2">
      <t>カワイ</t>
    </rPh>
    <rPh sb="2" eb="3">
      <t>マチ</t>
    </rPh>
    <phoneticPr fontId="6"/>
  </si>
  <si>
    <t>草津町</t>
    <rPh sb="0" eb="2">
      <t>クサツ</t>
    </rPh>
    <rPh sb="2" eb="3">
      <t>マチ</t>
    </rPh>
    <phoneticPr fontId="6"/>
  </si>
  <si>
    <t>和歌山市</t>
    <rPh sb="0" eb="4">
      <t>ワカヤマシ</t>
    </rPh>
    <phoneticPr fontId="6"/>
  </si>
  <si>
    <t>橋本市</t>
    <rPh sb="0" eb="2">
      <t>ハシモト</t>
    </rPh>
    <rPh sb="2" eb="3">
      <t>シ</t>
    </rPh>
    <phoneticPr fontId="6"/>
  </si>
  <si>
    <t>紀の川市</t>
    <rPh sb="0" eb="1">
      <t>キ</t>
    </rPh>
    <rPh sb="2" eb="4">
      <t>カワシ</t>
    </rPh>
    <phoneticPr fontId="6"/>
  </si>
  <si>
    <t>川場村</t>
    <rPh sb="0" eb="3">
      <t>カワバムラ</t>
    </rPh>
    <phoneticPr fontId="6"/>
  </si>
  <si>
    <t>岩出市</t>
    <rPh sb="0" eb="3">
      <t>イワデシ</t>
    </rPh>
    <phoneticPr fontId="6"/>
  </si>
  <si>
    <t>みなかみ町</t>
    <rPh sb="4" eb="5">
      <t>マチ</t>
    </rPh>
    <phoneticPr fontId="6"/>
  </si>
  <si>
    <t>かつらぎ町</t>
    <rPh sb="4" eb="5">
      <t>マチ</t>
    </rPh>
    <phoneticPr fontId="6"/>
  </si>
  <si>
    <t>高松市</t>
    <rPh sb="0" eb="3">
      <t>タカマツシ</t>
    </rPh>
    <phoneticPr fontId="6"/>
  </si>
  <si>
    <t>大野城市</t>
    <rPh sb="0" eb="4">
      <t>オオノジョウシ</t>
    </rPh>
    <phoneticPr fontId="6"/>
  </si>
  <si>
    <t>十日町市</t>
    <rPh sb="0" eb="3">
      <t>トウカマチ</t>
    </rPh>
    <rPh sb="3" eb="4">
      <t>シ</t>
    </rPh>
    <phoneticPr fontId="6"/>
  </si>
  <si>
    <t>太宰府市</t>
    <rPh sb="0" eb="4">
      <t>ダザイフシ</t>
    </rPh>
    <phoneticPr fontId="6"/>
  </si>
  <si>
    <t>見附市</t>
    <rPh sb="0" eb="3">
      <t>ミツケシ</t>
    </rPh>
    <phoneticPr fontId="6"/>
  </si>
  <si>
    <t>糸島市</t>
    <rPh sb="0" eb="2">
      <t>イトシマ</t>
    </rPh>
    <rPh sb="2" eb="3">
      <t>シ</t>
    </rPh>
    <phoneticPr fontId="6"/>
  </si>
  <si>
    <t>志免町</t>
    <rPh sb="0" eb="1">
      <t>シ</t>
    </rPh>
    <rPh sb="2" eb="3">
      <t>マチ</t>
    </rPh>
    <phoneticPr fontId="6"/>
  </si>
  <si>
    <t>新宮町</t>
    <rPh sb="0" eb="3">
      <t>シングウマチ</t>
    </rPh>
    <phoneticPr fontId="6"/>
  </si>
  <si>
    <t>粕屋町</t>
    <rPh sb="0" eb="3">
      <t>カスヤマチ</t>
    </rPh>
    <phoneticPr fontId="6"/>
  </si>
  <si>
    <t>佐賀市</t>
    <rPh sb="0" eb="3">
      <t>サガシ</t>
    </rPh>
    <phoneticPr fontId="6"/>
  </si>
  <si>
    <t>吉野ヶ里町</t>
    <rPh sb="0" eb="4">
      <t>ヨシノガリ</t>
    </rPh>
    <rPh sb="4" eb="5">
      <t>マチ</t>
    </rPh>
    <phoneticPr fontId="6"/>
  </si>
  <si>
    <t>3/100地域</t>
    <rPh sb="5" eb="7">
      <t>チイキ</t>
    </rPh>
    <phoneticPr fontId="6"/>
  </si>
  <si>
    <t>名取市</t>
    <rPh sb="0" eb="3">
      <t>ナトリシ</t>
    </rPh>
    <phoneticPr fontId="6"/>
  </si>
  <si>
    <t>村田町</t>
    <rPh sb="0" eb="3">
      <t>ムラタマチ</t>
    </rPh>
    <phoneticPr fontId="6"/>
  </si>
  <si>
    <t>利府町</t>
    <rPh sb="0" eb="3">
      <t>リフチョウ</t>
    </rPh>
    <phoneticPr fontId="6"/>
  </si>
  <si>
    <t>富士吉田市</t>
    <rPh sb="0" eb="5">
      <t>フジヨシダシ</t>
    </rPh>
    <phoneticPr fontId="6"/>
  </si>
  <si>
    <t>結城市</t>
    <rPh sb="0" eb="3">
      <t>ユウキシ</t>
    </rPh>
    <phoneticPr fontId="6"/>
  </si>
  <si>
    <t>道志村</t>
    <rPh sb="0" eb="3">
      <t>ドウシムラ</t>
    </rPh>
    <phoneticPr fontId="6"/>
  </si>
  <si>
    <t>下妻市</t>
    <rPh sb="0" eb="3">
      <t>シモツマシ</t>
    </rPh>
    <phoneticPr fontId="6"/>
  </si>
  <si>
    <t>忍野村</t>
    <rPh sb="0" eb="3">
      <t>オシノムラ</t>
    </rPh>
    <phoneticPr fontId="6"/>
  </si>
  <si>
    <t>常陸太田市</t>
    <rPh sb="0" eb="5">
      <t>ヒタチオオタシ</t>
    </rPh>
    <phoneticPr fontId="6"/>
  </si>
  <si>
    <t>山中湖村</t>
    <rPh sb="0" eb="4">
      <t>ヤマナカコムラ</t>
    </rPh>
    <phoneticPr fontId="6"/>
  </si>
  <si>
    <t>笠間市</t>
    <rPh sb="0" eb="3">
      <t>カサマシ</t>
    </rPh>
    <phoneticPr fontId="6"/>
  </si>
  <si>
    <t>鳴沢村</t>
    <rPh sb="0" eb="3">
      <t>ナルサワムラ</t>
    </rPh>
    <phoneticPr fontId="6"/>
  </si>
  <si>
    <t>鹿嶋市</t>
    <rPh sb="0" eb="3">
      <t>カシマシ</t>
    </rPh>
    <phoneticPr fontId="6"/>
  </si>
  <si>
    <t>富士河口湖町</t>
    <rPh sb="0" eb="2">
      <t>フジ</t>
    </rPh>
    <rPh sb="2" eb="6">
      <t>カワグチコマチ</t>
    </rPh>
    <phoneticPr fontId="6"/>
  </si>
  <si>
    <t>潮来市</t>
    <rPh sb="0" eb="3">
      <t>イタコシ</t>
    </rPh>
    <phoneticPr fontId="6"/>
  </si>
  <si>
    <t>筑西市</t>
    <rPh sb="0" eb="3">
      <t>チクセイシ</t>
    </rPh>
    <phoneticPr fontId="6"/>
  </si>
  <si>
    <t>桜川市</t>
    <rPh sb="0" eb="3">
      <t>サクラガワシ</t>
    </rPh>
    <phoneticPr fontId="6"/>
  </si>
  <si>
    <t>茨城町</t>
    <rPh sb="0" eb="3">
      <t>イバラキマチ</t>
    </rPh>
    <phoneticPr fontId="6"/>
  </si>
  <si>
    <t>松本市</t>
    <rPh sb="0" eb="3">
      <t>マツモトシ</t>
    </rPh>
    <phoneticPr fontId="6"/>
  </si>
  <si>
    <t>城里町</t>
    <rPh sb="0" eb="3">
      <t>シロサトマチ</t>
    </rPh>
    <phoneticPr fontId="6"/>
  </si>
  <si>
    <t>上田市</t>
    <rPh sb="0" eb="3">
      <t>ウエダシ</t>
    </rPh>
    <phoneticPr fontId="6"/>
  </si>
  <si>
    <t>八千代町</t>
    <rPh sb="0" eb="4">
      <t>ヤチヨマチ</t>
    </rPh>
    <phoneticPr fontId="6"/>
  </si>
  <si>
    <t>岡谷市</t>
    <rPh sb="0" eb="3">
      <t>オカヤシ</t>
    </rPh>
    <phoneticPr fontId="6"/>
  </si>
  <si>
    <t>栃木市</t>
    <rPh sb="0" eb="3">
      <t>トチギシ</t>
    </rPh>
    <phoneticPr fontId="6"/>
  </si>
  <si>
    <t>諏訪市</t>
    <rPh sb="0" eb="3">
      <t>スワシ</t>
    </rPh>
    <phoneticPr fontId="6"/>
  </si>
  <si>
    <t>佐野市</t>
    <rPh sb="0" eb="3">
      <t>サノシ</t>
    </rPh>
    <phoneticPr fontId="6"/>
  </si>
  <si>
    <t>須坂市</t>
    <rPh sb="0" eb="3">
      <t>スザカシ</t>
    </rPh>
    <phoneticPr fontId="6"/>
  </si>
  <si>
    <t>鹿沼市</t>
    <rPh sb="0" eb="3">
      <t>カヌマシ</t>
    </rPh>
    <phoneticPr fontId="6"/>
  </si>
  <si>
    <t>小諸市</t>
    <rPh sb="0" eb="3">
      <t>コモロシ</t>
    </rPh>
    <phoneticPr fontId="6"/>
  </si>
  <si>
    <t>日光市</t>
    <rPh sb="0" eb="3">
      <t>ニッコウシ</t>
    </rPh>
    <phoneticPr fontId="6"/>
  </si>
  <si>
    <t>伊那市</t>
    <rPh sb="0" eb="3">
      <t>イナシ</t>
    </rPh>
    <phoneticPr fontId="6"/>
  </si>
  <si>
    <t>小山市</t>
    <rPh sb="0" eb="3">
      <t>オヤマシ</t>
    </rPh>
    <phoneticPr fontId="6"/>
  </si>
  <si>
    <t>駒ヶ根市</t>
    <rPh sb="0" eb="3">
      <t>コマガネ</t>
    </rPh>
    <rPh sb="3" eb="4">
      <t>シ</t>
    </rPh>
    <phoneticPr fontId="6"/>
  </si>
  <si>
    <t>真岡市</t>
    <rPh sb="0" eb="3">
      <t>モオカシ</t>
    </rPh>
    <phoneticPr fontId="6"/>
  </si>
  <si>
    <t>中野市</t>
    <rPh sb="0" eb="3">
      <t>ナカノシ</t>
    </rPh>
    <phoneticPr fontId="6"/>
  </si>
  <si>
    <t>上三川町</t>
    <rPh sb="0" eb="1">
      <t>ウエ</t>
    </rPh>
    <rPh sb="1" eb="3">
      <t>ミカワ</t>
    </rPh>
    <rPh sb="3" eb="4">
      <t>マチ</t>
    </rPh>
    <phoneticPr fontId="6"/>
  </si>
  <si>
    <t>大町市</t>
    <rPh sb="0" eb="3">
      <t>オオマチシ</t>
    </rPh>
    <phoneticPr fontId="6"/>
  </si>
  <si>
    <t>芳賀町</t>
    <rPh sb="0" eb="2">
      <t>ハガ</t>
    </rPh>
    <rPh sb="2" eb="3">
      <t>マチ</t>
    </rPh>
    <phoneticPr fontId="6"/>
  </si>
  <si>
    <t>壬生町</t>
    <rPh sb="0" eb="3">
      <t>ミブマチ</t>
    </rPh>
    <phoneticPr fontId="6"/>
  </si>
  <si>
    <t>茅野市</t>
    <rPh sb="0" eb="3">
      <t>チノシ</t>
    </rPh>
    <phoneticPr fontId="6"/>
  </si>
  <si>
    <t>前橋市</t>
    <rPh sb="0" eb="3">
      <t>マエバシシ</t>
    </rPh>
    <phoneticPr fontId="6"/>
  </si>
  <si>
    <t>桐生市</t>
    <rPh sb="0" eb="3">
      <t>キリュウシ</t>
    </rPh>
    <phoneticPr fontId="6"/>
  </si>
  <si>
    <t>佐久市</t>
    <rPh sb="0" eb="3">
      <t>サクシ</t>
    </rPh>
    <phoneticPr fontId="6"/>
  </si>
  <si>
    <t>伊勢崎市</t>
    <rPh sb="0" eb="3">
      <t>イセサキ</t>
    </rPh>
    <rPh sb="3" eb="4">
      <t>シ</t>
    </rPh>
    <phoneticPr fontId="6"/>
  </si>
  <si>
    <t>千曲市</t>
    <rPh sb="0" eb="3">
      <t>チクマシ</t>
    </rPh>
    <phoneticPr fontId="6"/>
  </si>
  <si>
    <t>太田市</t>
    <rPh sb="0" eb="3">
      <t>オオタシ</t>
    </rPh>
    <phoneticPr fontId="6"/>
  </si>
  <si>
    <t>東御市</t>
    <rPh sb="0" eb="1">
      <t>ヒガシ</t>
    </rPh>
    <rPh sb="1" eb="2">
      <t>オン</t>
    </rPh>
    <rPh sb="2" eb="3">
      <t>シ</t>
    </rPh>
    <phoneticPr fontId="6"/>
  </si>
  <si>
    <t>安曇野市</t>
    <rPh sb="0" eb="3">
      <t>アズミノ</t>
    </rPh>
    <rPh sb="3" eb="4">
      <t>シ</t>
    </rPh>
    <phoneticPr fontId="6"/>
  </si>
  <si>
    <t>渋川市</t>
    <rPh sb="0" eb="3">
      <t>シブカワシ</t>
    </rPh>
    <phoneticPr fontId="6"/>
  </si>
  <si>
    <t>みどり市</t>
    <rPh sb="3" eb="4">
      <t>シ</t>
    </rPh>
    <phoneticPr fontId="6"/>
  </si>
  <si>
    <t>吉岡町</t>
    <rPh sb="0" eb="3">
      <t>ヨシオカマチ</t>
    </rPh>
    <phoneticPr fontId="6"/>
  </si>
  <si>
    <t>東吾妻町</t>
    <rPh sb="0" eb="1">
      <t>ヒガシ</t>
    </rPh>
    <rPh sb="1" eb="3">
      <t>アヅマ</t>
    </rPh>
    <rPh sb="3" eb="4">
      <t>マチ</t>
    </rPh>
    <phoneticPr fontId="6"/>
  </si>
  <si>
    <t>玉村町</t>
    <rPh sb="0" eb="3">
      <t>タマムラマチ</t>
    </rPh>
    <phoneticPr fontId="6"/>
  </si>
  <si>
    <t>板倉町</t>
    <rPh sb="0" eb="3">
      <t>イタクラマチ</t>
    </rPh>
    <phoneticPr fontId="6"/>
  </si>
  <si>
    <t>千代田町</t>
    <rPh sb="0" eb="4">
      <t>チヨダマチ</t>
    </rPh>
    <phoneticPr fontId="6"/>
  </si>
  <si>
    <t>大泉町</t>
    <rPh sb="0" eb="3">
      <t>オオイズミマチ</t>
    </rPh>
    <phoneticPr fontId="6"/>
  </si>
  <si>
    <t>榛東村</t>
    <rPh sb="0" eb="1">
      <t>シン</t>
    </rPh>
    <rPh sb="1" eb="2">
      <t>ヒガシ</t>
    </rPh>
    <rPh sb="2" eb="3">
      <t>ムラ</t>
    </rPh>
    <phoneticPr fontId="6"/>
  </si>
  <si>
    <t>熊谷市</t>
    <rPh sb="0" eb="3">
      <t>クマガヤシ</t>
    </rPh>
    <phoneticPr fontId="6"/>
  </si>
  <si>
    <t>日高市</t>
    <rPh sb="0" eb="3">
      <t>ヒダカシ</t>
    </rPh>
    <phoneticPr fontId="6"/>
  </si>
  <si>
    <t>毛呂山町</t>
    <rPh sb="0" eb="4">
      <t>モロヤママチ</t>
    </rPh>
    <phoneticPr fontId="6"/>
  </si>
  <si>
    <t>越生町</t>
    <rPh sb="0" eb="1">
      <t>コシ</t>
    </rPh>
    <rPh sb="1" eb="2">
      <t>ナマ</t>
    </rPh>
    <rPh sb="2" eb="3">
      <t>マチ</t>
    </rPh>
    <phoneticPr fontId="6"/>
  </si>
  <si>
    <t>嵐山町</t>
    <rPh sb="0" eb="2">
      <t>ランザン</t>
    </rPh>
    <rPh sb="2" eb="3">
      <t>マチ</t>
    </rPh>
    <phoneticPr fontId="6"/>
  </si>
  <si>
    <t>吉見町</t>
    <rPh sb="0" eb="3">
      <t>ヨシミマチ</t>
    </rPh>
    <phoneticPr fontId="6"/>
  </si>
  <si>
    <t>辰野町</t>
    <rPh sb="0" eb="2">
      <t>タツノ</t>
    </rPh>
    <rPh sb="2" eb="3">
      <t>チョウ</t>
    </rPh>
    <phoneticPr fontId="6"/>
  </si>
  <si>
    <t>鴨川市</t>
    <rPh sb="0" eb="3">
      <t>カモガワシ</t>
    </rPh>
    <phoneticPr fontId="6"/>
  </si>
  <si>
    <t>箕輪町</t>
    <rPh sb="0" eb="3">
      <t>ミノワマチ</t>
    </rPh>
    <phoneticPr fontId="6"/>
  </si>
  <si>
    <t>八街市</t>
    <rPh sb="0" eb="3">
      <t>ヤチマタシ</t>
    </rPh>
    <phoneticPr fontId="6"/>
  </si>
  <si>
    <t>飯島町</t>
    <rPh sb="0" eb="2">
      <t>イイジマ</t>
    </rPh>
    <rPh sb="2" eb="3">
      <t>マチ</t>
    </rPh>
    <phoneticPr fontId="6"/>
  </si>
  <si>
    <t>富里市</t>
    <rPh sb="0" eb="3">
      <t>トミサトシ</t>
    </rPh>
    <phoneticPr fontId="6"/>
  </si>
  <si>
    <t>南箕輪村</t>
    <rPh sb="0" eb="1">
      <t>ミナミ</t>
    </rPh>
    <rPh sb="1" eb="3">
      <t>ミノワ</t>
    </rPh>
    <rPh sb="3" eb="4">
      <t>ムラ</t>
    </rPh>
    <phoneticPr fontId="6"/>
  </si>
  <si>
    <t>山武市</t>
    <rPh sb="0" eb="3">
      <t>サンムシ</t>
    </rPh>
    <phoneticPr fontId="6"/>
  </si>
  <si>
    <t>宮田村</t>
    <rPh sb="0" eb="2">
      <t>ミヤタ</t>
    </rPh>
    <rPh sb="2" eb="3">
      <t>ムラ</t>
    </rPh>
    <phoneticPr fontId="6"/>
  </si>
  <si>
    <t>九十九里町</t>
    <rPh sb="0" eb="5">
      <t>クジュウクリマチ</t>
    </rPh>
    <phoneticPr fontId="6"/>
  </si>
  <si>
    <t>阿智村</t>
    <rPh sb="0" eb="3">
      <t>アチムラ</t>
    </rPh>
    <phoneticPr fontId="6"/>
  </si>
  <si>
    <t>芝山町</t>
    <rPh sb="0" eb="3">
      <t>シバヤママチ</t>
    </rPh>
    <phoneticPr fontId="6"/>
  </si>
  <si>
    <t>平谷村</t>
    <rPh sb="0" eb="2">
      <t>ヒラタニ</t>
    </rPh>
    <rPh sb="2" eb="3">
      <t>ムラ</t>
    </rPh>
    <phoneticPr fontId="6"/>
  </si>
  <si>
    <t>根羽村</t>
    <rPh sb="0" eb="1">
      <t>ネ</t>
    </rPh>
    <rPh sb="1" eb="2">
      <t>ハネ</t>
    </rPh>
    <rPh sb="2" eb="3">
      <t>ムラ</t>
    </rPh>
    <phoneticPr fontId="6"/>
  </si>
  <si>
    <t>武蔵村山市</t>
    <rPh sb="0" eb="5">
      <t>ムサシムラヤマシ</t>
    </rPh>
    <phoneticPr fontId="6"/>
  </si>
  <si>
    <t>下條村</t>
    <rPh sb="0" eb="3">
      <t>シモジョウムラ</t>
    </rPh>
    <phoneticPr fontId="6"/>
  </si>
  <si>
    <t>瑞穂町</t>
    <rPh sb="0" eb="3">
      <t>ミズホマチ</t>
    </rPh>
    <phoneticPr fontId="6"/>
  </si>
  <si>
    <t>売木村</t>
    <rPh sb="0" eb="1">
      <t>ウ</t>
    </rPh>
    <rPh sb="1" eb="2">
      <t>キ</t>
    </rPh>
    <rPh sb="2" eb="3">
      <t>ムラ</t>
    </rPh>
    <phoneticPr fontId="6"/>
  </si>
  <si>
    <t>箱根町</t>
    <rPh sb="0" eb="3">
      <t>ハコネマチ</t>
    </rPh>
    <phoneticPr fontId="6"/>
  </si>
  <si>
    <t>大鹿村</t>
    <rPh sb="0" eb="2">
      <t>オオシカ</t>
    </rPh>
    <rPh sb="2" eb="3">
      <t>ムラ</t>
    </rPh>
    <phoneticPr fontId="6"/>
  </si>
  <si>
    <t>新潟市</t>
    <rPh sb="0" eb="3">
      <t>ニイガタシ</t>
    </rPh>
    <phoneticPr fontId="6"/>
  </si>
  <si>
    <t>上松町</t>
    <rPh sb="0" eb="3">
      <t>カミマツチョウ</t>
    </rPh>
    <phoneticPr fontId="6"/>
  </si>
  <si>
    <t>木祖村</t>
    <rPh sb="0" eb="3">
      <t>キソムラ</t>
    </rPh>
    <phoneticPr fontId="6"/>
  </si>
  <si>
    <t>王滝村</t>
    <rPh sb="0" eb="3">
      <t>オウタキムラ</t>
    </rPh>
    <phoneticPr fontId="6"/>
  </si>
  <si>
    <t>大桑村</t>
    <rPh sb="0" eb="3">
      <t>オオクワムラ</t>
    </rPh>
    <phoneticPr fontId="6"/>
  </si>
  <si>
    <t>木曽町</t>
    <rPh sb="0" eb="2">
      <t>キソ</t>
    </rPh>
    <rPh sb="2" eb="3">
      <t>チョウ</t>
    </rPh>
    <phoneticPr fontId="6"/>
  </si>
  <si>
    <t>舟橋村</t>
    <rPh sb="0" eb="3">
      <t>フナハシムラ</t>
    </rPh>
    <phoneticPr fontId="6"/>
  </si>
  <si>
    <t>金沢市</t>
    <rPh sb="0" eb="3">
      <t>カナザワシ</t>
    </rPh>
    <phoneticPr fontId="6"/>
  </si>
  <si>
    <t>津幡町</t>
    <rPh sb="0" eb="3">
      <t>ツバタマチ</t>
    </rPh>
    <phoneticPr fontId="6"/>
  </si>
  <si>
    <t>内灘町</t>
    <rPh sb="0" eb="3">
      <t>ウチナダマチ</t>
    </rPh>
    <phoneticPr fontId="6"/>
  </si>
  <si>
    <t>福井市</t>
    <rPh sb="0" eb="3">
      <t>フクイシ</t>
    </rPh>
    <phoneticPr fontId="6"/>
  </si>
  <si>
    <t>南アルプス市</t>
    <rPh sb="0" eb="1">
      <t>ミナミ</t>
    </rPh>
    <rPh sb="5" eb="6">
      <t>シ</t>
    </rPh>
    <phoneticPr fontId="6"/>
  </si>
  <si>
    <t>甲斐市</t>
    <rPh sb="0" eb="3">
      <t>カイシ</t>
    </rPh>
    <phoneticPr fontId="6"/>
  </si>
  <si>
    <t>上野原市</t>
    <rPh sb="0" eb="4">
      <t>ウエノハラシ</t>
    </rPh>
    <phoneticPr fontId="6"/>
  </si>
  <si>
    <t>中央市</t>
    <rPh sb="0" eb="2">
      <t>チュウオウ</t>
    </rPh>
    <rPh sb="2" eb="3">
      <t>シ</t>
    </rPh>
    <phoneticPr fontId="6"/>
  </si>
  <si>
    <t>市川三郷町</t>
    <rPh sb="0" eb="2">
      <t>イチカワ</t>
    </rPh>
    <rPh sb="2" eb="4">
      <t>ミサト</t>
    </rPh>
    <rPh sb="4" eb="5">
      <t>マチ</t>
    </rPh>
    <phoneticPr fontId="6"/>
  </si>
  <si>
    <t>早川町</t>
    <rPh sb="0" eb="2">
      <t>ハヤカワ</t>
    </rPh>
    <rPh sb="2" eb="3">
      <t>マチ</t>
    </rPh>
    <phoneticPr fontId="6"/>
  </si>
  <si>
    <t>身延町</t>
    <rPh sb="0" eb="2">
      <t>ミノブ</t>
    </rPh>
    <rPh sb="2" eb="3">
      <t>マチ</t>
    </rPh>
    <phoneticPr fontId="6"/>
  </si>
  <si>
    <t>南部町</t>
    <rPh sb="0" eb="2">
      <t>ナンブ</t>
    </rPh>
    <rPh sb="2" eb="3">
      <t>マチ</t>
    </rPh>
    <phoneticPr fontId="6"/>
  </si>
  <si>
    <t>昭和町</t>
    <rPh sb="0" eb="2">
      <t>ショウワ</t>
    </rPh>
    <rPh sb="2" eb="3">
      <t>マチ</t>
    </rPh>
    <phoneticPr fontId="6"/>
  </si>
  <si>
    <t>富士河口湖町</t>
    <rPh sb="0" eb="2">
      <t>フジ</t>
    </rPh>
    <rPh sb="2" eb="5">
      <t>カワグチコ</t>
    </rPh>
    <rPh sb="5" eb="6">
      <t>マチ</t>
    </rPh>
    <phoneticPr fontId="6"/>
  </si>
  <si>
    <t>道志村</t>
    <rPh sb="0" eb="1">
      <t>ドウ</t>
    </rPh>
    <rPh sb="1" eb="2">
      <t>シ</t>
    </rPh>
    <rPh sb="2" eb="3">
      <t>ムラ</t>
    </rPh>
    <phoneticPr fontId="6"/>
  </si>
  <si>
    <t>飯田市</t>
    <rPh sb="0" eb="3">
      <t>イイダシ</t>
    </rPh>
    <phoneticPr fontId="6"/>
  </si>
  <si>
    <t>郡上市</t>
    <rPh sb="0" eb="3">
      <t>グジョウシ</t>
    </rPh>
    <phoneticPr fontId="6"/>
  </si>
  <si>
    <t>安芸太田町</t>
    <rPh sb="0" eb="5">
      <t>アキオオタチョウ</t>
    </rPh>
    <phoneticPr fontId="6"/>
  </si>
  <si>
    <t>長和町</t>
    <rPh sb="0" eb="3">
      <t>ナガワマチ</t>
    </rPh>
    <phoneticPr fontId="6"/>
  </si>
  <si>
    <t>下諏訪町</t>
    <rPh sb="0" eb="4">
      <t>シモスワマチ</t>
    </rPh>
    <phoneticPr fontId="6"/>
  </si>
  <si>
    <t>辰野町</t>
    <rPh sb="0" eb="3">
      <t>タツノマチ</t>
    </rPh>
    <phoneticPr fontId="6"/>
  </si>
  <si>
    <t>木曽町</t>
    <rPh sb="0" eb="3">
      <t>キソマチ</t>
    </rPh>
    <phoneticPr fontId="6"/>
  </si>
  <si>
    <t>南箕輪村</t>
    <rPh sb="0" eb="4">
      <t>ミナミミノワムラ</t>
    </rPh>
    <phoneticPr fontId="6"/>
  </si>
  <si>
    <t>朝日村</t>
    <rPh sb="0" eb="2">
      <t>アサヒ</t>
    </rPh>
    <rPh sb="2" eb="3">
      <t>ムラ</t>
    </rPh>
    <phoneticPr fontId="6"/>
  </si>
  <si>
    <t>筑北村</t>
    <rPh sb="0" eb="1">
      <t>ツク</t>
    </rPh>
    <rPh sb="1" eb="3">
      <t>キタムラ</t>
    </rPh>
    <phoneticPr fontId="6"/>
  </si>
  <si>
    <t>大垣市</t>
    <rPh sb="0" eb="3">
      <t>オオガキシ</t>
    </rPh>
    <phoneticPr fontId="6"/>
  </si>
  <si>
    <t>多治見市</t>
    <rPh sb="0" eb="4">
      <t>タジミシ</t>
    </rPh>
    <phoneticPr fontId="6"/>
  </si>
  <si>
    <t>関市</t>
    <rPh sb="0" eb="2">
      <t>セキシ</t>
    </rPh>
    <phoneticPr fontId="6"/>
  </si>
  <si>
    <t>羽島市</t>
    <rPh sb="0" eb="3">
      <t>ハシマシ</t>
    </rPh>
    <phoneticPr fontId="6"/>
  </si>
  <si>
    <t>美濃加茂市</t>
    <rPh sb="0" eb="5">
      <t>ミノカモシ</t>
    </rPh>
    <phoneticPr fontId="6"/>
  </si>
  <si>
    <t>土岐市</t>
    <rPh sb="0" eb="3">
      <t>トキシ</t>
    </rPh>
    <phoneticPr fontId="6"/>
  </si>
  <si>
    <t>各務原市</t>
    <rPh sb="0" eb="4">
      <t>カガミハラシ</t>
    </rPh>
    <phoneticPr fontId="6"/>
  </si>
  <si>
    <t>可児市</t>
    <rPh sb="0" eb="2">
      <t>カニ</t>
    </rPh>
    <rPh sb="2" eb="3">
      <t>シ</t>
    </rPh>
    <phoneticPr fontId="6"/>
  </si>
  <si>
    <t>瑞穂市</t>
    <rPh sb="0" eb="3">
      <t>ミズホシ</t>
    </rPh>
    <phoneticPr fontId="6"/>
  </si>
  <si>
    <t>本巣市</t>
    <rPh sb="0" eb="2">
      <t>モトス</t>
    </rPh>
    <rPh sb="2" eb="3">
      <t>シ</t>
    </rPh>
    <phoneticPr fontId="6"/>
  </si>
  <si>
    <t>岐南町</t>
    <rPh sb="0" eb="2">
      <t>ギナン</t>
    </rPh>
    <rPh sb="2" eb="3">
      <t>チョウ</t>
    </rPh>
    <phoneticPr fontId="6"/>
  </si>
  <si>
    <t>笠松町</t>
    <rPh sb="0" eb="2">
      <t>カサマツ</t>
    </rPh>
    <rPh sb="2" eb="3">
      <t>マチ</t>
    </rPh>
    <phoneticPr fontId="6"/>
  </si>
  <si>
    <t>神戸町</t>
    <rPh sb="0" eb="2">
      <t>コウベ</t>
    </rPh>
    <rPh sb="2" eb="3">
      <t>マチ</t>
    </rPh>
    <phoneticPr fontId="6"/>
  </si>
  <si>
    <t>安八町</t>
    <rPh sb="0" eb="1">
      <t>ヤス</t>
    </rPh>
    <rPh sb="1" eb="2">
      <t>ハチ</t>
    </rPh>
    <rPh sb="2" eb="3">
      <t>マチ</t>
    </rPh>
    <phoneticPr fontId="6"/>
  </si>
  <si>
    <t>北方町</t>
    <rPh sb="0" eb="2">
      <t>ホッポウ</t>
    </rPh>
    <rPh sb="2" eb="3">
      <t>マチ</t>
    </rPh>
    <phoneticPr fontId="6"/>
  </si>
  <si>
    <t>坂祝町</t>
    <rPh sb="0" eb="1">
      <t>サカ</t>
    </rPh>
    <rPh sb="1" eb="2">
      <t>イワ</t>
    </rPh>
    <rPh sb="2" eb="3">
      <t>マチ</t>
    </rPh>
    <phoneticPr fontId="6"/>
  </si>
  <si>
    <t>八百津町</t>
    <rPh sb="0" eb="3">
      <t>ヤオツ</t>
    </rPh>
    <rPh sb="3" eb="4">
      <t>チョウ</t>
    </rPh>
    <phoneticPr fontId="6"/>
  </si>
  <si>
    <t>御嵩町</t>
    <rPh sb="0" eb="1">
      <t>オン</t>
    </rPh>
    <rPh sb="1" eb="2">
      <t>タカ</t>
    </rPh>
    <rPh sb="2" eb="3">
      <t>マチ</t>
    </rPh>
    <phoneticPr fontId="6"/>
  </si>
  <si>
    <t>浜松市</t>
    <rPh sb="0" eb="3">
      <t>ハママツシ</t>
    </rPh>
    <phoneticPr fontId="6"/>
  </si>
  <si>
    <t>三島市</t>
    <rPh sb="0" eb="3">
      <t>ミシマシ</t>
    </rPh>
    <phoneticPr fontId="6"/>
  </si>
  <si>
    <t>富士宮市</t>
    <rPh sb="0" eb="4">
      <t>フジノミヤシ</t>
    </rPh>
    <phoneticPr fontId="6"/>
  </si>
  <si>
    <t>島田市</t>
    <rPh sb="0" eb="3">
      <t>シマダシ</t>
    </rPh>
    <phoneticPr fontId="6"/>
  </si>
  <si>
    <t>富士市</t>
    <rPh sb="0" eb="3">
      <t>フジシ</t>
    </rPh>
    <phoneticPr fontId="6"/>
  </si>
  <si>
    <t>焼津市</t>
    <rPh sb="0" eb="3">
      <t>ヤイヅシ</t>
    </rPh>
    <phoneticPr fontId="6"/>
  </si>
  <si>
    <t>掛川市</t>
    <rPh sb="0" eb="3">
      <t>カケガワシ</t>
    </rPh>
    <phoneticPr fontId="6"/>
  </si>
  <si>
    <t>藤枝市</t>
    <rPh sb="0" eb="3">
      <t>フジエダシ</t>
    </rPh>
    <phoneticPr fontId="6"/>
  </si>
  <si>
    <t>袋井市</t>
    <rPh sb="0" eb="3">
      <t>フクロイシ</t>
    </rPh>
    <phoneticPr fontId="6"/>
  </si>
  <si>
    <t>湖西市</t>
    <rPh sb="0" eb="2">
      <t>コセイ</t>
    </rPh>
    <rPh sb="2" eb="3">
      <t>シ</t>
    </rPh>
    <phoneticPr fontId="6"/>
  </si>
  <si>
    <t>函南町</t>
    <rPh sb="0" eb="2">
      <t>カンナミ</t>
    </rPh>
    <rPh sb="2" eb="3">
      <t>チョウ</t>
    </rPh>
    <phoneticPr fontId="6"/>
  </si>
  <si>
    <t>長泉町</t>
    <rPh sb="0" eb="2">
      <t>ナガイズミ</t>
    </rPh>
    <rPh sb="2" eb="3">
      <t>マチ</t>
    </rPh>
    <phoneticPr fontId="6"/>
  </si>
  <si>
    <t>小山町</t>
    <rPh sb="0" eb="2">
      <t>オヤマ</t>
    </rPh>
    <rPh sb="2" eb="3">
      <t>マチ</t>
    </rPh>
    <phoneticPr fontId="6"/>
  </si>
  <si>
    <t>川根本町</t>
    <rPh sb="0" eb="2">
      <t>カワネ</t>
    </rPh>
    <rPh sb="2" eb="4">
      <t>ホンチョウ</t>
    </rPh>
    <phoneticPr fontId="6"/>
  </si>
  <si>
    <t>豊橋市</t>
    <rPh sb="0" eb="3">
      <t>トヨハシシ</t>
    </rPh>
    <phoneticPr fontId="6"/>
  </si>
  <si>
    <t>一宮市</t>
    <rPh sb="0" eb="3">
      <t>イチノミヤシ</t>
    </rPh>
    <phoneticPr fontId="6"/>
  </si>
  <si>
    <t>半田市</t>
    <rPh sb="0" eb="3">
      <t>ハンダシ</t>
    </rPh>
    <phoneticPr fontId="6"/>
  </si>
  <si>
    <t>常滑市</t>
    <rPh sb="0" eb="3">
      <t>トコナメシ</t>
    </rPh>
    <phoneticPr fontId="6"/>
  </si>
  <si>
    <t>小牧市</t>
    <rPh sb="0" eb="3">
      <t>コマキシ</t>
    </rPh>
    <phoneticPr fontId="6"/>
  </si>
  <si>
    <t>新城市</t>
    <rPh sb="0" eb="2">
      <t>シンジョウ</t>
    </rPh>
    <rPh sb="2" eb="3">
      <t>シ</t>
    </rPh>
    <phoneticPr fontId="6"/>
  </si>
  <si>
    <t>大口町</t>
    <rPh sb="0" eb="2">
      <t>オオクチ</t>
    </rPh>
    <rPh sb="2" eb="3">
      <t>マチ</t>
    </rPh>
    <phoneticPr fontId="6"/>
  </si>
  <si>
    <t>扶桑町</t>
    <rPh sb="0" eb="2">
      <t>フソウ</t>
    </rPh>
    <rPh sb="2" eb="3">
      <t>マチ</t>
    </rPh>
    <phoneticPr fontId="6"/>
  </si>
  <si>
    <t>東浦町</t>
    <rPh sb="0" eb="2">
      <t>ヒガシウラ</t>
    </rPh>
    <rPh sb="2" eb="3">
      <t>マチ</t>
    </rPh>
    <phoneticPr fontId="6"/>
  </si>
  <si>
    <t>武豊町</t>
    <rPh sb="0" eb="2">
      <t>タケトヨ</t>
    </rPh>
    <rPh sb="2" eb="3">
      <t>マチ</t>
    </rPh>
    <phoneticPr fontId="6"/>
  </si>
  <si>
    <t>飛島村</t>
    <rPh sb="0" eb="3">
      <t>トビシマムラ</t>
    </rPh>
    <phoneticPr fontId="6"/>
  </si>
  <si>
    <t>名張市</t>
    <rPh sb="0" eb="3">
      <t>ナバリシ</t>
    </rPh>
    <phoneticPr fontId="6"/>
  </si>
  <si>
    <t>いなべ市</t>
    <rPh sb="3" eb="4">
      <t>シ</t>
    </rPh>
    <phoneticPr fontId="6"/>
  </si>
  <si>
    <t>伊賀市</t>
    <rPh sb="0" eb="3">
      <t>イガシ</t>
    </rPh>
    <phoneticPr fontId="6"/>
  </si>
  <si>
    <t>木曽岬町</t>
    <rPh sb="0" eb="2">
      <t>キソ</t>
    </rPh>
    <rPh sb="2" eb="3">
      <t>ミサキ</t>
    </rPh>
    <rPh sb="3" eb="4">
      <t>マチ</t>
    </rPh>
    <phoneticPr fontId="6"/>
  </si>
  <si>
    <t>東員町</t>
    <rPh sb="0" eb="2">
      <t>トウイン</t>
    </rPh>
    <rPh sb="2" eb="3">
      <t>マチ</t>
    </rPh>
    <phoneticPr fontId="6"/>
  </si>
  <si>
    <t>菰野町</t>
    <rPh sb="0" eb="2">
      <t>コモノ</t>
    </rPh>
    <rPh sb="2" eb="3">
      <t>マチ</t>
    </rPh>
    <phoneticPr fontId="6"/>
  </si>
  <si>
    <t>川越町</t>
    <rPh sb="0" eb="2">
      <t>カワゴエ</t>
    </rPh>
    <rPh sb="2" eb="3">
      <t>マチ</t>
    </rPh>
    <phoneticPr fontId="6"/>
  </si>
  <si>
    <t>湖南市</t>
    <rPh sb="0" eb="3">
      <t>コナンシ</t>
    </rPh>
    <phoneticPr fontId="6"/>
  </si>
  <si>
    <t>高島市</t>
    <rPh sb="0" eb="2">
      <t>タカシマ</t>
    </rPh>
    <rPh sb="2" eb="3">
      <t>シ</t>
    </rPh>
    <phoneticPr fontId="6"/>
  </si>
  <si>
    <t>東近江市</t>
    <rPh sb="0" eb="4">
      <t>ヒガシオウミシ</t>
    </rPh>
    <phoneticPr fontId="6"/>
  </si>
  <si>
    <t>米原市</t>
    <rPh sb="0" eb="3">
      <t>マイバラシ</t>
    </rPh>
    <phoneticPr fontId="6"/>
  </si>
  <si>
    <t>日野町</t>
    <rPh sb="0" eb="2">
      <t>ヒノ</t>
    </rPh>
    <rPh sb="2" eb="3">
      <t>マチ</t>
    </rPh>
    <phoneticPr fontId="6"/>
  </si>
  <si>
    <t>竜王町</t>
    <rPh sb="0" eb="2">
      <t>リュウオウ</t>
    </rPh>
    <rPh sb="2" eb="3">
      <t>マチ</t>
    </rPh>
    <phoneticPr fontId="6"/>
  </si>
  <si>
    <t>愛荘町</t>
    <rPh sb="0" eb="1">
      <t>アイ</t>
    </rPh>
    <rPh sb="1" eb="2">
      <t>ソウ</t>
    </rPh>
    <rPh sb="2" eb="3">
      <t>マチ</t>
    </rPh>
    <phoneticPr fontId="6"/>
  </si>
  <si>
    <t>多賀町</t>
    <rPh sb="0" eb="2">
      <t>タガ</t>
    </rPh>
    <rPh sb="2" eb="3">
      <t>マチ</t>
    </rPh>
    <phoneticPr fontId="6"/>
  </si>
  <si>
    <t>大山崎町</t>
    <rPh sb="0" eb="2">
      <t>オオヤマ</t>
    </rPh>
    <rPh sb="2" eb="3">
      <t>ザキ</t>
    </rPh>
    <rPh sb="3" eb="4">
      <t>マチ</t>
    </rPh>
    <phoneticPr fontId="6"/>
  </si>
  <si>
    <t>南山城村</t>
    <rPh sb="0" eb="1">
      <t>ミナミ</t>
    </rPh>
    <rPh sb="1" eb="3">
      <t>ヤマシロ</t>
    </rPh>
    <rPh sb="3" eb="4">
      <t>ムラ</t>
    </rPh>
    <phoneticPr fontId="6"/>
  </si>
  <si>
    <t>姫路市</t>
    <rPh sb="0" eb="3">
      <t>ヒメジシ</t>
    </rPh>
    <phoneticPr fontId="6"/>
  </si>
  <si>
    <t>加古川市</t>
    <rPh sb="0" eb="4">
      <t>カコガワシ</t>
    </rPh>
    <phoneticPr fontId="6"/>
  </si>
  <si>
    <t>三木市</t>
    <rPh sb="0" eb="3">
      <t>ミキシ</t>
    </rPh>
    <phoneticPr fontId="6"/>
  </si>
  <si>
    <t>小野市</t>
    <rPh sb="0" eb="3">
      <t>オノシ</t>
    </rPh>
    <phoneticPr fontId="6"/>
  </si>
  <si>
    <t>加西市</t>
    <rPh sb="0" eb="1">
      <t>カ</t>
    </rPh>
    <rPh sb="1" eb="2">
      <t>ニシ</t>
    </rPh>
    <rPh sb="2" eb="3">
      <t>シ</t>
    </rPh>
    <phoneticPr fontId="6"/>
  </si>
  <si>
    <t>加東市</t>
    <rPh sb="0" eb="3">
      <t>カトウシ</t>
    </rPh>
    <phoneticPr fontId="6"/>
  </si>
  <si>
    <t>稲美町</t>
    <rPh sb="0" eb="1">
      <t>イネ</t>
    </rPh>
    <rPh sb="1" eb="2">
      <t>ビ</t>
    </rPh>
    <rPh sb="2" eb="3">
      <t>マチ</t>
    </rPh>
    <phoneticPr fontId="6"/>
  </si>
  <si>
    <t>播磨町</t>
    <rPh sb="0" eb="2">
      <t>ハリマ</t>
    </rPh>
    <rPh sb="2" eb="3">
      <t>マチ</t>
    </rPh>
    <phoneticPr fontId="6"/>
  </si>
  <si>
    <t>桜井市</t>
    <rPh sb="0" eb="3">
      <t>サクライシ</t>
    </rPh>
    <phoneticPr fontId="6"/>
  </si>
  <si>
    <t>五條市</t>
    <rPh sb="0" eb="3">
      <t>ゴジョウシ</t>
    </rPh>
    <phoneticPr fontId="6"/>
  </si>
  <si>
    <t>宇陀市</t>
    <rPh sb="0" eb="3">
      <t>ウダシ</t>
    </rPh>
    <phoneticPr fontId="6"/>
  </si>
  <si>
    <t>三宅町</t>
    <rPh sb="0" eb="3">
      <t>ミヤケチョウ</t>
    </rPh>
    <phoneticPr fontId="6"/>
  </si>
  <si>
    <t>田原本町</t>
    <rPh sb="0" eb="2">
      <t>タワラ</t>
    </rPh>
    <rPh sb="2" eb="4">
      <t>ホンマチ</t>
    </rPh>
    <phoneticPr fontId="6"/>
  </si>
  <si>
    <t>高取町</t>
    <rPh sb="0" eb="2">
      <t>タカトリ</t>
    </rPh>
    <rPh sb="2" eb="3">
      <t>マチ</t>
    </rPh>
    <phoneticPr fontId="6"/>
  </si>
  <si>
    <t>吉野町</t>
    <rPh sb="0" eb="3">
      <t>ヨシノチョウ</t>
    </rPh>
    <phoneticPr fontId="6"/>
  </si>
  <si>
    <t>山添村</t>
    <rPh sb="0" eb="3">
      <t>ヤマゾエムラ</t>
    </rPh>
    <phoneticPr fontId="6"/>
  </si>
  <si>
    <t>曽爾村</t>
    <rPh sb="0" eb="2">
      <t>ソニ</t>
    </rPh>
    <rPh sb="2" eb="3">
      <t>ムラ</t>
    </rPh>
    <phoneticPr fontId="6"/>
  </si>
  <si>
    <t>明日香村</t>
    <rPh sb="0" eb="4">
      <t>アスカムラ</t>
    </rPh>
    <phoneticPr fontId="6"/>
  </si>
  <si>
    <t>岡山市</t>
    <rPh sb="0" eb="3">
      <t>オカヤマシ</t>
    </rPh>
    <phoneticPr fontId="6"/>
  </si>
  <si>
    <t>玉野市</t>
    <rPh sb="0" eb="3">
      <t>タマノシ</t>
    </rPh>
    <phoneticPr fontId="6"/>
  </si>
  <si>
    <t>備前市</t>
    <rPh sb="0" eb="3">
      <t>ビゼンシ</t>
    </rPh>
    <phoneticPr fontId="6"/>
  </si>
  <si>
    <t>呉市</t>
    <rPh sb="0" eb="2">
      <t>クレシ</t>
    </rPh>
    <phoneticPr fontId="6"/>
  </si>
  <si>
    <t>竹原市</t>
    <rPh sb="0" eb="3">
      <t>タケハラシ</t>
    </rPh>
    <phoneticPr fontId="6"/>
  </si>
  <si>
    <t>三原市</t>
    <rPh sb="0" eb="3">
      <t>ミハラシ</t>
    </rPh>
    <phoneticPr fontId="6"/>
  </si>
  <si>
    <t>東広島市</t>
    <rPh sb="0" eb="4">
      <t>ヒガシヒロシマシ</t>
    </rPh>
    <phoneticPr fontId="6"/>
  </si>
  <si>
    <t>廿日市市</t>
    <rPh sb="0" eb="4">
      <t>ハツカイチシ</t>
    </rPh>
    <phoneticPr fontId="6"/>
  </si>
  <si>
    <t>安芸高田市</t>
    <rPh sb="0" eb="2">
      <t>アキ</t>
    </rPh>
    <rPh sb="2" eb="5">
      <t>タカダシ</t>
    </rPh>
    <phoneticPr fontId="6"/>
  </si>
  <si>
    <t>熊野町</t>
    <rPh sb="0" eb="3">
      <t>クマノチョウ</t>
    </rPh>
    <phoneticPr fontId="6"/>
  </si>
  <si>
    <t>世羅町</t>
    <rPh sb="0" eb="3">
      <t>セラチョウ</t>
    </rPh>
    <phoneticPr fontId="6"/>
  </si>
  <si>
    <t>海田町</t>
    <rPh sb="0" eb="3">
      <t>カイタチョウ</t>
    </rPh>
    <phoneticPr fontId="6"/>
  </si>
  <si>
    <t>坂町</t>
    <rPh sb="0" eb="2">
      <t>サカチョウ</t>
    </rPh>
    <phoneticPr fontId="6"/>
  </si>
  <si>
    <t>岩国市</t>
    <rPh sb="0" eb="3">
      <t>イワクニシ</t>
    </rPh>
    <phoneticPr fontId="6"/>
  </si>
  <si>
    <t>周南市</t>
    <rPh sb="0" eb="3">
      <t>シュウナンシ</t>
    </rPh>
    <phoneticPr fontId="6"/>
  </si>
  <si>
    <t>坂出市</t>
    <rPh sb="0" eb="3">
      <t>サカイデシ</t>
    </rPh>
    <phoneticPr fontId="6"/>
  </si>
  <si>
    <t>さぬき市</t>
    <rPh sb="3" eb="4">
      <t>シ</t>
    </rPh>
    <phoneticPr fontId="6"/>
  </si>
  <si>
    <t>三木町</t>
    <rPh sb="0" eb="3">
      <t>ミキチョウ</t>
    </rPh>
    <phoneticPr fontId="6"/>
  </si>
  <si>
    <t>綾川町</t>
    <rPh sb="0" eb="2">
      <t>アヤカワ</t>
    </rPh>
    <rPh sb="2" eb="3">
      <t>チョウ</t>
    </rPh>
    <phoneticPr fontId="6"/>
  </si>
  <si>
    <t>北九州市</t>
    <rPh sb="0" eb="4">
      <t>キタキュウシュウシ</t>
    </rPh>
    <phoneticPr fontId="6"/>
  </si>
  <si>
    <t>飯塚市</t>
    <rPh sb="0" eb="3">
      <t>イイヅカシ</t>
    </rPh>
    <phoneticPr fontId="6"/>
  </si>
  <si>
    <t>筑紫野市</t>
    <rPh sb="0" eb="4">
      <t>チクシノシ</t>
    </rPh>
    <phoneticPr fontId="6"/>
  </si>
  <si>
    <t>古賀市</t>
    <rPh sb="0" eb="3">
      <t>コガシ</t>
    </rPh>
    <phoneticPr fontId="6"/>
  </si>
  <si>
    <t>宮若市</t>
    <rPh sb="0" eb="3">
      <t>ミヤワカシ</t>
    </rPh>
    <phoneticPr fontId="6"/>
  </si>
  <si>
    <t>宇美町</t>
    <rPh sb="0" eb="3">
      <t>ウミマチ</t>
    </rPh>
    <phoneticPr fontId="6"/>
  </si>
  <si>
    <t>篠栗町</t>
    <rPh sb="0" eb="1">
      <t>シノ</t>
    </rPh>
    <rPh sb="1" eb="2">
      <t>クリ</t>
    </rPh>
    <rPh sb="2" eb="3">
      <t>マチ</t>
    </rPh>
    <phoneticPr fontId="6"/>
  </si>
  <si>
    <t>須惠町</t>
    <rPh sb="0" eb="3">
      <t>スエマチ</t>
    </rPh>
    <phoneticPr fontId="6"/>
  </si>
  <si>
    <t>久山町</t>
    <rPh sb="0" eb="3">
      <t>ヒサヤママチ</t>
    </rPh>
    <phoneticPr fontId="6"/>
  </si>
  <si>
    <t>鳥栖市</t>
    <rPh sb="0" eb="3">
      <t>トスシ</t>
    </rPh>
    <phoneticPr fontId="6"/>
  </si>
  <si>
    <t>長崎市</t>
    <rPh sb="0" eb="3">
      <t>ナガサキシ</t>
    </rPh>
    <phoneticPr fontId="6"/>
  </si>
  <si>
    <t>地域区分</t>
    <rPh sb="0" eb="2">
      <t>チイキ</t>
    </rPh>
    <rPh sb="2" eb="4">
      <t>クブン</t>
    </rPh>
    <phoneticPr fontId="6"/>
  </si>
  <si>
    <t>←自動計算</t>
    <rPh sb="1" eb="5">
      <t>ジドウケイサン</t>
    </rPh>
    <phoneticPr fontId="6"/>
  </si>
  <si>
    <t>１級地</t>
    <rPh sb="1" eb="2">
      <t>キュウ</t>
    </rPh>
    <rPh sb="2" eb="3">
      <t>チ</t>
    </rPh>
    <phoneticPr fontId="6"/>
  </si>
  <si>
    <t>２級地</t>
    <rPh sb="1" eb="2">
      <t>キュウ</t>
    </rPh>
    <rPh sb="2" eb="3">
      <t>チ</t>
    </rPh>
    <phoneticPr fontId="6"/>
  </si>
  <si>
    <t>３級地</t>
    <rPh sb="1" eb="2">
      <t>キュウ</t>
    </rPh>
    <rPh sb="2" eb="3">
      <t>チ</t>
    </rPh>
    <phoneticPr fontId="6"/>
  </si>
  <si>
    <t>４級地</t>
    <rPh sb="1" eb="2">
      <t>キュウ</t>
    </rPh>
    <rPh sb="2" eb="3">
      <t>チ</t>
    </rPh>
    <phoneticPr fontId="6"/>
  </si>
  <si>
    <t>有無2</t>
    <rPh sb="0" eb="2">
      <t>ウム</t>
    </rPh>
    <phoneticPr fontId="6"/>
  </si>
  <si>
    <t>←自動計算（「全域」または「なし」の場合は下行の選択は不要）</t>
    <rPh sb="1" eb="5">
      <t>ジドウケイサン</t>
    </rPh>
    <rPh sb="7" eb="9">
      <t>ゼンイキ</t>
    </rPh>
    <rPh sb="18" eb="20">
      <t>バアイ</t>
    </rPh>
    <rPh sb="21" eb="22">
      <t>シタ</t>
    </rPh>
    <rPh sb="22" eb="23">
      <t>ギョウ</t>
    </rPh>
    <rPh sb="24" eb="26">
      <t>センタク</t>
    </rPh>
    <rPh sb="27" eb="29">
      <t>フヨウ</t>
    </rPh>
    <phoneticPr fontId="6"/>
  </si>
  <si>
    <t>←上行の自動計算で「一部」の場合は「あり」または「なし」を選択</t>
    <rPh sb="1" eb="2">
      <t>ウエ</t>
    </rPh>
    <rPh sb="2" eb="3">
      <t>ギョウ</t>
    </rPh>
    <rPh sb="4" eb="8">
      <t>ジドウケイサン</t>
    </rPh>
    <rPh sb="10" eb="12">
      <t>イチブ</t>
    </rPh>
    <rPh sb="14" eb="16">
      <t>バアイ</t>
    </rPh>
    <rPh sb="29" eb="31">
      <t>センタク</t>
    </rPh>
    <phoneticPr fontId="6"/>
  </si>
  <si>
    <t>　（１）事業所所在地を選択</t>
    <rPh sb="4" eb="7">
      <t>ジギョウショ</t>
    </rPh>
    <rPh sb="7" eb="10">
      <t>ショザイチ</t>
    </rPh>
    <rPh sb="11" eb="13">
      <t>センタク</t>
    </rPh>
    <phoneticPr fontId="6"/>
  </si>
  <si>
    <t>処遇改善等加算Ⅰ</t>
    <rPh sb="0" eb="2">
      <t>ショグウ</t>
    </rPh>
    <rPh sb="2" eb="4">
      <t>カイゼン</t>
    </rPh>
    <rPh sb="4" eb="5">
      <t>トウ</t>
    </rPh>
    <rPh sb="5" eb="7">
      <t>カサン</t>
    </rPh>
    <phoneticPr fontId="7"/>
  </si>
  <si>
    <t>　（１）処遇改善等加算Ⅰ</t>
    <rPh sb="4" eb="6">
      <t>ショグウ</t>
    </rPh>
    <rPh sb="6" eb="8">
      <t>カイゼン</t>
    </rPh>
    <rPh sb="8" eb="9">
      <t>トウ</t>
    </rPh>
    <rPh sb="9" eb="11">
      <t>カサン</t>
    </rPh>
    <phoneticPr fontId="6"/>
  </si>
  <si>
    <t>　処遇改善等加算Ⅰ</t>
    <phoneticPr fontId="6"/>
  </si>
  <si>
    <t>処遇改善等加算Ⅰ</t>
    <rPh sb="0" eb="7">
      <t>ショグウカイゼントウカサン</t>
    </rPh>
    <phoneticPr fontId="6"/>
  </si>
  <si>
    <t>基本額
＋処遇改善等加算Ⅰ</t>
    <rPh sb="0" eb="3">
      <t>キホンガク</t>
    </rPh>
    <phoneticPr fontId="6"/>
  </si>
  <si>
    <t>○配置計算</t>
    <rPh sb="1" eb="3">
      <t>ハイチ</t>
    </rPh>
    <rPh sb="3" eb="5">
      <t>ケイサン</t>
    </rPh>
    <phoneticPr fontId="6"/>
  </si>
  <si>
    <t>必要保育従事者数</t>
    <rPh sb="0" eb="2">
      <t>ヒツヨウ</t>
    </rPh>
    <rPh sb="2" eb="8">
      <t>ホイクジュウジシャスウ</t>
    </rPh>
    <phoneticPr fontId="6"/>
  </si>
  <si>
    <t>基本配置数</t>
    <rPh sb="0" eb="4">
      <t>キホンハイチ</t>
    </rPh>
    <rPh sb="4" eb="5">
      <t>スウ</t>
    </rPh>
    <phoneticPr fontId="6"/>
  </si>
  <si>
    <t>↓障害児保育加算フラグ</t>
    <rPh sb="1" eb="3">
      <t>ショウガイ</t>
    </rPh>
    <rPh sb="3" eb="4">
      <t>ジ</t>
    </rPh>
    <rPh sb="4" eb="6">
      <t>ホイク</t>
    </rPh>
    <rPh sb="6" eb="8">
      <t>カサン</t>
    </rPh>
    <phoneticPr fontId="6"/>
  </si>
  <si>
    <t>障害児保育加算ありの場合</t>
    <rPh sb="0" eb="2">
      <t>ショウガイ</t>
    </rPh>
    <rPh sb="2" eb="3">
      <t>ジ</t>
    </rPh>
    <rPh sb="3" eb="5">
      <t>ホイク</t>
    </rPh>
    <rPh sb="5" eb="7">
      <t>カサン</t>
    </rPh>
    <rPh sb="10" eb="12">
      <t>バアイ</t>
    </rPh>
    <phoneticPr fontId="6"/>
  </si>
  <si>
    <t>○処遇改善等加算Ⅱ</t>
    <rPh sb="1" eb="3">
      <t>ショグウ</t>
    </rPh>
    <rPh sb="3" eb="5">
      <t>カイゼン</t>
    </rPh>
    <rPh sb="5" eb="6">
      <t>トウ</t>
    </rPh>
    <rPh sb="6" eb="8">
      <t>カサン</t>
    </rPh>
    <phoneticPr fontId="6"/>
  </si>
  <si>
    <t>人数A</t>
    <rPh sb="0" eb="2">
      <t>ニンズウ</t>
    </rPh>
    <phoneticPr fontId="6"/>
  </si>
  <si>
    <t>人数B</t>
    <rPh sb="0" eb="2">
      <t>ニンズウ</t>
    </rPh>
    <phoneticPr fontId="6"/>
  </si>
  <si>
    <t>特定加算部分</t>
    <rPh sb="0" eb="2">
      <t>トクテイ</t>
    </rPh>
    <rPh sb="2" eb="4">
      <t>カサン</t>
    </rPh>
    <rPh sb="4" eb="6">
      <t>ブブン</t>
    </rPh>
    <phoneticPr fontId="6"/>
  </si>
  <si>
    <t>処遇改善等加算Ⅱ</t>
    <rPh sb="0" eb="2">
      <t>ショグウ</t>
    </rPh>
    <rPh sb="2" eb="4">
      <t>カイゼン</t>
    </rPh>
    <rPh sb="4" eb="5">
      <t>トウ</t>
    </rPh>
    <rPh sb="5" eb="7">
      <t>カサン</t>
    </rPh>
    <phoneticPr fontId="6"/>
  </si>
  <si>
    <t>月額</t>
    <rPh sb="0" eb="2">
      <t>ゲツガク</t>
    </rPh>
    <phoneticPr fontId="6"/>
  </si>
  <si>
    <t>処遇改善等加算Ⅱ</t>
    <rPh sb="0" eb="7">
      <t>ショグウカイゼントウカサン</t>
    </rPh>
    <phoneticPr fontId="6"/>
  </si>
  <si>
    <t>５　特定加算部分</t>
    <rPh sb="2" eb="4">
      <t>トクテイ</t>
    </rPh>
    <rPh sb="4" eb="6">
      <t>カサン</t>
    </rPh>
    <rPh sb="6" eb="8">
      <t>ブブン</t>
    </rPh>
    <phoneticPr fontId="6"/>
  </si>
  <si>
    <t>　（１）処遇改善等加算Ⅱ</t>
    <rPh sb="4" eb="6">
      <t>ショグウ</t>
    </rPh>
    <rPh sb="6" eb="8">
      <t>カイゼン</t>
    </rPh>
    <rPh sb="8" eb="9">
      <t>トウ</t>
    </rPh>
    <rPh sb="9" eb="11">
      <t>カサン</t>
    </rPh>
    <phoneticPr fontId="6"/>
  </si>
  <si>
    <t>　処遇改善等加算Ⅱを適用する場合は「あり」を選択</t>
    <rPh sb="1" eb="3">
      <t>ショグウ</t>
    </rPh>
    <rPh sb="3" eb="5">
      <t>カイゼン</t>
    </rPh>
    <rPh sb="5" eb="6">
      <t>トウ</t>
    </rPh>
    <rPh sb="6" eb="8">
      <t>カサン</t>
    </rPh>
    <rPh sb="10" eb="12">
      <t>テキヨウ</t>
    </rPh>
    <rPh sb="14" eb="16">
      <t>バアイ</t>
    </rPh>
    <rPh sb="22" eb="24">
      <t>センタク</t>
    </rPh>
    <phoneticPr fontId="6"/>
  </si>
  <si>
    <t>2017.7.18</t>
    <phoneticPr fontId="6"/>
  </si>
  <si>
    <t>2017.7.24</t>
    <phoneticPr fontId="6"/>
  </si>
  <si>
    <t>Ver.3.1.1 試算結果の計算式に誤りがあったため修正</t>
    <rPh sb="10" eb="12">
      <t>シサン</t>
    </rPh>
    <rPh sb="12" eb="14">
      <t>ケッカ</t>
    </rPh>
    <rPh sb="15" eb="17">
      <t>ケイサン</t>
    </rPh>
    <rPh sb="17" eb="18">
      <t>シキ</t>
    </rPh>
    <rPh sb="19" eb="20">
      <t>アヤマ</t>
    </rPh>
    <rPh sb="27" eb="29">
      <t>シュウセイ</t>
    </rPh>
    <phoneticPr fontId="6"/>
  </si>
  <si>
    <t>処遇改善等加算Ⅱの計算式を修正</t>
    <rPh sb="0" eb="15">
      <t>ショグウカイゼントウカサン２ノケイサンシキヲシュウセイ</t>
    </rPh>
    <phoneticPr fontId="6"/>
  </si>
  <si>
    <t>処遇改善等加算のキャリアパス要件を修正</t>
    <phoneticPr fontId="6"/>
  </si>
  <si>
    <t>Ver.3.1.2 処遇改善等加算Ⅰのキャリアパス要件を修正</t>
    <phoneticPr fontId="6"/>
  </si>
  <si>
    <t>2017.8.3</t>
    <phoneticPr fontId="6"/>
  </si>
  <si>
    <t>Ver.3.1.2 29年度版留意事項通知が発出されたことに伴う注書き修正</t>
    <phoneticPr fontId="6"/>
  </si>
  <si>
    <t>袖ケ浦市</t>
    <phoneticPr fontId="6"/>
  </si>
  <si>
    <t>龍ケ崎市</t>
    <phoneticPr fontId="6"/>
  </si>
  <si>
    <t>十和田市</t>
    <rPh sb="0" eb="4">
      <t>トワダシ</t>
    </rPh>
    <phoneticPr fontId="6"/>
  </si>
  <si>
    <t>北斗市</t>
    <rPh sb="0" eb="2">
      <t>ホクト</t>
    </rPh>
    <rPh sb="2" eb="3">
      <t>シ</t>
    </rPh>
    <phoneticPr fontId="6"/>
  </si>
  <si>
    <t>鎌ケ谷市</t>
    <phoneticPr fontId="6"/>
  </si>
  <si>
    <t>金ケ崎町</t>
    <phoneticPr fontId="6"/>
  </si>
  <si>
    <t>亀岡市</t>
    <rPh sb="0" eb="2">
      <t>カメオカ</t>
    </rPh>
    <rPh sb="2" eb="3">
      <t>シ</t>
    </rPh>
    <phoneticPr fontId="6"/>
  </si>
  <si>
    <t>四條畷市</t>
    <phoneticPr fontId="6"/>
  </si>
  <si>
    <t>塩竈市</t>
    <phoneticPr fontId="6"/>
  </si>
  <si>
    <t>大多喜町</t>
    <phoneticPr fontId="6"/>
  </si>
  <si>
    <t>井手町</t>
    <rPh sb="0" eb="2">
      <t>イデ</t>
    </rPh>
    <phoneticPr fontId="6"/>
  </si>
  <si>
    <t>徳島市</t>
    <rPh sb="0" eb="3">
      <t>トクシマシ</t>
    </rPh>
    <phoneticPr fontId="6"/>
  </si>
  <si>
    <t>鳴門市</t>
    <rPh sb="0" eb="3">
      <t>ナルトシ</t>
    </rPh>
    <phoneticPr fontId="6"/>
  </si>
  <si>
    <t>小松島市</t>
    <rPh sb="0" eb="4">
      <t>コマツシマシ</t>
    </rPh>
    <phoneticPr fontId="6"/>
  </si>
  <si>
    <t>阿南市</t>
    <rPh sb="0" eb="3">
      <t>アナンシ</t>
    </rPh>
    <phoneticPr fontId="6"/>
  </si>
  <si>
    <t>美馬市</t>
    <rPh sb="0" eb="3">
      <t>ミマシ</t>
    </rPh>
    <phoneticPr fontId="6"/>
  </si>
  <si>
    <t>勝浦町</t>
    <rPh sb="0" eb="2">
      <t>カツウラ</t>
    </rPh>
    <rPh sb="2" eb="3">
      <t>マチ</t>
    </rPh>
    <phoneticPr fontId="6"/>
  </si>
  <si>
    <t>松茂町</t>
    <rPh sb="0" eb="2">
      <t>マツシゲ</t>
    </rPh>
    <rPh sb="2" eb="3">
      <t>チョウ</t>
    </rPh>
    <phoneticPr fontId="6"/>
  </si>
  <si>
    <t>北島町</t>
    <rPh sb="0" eb="2">
      <t>キタジマ</t>
    </rPh>
    <rPh sb="2" eb="3">
      <t>マチ</t>
    </rPh>
    <phoneticPr fontId="6"/>
  </si>
  <si>
    <t>藍住町</t>
    <rPh sb="0" eb="2">
      <t>アイズミ</t>
    </rPh>
    <rPh sb="2" eb="3">
      <t>マチ</t>
    </rPh>
    <phoneticPr fontId="6"/>
  </si>
  <si>
    <t>一部の市町村で自動計算が正しく表示されない事象を修正</t>
    <phoneticPr fontId="6"/>
  </si>
  <si>
    <t>処遇改善等加算Ⅱの人数A、人数Bの計算式を修正</t>
    <rPh sb="9" eb="11">
      <t>ニンズウ</t>
    </rPh>
    <rPh sb="13" eb="15">
      <t>ニンズウ</t>
    </rPh>
    <rPh sb="17" eb="20">
      <t>ケイサンシキ</t>
    </rPh>
    <rPh sb="21" eb="23">
      <t>シュウセイ</t>
    </rPh>
    <phoneticPr fontId="6"/>
  </si>
  <si>
    <t>加算対象人数の基礎となる職員数</t>
    <rPh sb="0" eb="2">
      <t>カサン</t>
    </rPh>
    <rPh sb="2" eb="4">
      <t>タイショウ</t>
    </rPh>
    <rPh sb="4" eb="6">
      <t>ニンズウ</t>
    </rPh>
    <rPh sb="7" eb="9">
      <t>キソ</t>
    </rPh>
    <rPh sb="12" eb="15">
      <t>ショクインスウ</t>
    </rPh>
    <phoneticPr fontId="6"/>
  </si>
  <si>
    <t>2017.11.10</t>
    <phoneticPr fontId="6"/>
  </si>
  <si>
    <t>30当初</t>
    <rPh sb="2" eb="4">
      <t>トウショ</t>
    </rPh>
    <phoneticPr fontId="6"/>
  </si>
  <si>
    <t>30補正</t>
    <rPh sb="2" eb="4">
      <t>ホセイ</t>
    </rPh>
    <phoneticPr fontId="6"/>
  </si>
  <si>
    <t>須恵町</t>
    <rPh sb="0" eb="2">
      <t>スエ</t>
    </rPh>
    <phoneticPr fontId="6"/>
  </si>
  <si>
    <t>の留意事項について」（平成28年8月23日付内閣府子ども・子育て本部統括官、文部科学省初等</t>
    <rPh sb="21" eb="22">
      <t>ヅケ</t>
    </rPh>
    <phoneticPr fontId="6"/>
  </si>
  <si>
    <t>定員を恒常的に
超過する場合</t>
    <rPh sb="0" eb="2">
      <t>テイイン</t>
    </rPh>
    <rPh sb="3" eb="6">
      <t>コウジョウテキ</t>
    </rPh>
    <rPh sb="8" eb="10">
      <t>チョウカ</t>
    </rPh>
    <rPh sb="12" eb="14">
      <t>バアイ</t>
    </rPh>
    <phoneticPr fontId="6"/>
  </si>
  <si>
    <t>×加算率</t>
    <rPh sb="1" eb="4">
      <t>カサンリツ</t>
    </rPh>
    <phoneticPr fontId="6"/>
  </si>
  <si>
    <t>20人～30人</t>
    <rPh sb="2" eb="3">
      <t>ニン</t>
    </rPh>
    <rPh sb="6" eb="7">
      <t>ニン</t>
    </rPh>
    <phoneticPr fontId="6"/>
  </si>
  <si>
    <t>31人～40人</t>
    <rPh sb="2" eb="3">
      <t>ニン</t>
    </rPh>
    <rPh sb="6" eb="7">
      <t>ニン</t>
    </rPh>
    <phoneticPr fontId="6"/>
  </si>
  <si>
    <t>41人～</t>
    <rPh sb="2" eb="3">
      <t>ニン</t>
    </rPh>
    <phoneticPr fontId="6"/>
  </si>
  <si>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6"/>
  </si>
  <si>
    <t xml:space="preserve">※１　各月初日の利用子どもの単価に加算
※２　人数Ａ及び人数Ｂについては、別に定める
</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6"/>
  </si>
  <si>
    <t>栄養管理加算</t>
    <rPh sb="0" eb="2">
      <t>エイヨウ</t>
    </rPh>
    <rPh sb="2" eb="4">
      <t>カンリ</t>
    </rPh>
    <rPh sb="4" eb="6">
      <t>カサン</t>
    </rPh>
    <phoneticPr fontId="6"/>
  </si>
  <si>
    <t>'保育単価表（Ａ型）'!F</t>
    <phoneticPr fontId="6"/>
  </si>
  <si>
    <t>丹波篠山市</t>
    <rPh sb="0" eb="2">
      <t>タンバ</t>
    </rPh>
    <phoneticPr fontId="6"/>
  </si>
  <si>
    <t>栄養管理加算</t>
    <rPh sb="0" eb="2">
      <t>エイヨウ</t>
    </rPh>
    <rPh sb="2" eb="4">
      <t>カンリ</t>
    </rPh>
    <rPh sb="4" eb="6">
      <t>カサン</t>
    </rPh>
    <phoneticPr fontId="6"/>
  </si>
  <si>
    <t>Ver.3.4.0 をリリース（令和元年度１０月～用）</t>
    <rPh sb="16" eb="18">
      <t>レイワ</t>
    </rPh>
    <rPh sb="18" eb="20">
      <t>ガンネン</t>
    </rPh>
    <rPh sb="20" eb="21">
      <t>ド</t>
    </rPh>
    <rPh sb="23" eb="24">
      <t>ガツ</t>
    </rPh>
    <rPh sb="25" eb="26">
      <t>ヨウ</t>
    </rPh>
    <phoneticPr fontId="6"/>
  </si>
  <si>
    <t>Ver.3.3.0 をリリース（平成３１年度４月～９月用）</t>
    <rPh sb="16" eb="18">
      <t>ヘイセイ</t>
    </rPh>
    <rPh sb="20" eb="22">
      <t>ネンド</t>
    </rPh>
    <rPh sb="23" eb="24">
      <t>ガツ</t>
    </rPh>
    <rPh sb="26" eb="27">
      <t>ガツ</t>
    </rPh>
    <rPh sb="27" eb="28">
      <t>ヨウ</t>
    </rPh>
    <phoneticPr fontId="6"/>
  </si>
  <si>
    <t>　（３）1ヶ月当たりの利用子ども数を年齢別・保育必要量区分別に入力</t>
    <rPh sb="4" eb="7">
      <t>イッカゲツ</t>
    </rPh>
    <rPh sb="7" eb="8">
      <t>ア</t>
    </rPh>
    <rPh sb="30" eb="31">
      <t>クベツ</t>
    </rPh>
    <rPh sb="31" eb="33">
      <t>ニュウリョク</t>
    </rPh>
    <phoneticPr fontId="6"/>
  </si>
  <si>
    <t>利用子ども数</t>
    <phoneticPr fontId="6"/>
  </si>
  <si>
    <t>　休日保育を実施する事業所は「あり」を選択し、１日当たりの休日保育の利用子ども数を入力</t>
    <rPh sb="1" eb="3">
      <t>キュウジツ</t>
    </rPh>
    <rPh sb="3" eb="5">
      <t>ホイク</t>
    </rPh>
    <rPh sb="6" eb="8">
      <t>ジッシ</t>
    </rPh>
    <rPh sb="10" eb="13">
      <t>ジギョウショ</t>
    </rPh>
    <rPh sb="19" eb="21">
      <t>センタク</t>
    </rPh>
    <rPh sb="24" eb="25">
      <t>ニチ</t>
    </rPh>
    <rPh sb="25" eb="26">
      <t>ア</t>
    </rPh>
    <rPh sb="29" eb="31">
      <t>キュウジツ</t>
    </rPh>
    <rPh sb="31" eb="33">
      <t>ホイク</t>
    </rPh>
    <rPh sb="39" eb="40">
      <t>スウ</t>
    </rPh>
    <rPh sb="41" eb="43">
      <t>ニュウリョク</t>
    </rPh>
    <phoneticPr fontId="6"/>
  </si>
  <si>
    <t>利用子ども数/日</t>
    <rPh sb="7" eb="8">
      <t>ニチ</t>
    </rPh>
    <phoneticPr fontId="18"/>
  </si>
  <si>
    <t>　（ア）連続する過去５年度間常に利用定員を超過しており、かつ、各年度の年間平均在所率が</t>
    <rPh sb="4" eb="6">
      <t>レンゾク</t>
    </rPh>
    <rPh sb="8" eb="10">
      <t>カコ</t>
    </rPh>
    <rPh sb="11" eb="13">
      <t>ネンド</t>
    </rPh>
    <rPh sb="13" eb="14">
      <t>カン</t>
    </rPh>
    <rPh sb="14" eb="15">
      <t>ツネ</t>
    </rPh>
    <rPh sb="16" eb="18">
      <t>リヨウ</t>
    </rPh>
    <rPh sb="18" eb="20">
      <t>テイイン</t>
    </rPh>
    <rPh sb="21" eb="23">
      <t>チョウカ</t>
    </rPh>
    <rPh sb="31" eb="34">
      <t>カクネンド</t>
    </rPh>
    <rPh sb="35" eb="37">
      <t>ネンカン</t>
    </rPh>
    <rPh sb="37" eb="39">
      <t>ヘイキン</t>
    </rPh>
    <rPh sb="39" eb="41">
      <t>ザイショ</t>
    </rPh>
    <rPh sb="41" eb="42">
      <t>リツ</t>
    </rPh>
    <phoneticPr fontId="6"/>
  </si>
  <si>
    <t>A×72</t>
    <phoneticPr fontId="6"/>
  </si>
  <si>
    <t>那珂川市</t>
    <rPh sb="3" eb="4">
      <t>シ</t>
    </rPh>
    <phoneticPr fontId="6"/>
  </si>
  <si>
    <t>2019.10.9</t>
    <phoneticPr fontId="6"/>
  </si>
  <si>
    <t>Ver.3.4.1 降灰除去加算、除雪費加算の不具合を修正</t>
    <rPh sb="10" eb="11">
      <t>フ</t>
    </rPh>
    <rPh sb="11" eb="12">
      <t>ハイ</t>
    </rPh>
    <rPh sb="12" eb="14">
      <t>ジョキョ</t>
    </rPh>
    <rPh sb="14" eb="16">
      <t>カサン</t>
    </rPh>
    <rPh sb="17" eb="19">
      <t>ジョセツ</t>
    </rPh>
    <rPh sb="19" eb="20">
      <t>ヒ</t>
    </rPh>
    <rPh sb="20" eb="22">
      <t>カサン</t>
    </rPh>
    <rPh sb="23" eb="26">
      <t>フグアイ</t>
    </rPh>
    <rPh sb="27" eb="29">
      <t>シュウセイ</t>
    </rPh>
    <phoneticPr fontId="6"/>
  </si>
  <si>
    <t>2019.11.7</t>
    <phoneticPr fontId="6"/>
  </si>
  <si>
    <t>秩父別町</t>
    <phoneticPr fontId="6"/>
  </si>
  <si>
    <t>雨竜町</t>
    <phoneticPr fontId="6"/>
  </si>
  <si>
    <t>北竜町</t>
    <phoneticPr fontId="6"/>
  </si>
  <si>
    <t>沼田町</t>
    <phoneticPr fontId="6"/>
  </si>
  <si>
    <t>幌加内町</t>
    <phoneticPr fontId="6"/>
  </si>
  <si>
    <t>幌加内町</t>
    <phoneticPr fontId="6"/>
  </si>
  <si>
    <t>美幌町</t>
    <phoneticPr fontId="6"/>
  </si>
  <si>
    <t>津別町</t>
    <phoneticPr fontId="6"/>
  </si>
  <si>
    <t>大空町</t>
    <phoneticPr fontId="6"/>
  </si>
  <si>
    <t>訓子府町</t>
    <phoneticPr fontId="6"/>
  </si>
  <si>
    <t>置戸町</t>
    <phoneticPr fontId="6"/>
  </si>
  <si>
    <t>佐呂間町</t>
    <phoneticPr fontId="6"/>
  </si>
  <si>
    <t>音更町</t>
    <phoneticPr fontId="6"/>
  </si>
  <si>
    <t>鰺ヶ沢町</t>
    <phoneticPr fontId="6"/>
  </si>
  <si>
    <t>由仁町</t>
    <phoneticPr fontId="6"/>
  </si>
  <si>
    <t>長沼町</t>
    <phoneticPr fontId="6"/>
  </si>
  <si>
    <t>利尻富士町</t>
    <phoneticPr fontId="6"/>
  </si>
  <si>
    <t>壮瞥町</t>
    <phoneticPr fontId="6"/>
  </si>
  <si>
    <t>岩手町</t>
    <phoneticPr fontId="6"/>
  </si>
  <si>
    <t>西和賀町</t>
    <phoneticPr fontId="6"/>
  </si>
  <si>
    <t>金ケ崎町</t>
    <phoneticPr fontId="6"/>
  </si>
  <si>
    <t>住田町</t>
    <phoneticPr fontId="6"/>
  </si>
  <si>
    <t>10/100地域</t>
    <rPh sb="6" eb="8">
      <t>チイキ</t>
    </rPh>
    <phoneticPr fontId="6"/>
  </si>
  <si>
    <t>上小阿仁村</t>
    <phoneticPr fontId="6"/>
  </si>
  <si>
    <t>山辺町</t>
    <phoneticPr fontId="6"/>
  </si>
  <si>
    <t>中山町</t>
    <phoneticPr fontId="6"/>
  </si>
  <si>
    <t>大石田町</t>
    <phoneticPr fontId="6"/>
  </si>
  <si>
    <t>金山町</t>
    <phoneticPr fontId="6"/>
  </si>
  <si>
    <t>高畠町</t>
    <phoneticPr fontId="6"/>
  </si>
  <si>
    <t>川西町</t>
    <phoneticPr fontId="6"/>
  </si>
  <si>
    <t>小国町</t>
    <phoneticPr fontId="6"/>
  </si>
  <si>
    <t>白鷹町</t>
    <phoneticPr fontId="6"/>
  </si>
  <si>
    <t>飯豊町</t>
    <phoneticPr fontId="6"/>
  </si>
  <si>
    <t>大玉村</t>
    <phoneticPr fontId="6"/>
  </si>
  <si>
    <t>下郷町</t>
    <phoneticPr fontId="6"/>
  </si>
  <si>
    <t>檜枝岐村</t>
    <phoneticPr fontId="6"/>
  </si>
  <si>
    <t>只見町</t>
    <phoneticPr fontId="6"/>
  </si>
  <si>
    <t>南会津町</t>
    <phoneticPr fontId="6"/>
  </si>
  <si>
    <t>飯舘村</t>
    <phoneticPr fontId="6"/>
  </si>
  <si>
    <t>阿賀町</t>
    <phoneticPr fontId="6"/>
  </si>
  <si>
    <t>湯沢町</t>
    <phoneticPr fontId="6"/>
  </si>
  <si>
    <t>津南町</t>
    <phoneticPr fontId="6"/>
  </si>
  <si>
    <t>池田町</t>
    <phoneticPr fontId="6"/>
  </si>
  <si>
    <t>小菅村</t>
    <phoneticPr fontId="6"/>
  </si>
  <si>
    <t>丹波山村</t>
    <phoneticPr fontId="6"/>
  </si>
  <si>
    <t>軽井沢町</t>
    <phoneticPr fontId="6"/>
  </si>
  <si>
    <t>御代田町</t>
    <phoneticPr fontId="6"/>
  </si>
  <si>
    <t>立科町</t>
    <phoneticPr fontId="6"/>
  </si>
  <si>
    <t>青木村</t>
    <phoneticPr fontId="6"/>
  </si>
  <si>
    <t>長和町</t>
    <phoneticPr fontId="6"/>
  </si>
  <si>
    <t>下諏訪町</t>
    <phoneticPr fontId="6"/>
  </si>
  <si>
    <t>富士見町</t>
    <phoneticPr fontId="6"/>
  </si>
  <si>
    <t>原村</t>
    <phoneticPr fontId="6"/>
  </si>
  <si>
    <t>池田町</t>
    <phoneticPr fontId="6"/>
  </si>
  <si>
    <t>松川村</t>
    <phoneticPr fontId="6"/>
  </si>
  <si>
    <t>白馬村</t>
    <phoneticPr fontId="6"/>
  </si>
  <si>
    <t>小谷村</t>
    <phoneticPr fontId="6"/>
  </si>
  <si>
    <t>坂城町</t>
    <phoneticPr fontId="6"/>
  </si>
  <si>
    <t>小布施町</t>
    <phoneticPr fontId="6"/>
  </si>
  <si>
    <t>高山村</t>
    <phoneticPr fontId="6"/>
  </si>
  <si>
    <t>山ノ内町</t>
    <phoneticPr fontId="6"/>
  </si>
  <si>
    <t>木島平村</t>
    <phoneticPr fontId="6"/>
  </si>
  <si>
    <t>野沢温泉村</t>
    <phoneticPr fontId="6"/>
  </si>
  <si>
    <t>信濃町</t>
    <phoneticPr fontId="6"/>
  </si>
  <si>
    <t>小川村</t>
    <phoneticPr fontId="6"/>
  </si>
  <si>
    <t>飯綱町</t>
    <phoneticPr fontId="6"/>
  </si>
  <si>
    <t>栄村</t>
    <phoneticPr fontId="6"/>
  </si>
  <si>
    <t>新庄村</t>
    <phoneticPr fontId="6"/>
  </si>
  <si>
    <t>6/100地域</t>
    <rPh sb="5" eb="7">
      <t>チイキ</t>
    </rPh>
    <phoneticPr fontId="6"/>
  </si>
  <si>
    <t>管理者を配置していない場合</t>
    <rPh sb="0" eb="3">
      <t>カンリシャ</t>
    </rPh>
    <rPh sb="4" eb="6">
      <t>ハイチ</t>
    </rPh>
    <rPh sb="11" eb="13">
      <t>バアイ</t>
    </rPh>
    <phoneticPr fontId="6"/>
  </si>
  <si>
    <t>土曜日に閉所する場合</t>
    <rPh sb="0" eb="3">
      <t>ドヨウビ</t>
    </rPh>
    <rPh sb="4" eb="6">
      <t>ヘイショ</t>
    </rPh>
    <rPh sb="8" eb="10">
      <t>バアイ</t>
    </rPh>
    <phoneticPr fontId="6"/>
  </si>
  <si>
    <t>月に１日土曜日を閉所する場合</t>
    <rPh sb="0" eb="1">
      <t>ツキ</t>
    </rPh>
    <rPh sb="3" eb="4">
      <t>ニチ</t>
    </rPh>
    <rPh sb="4" eb="7">
      <t>ドヨウビ</t>
    </rPh>
    <rPh sb="8" eb="10">
      <t>ヘイショ</t>
    </rPh>
    <rPh sb="12" eb="14">
      <t>バアイ</t>
    </rPh>
    <phoneticPr fontId="6"/>
  </si>
  <si>
    <t>月に２日土曜日を閉所する場合</t>
    <rPh sb="0" eb="1">
      <t>ツキ</t>
    </rPh>
    <rPh sb="3" eb="4">
      <t>ニチ</t>
    </rPh>
    <rPh sb="4" eb="7">
      <t>ドヨウビ</t>
    </rPh>
    <rPh sb="8" eb="10">
      <t>ヘイショ</t>
    </rPh>
    <rPh sb="12" eb="14">
      <t>バアイ</t>
    </rPh>
    <phoneticPr fontId="6"/>
  </si>
  <si>
    <t>月に３日以上土曜日を閉所する場合</t>
    <rPh sb="0" eb="1">
      <t>ツキ</t>
    </rPh>
    <rPh sb="3" eb="4">
      <t>ニチ</t>
    </rPh>
    <rPh sb="4" eb="6">
      <t>イジョウ</t>
    </rPh>
    <rPh sb="6" eb="9">
      <t>ドヨウビ</t>
    </rPh>
    <rPh sb="10" eb="12">
      <t>ヘイショ</t>
    </rPh>
    <rPh sb="14" eb="16">
      <t>バアイ</t>
    </rPh>
    <phoneticPr fontId="6"/>
  </si>
  <si>
    <t>全ての土曜日を閉所する場合</t>
    <rPh sb="0" eb="1">
      <t>スベ</t>
    </rPh>
    <rPh sb="3" eb="6">
      <t>ドヨウビ</t>
    </rPh>
    <rPh sb="7" eb="9">
      <t>ヘイショ</t>
    </rPh>
    <rPh sb="11" eb="13">
      <t>バアイ</t>
    </rPh>
    <phoneticPr fontId="6"/>
  </si>
  <si>
    <t>⑨</t>
  </si>
  <si>
    <t>⑩</t>
  </si>
  <si>
    <t>⑪</t>
  </si>
  <si>
    <t>⑫</t>
  </si>
  <si>
    <t>⑬</t>
  </si>
  <si>
    <t>⑭</t>
  </si>
  <si>
    <t>⑮</t>
  </si>
  <si>
    <t>⑯</t>
  </si>
  <si>
    <t>⑰</t>
  </si>
  <si>
    <t>⑱</t>
  </si>
  <si>
    <t>＋</t>
    <phoneticPr fontId="6"/>
  </si>
  <si>
    <t>÷</t>
    <phoneticPr fontId="6"/>
  </si>
  <si>
    <t>ａ地域</t>
    <phoneticPr fontId="6"/>
  </si>
  <si>
    <t>(⑥＋⑦＋⑪)</t>
  </si>
  <si>
    <t>(⑥～⑰)</t>
  </si>
  <si>
    <t>ｂ地域</t>
    <phoneticPr fontId="6"/>
  </si>
  <si>
    <t>　 211人～　279人</t>
    <phoneticPr fontId="6"/>
  </si>
  <si>
    <t>ｃ地域</t>
    <phoneticPr fontId="6"/>
  </si>
  <si>
    <t>ｄ地域</t>
    <phoneticPr fontId="6"/>
  </si>
  <si>
    <t>÷各月初日の利用子ども数</t>
  </si>
  <si>
    <t>閉所する日数</t>
    <rPh sb="0" eb="2">
      <t>ヘイショ</t>
    </rPh>
    <rPh sb="4" eb="6">
      <t>ニッスウ</t>
    </rPh>
    <phoneticPr fontId="6"/>
  </si>
  <si>
    <t>全て</t>
    <rPh sb="0" eb="1">
      <t>スベ</t>
    </rPh>
    <phoneticPr fontId="6"/>
  </si>
  <si>
    <t>土曜日閉所</t>
    <rPh sb="0" eb="3">
      <t>ドヨウビ</t>
    </rPh>
    <rPh sb="3" eb="5">
      <t>ヘイショ</t>
    </rPh>
    <phoneticPr fontId="6"/>
  </si>
  <si>
    <t>3日以上</t>
    <rPh sb="1" eb="2">
      <t>ニチ</t>
    </rPh>
    <rPh sb="2" eb="4">
      <t>イジョウ</t>
    </rPh>
    <phoneticPr fontId="6"/>
  </si>
  <si>
    <t>（輪番制など共同保育により年間を通じて保育を提供する体制を確保している場合も含む。）</t>
    <rPh sb="1" eb="4">
      <t>リンバンセイ</t>
    </rPh>
    <rPh sb="6" eb="8">
      <t>キョウドウ</t>
    </rPh>
    <rPh sb="8" eb="10">
      <t>ホイク</t>
    </rPh>
    <rPh sb="13" eb="15">
      <t>ネンカン</t>
    </rPh>
    <rPh sb="16" eb="17">
      <t>ツウ</t>
    </rPh>
    <rPh sb="19" eb="21">
      <t>ホイク</t>
    </rPh>
    <rPh sb="22" eb="24">
      <t>テイキョウ</t>
    </rPh>
    <rPh sb="26" eb="28">
      <t>タイセイ</t>
    </rPh>
    <rPh sb="29" eb="31">
      <t>カクホ</t>
    </rPh>
    <rPh sb="35" eb="37">
      <t>バアイ</t>
    </rPh>
    <rPh sb="38" eb="39">
      <t>フク</t>
    </rPh>
    <phoneticPr fontId="6"/>
  </si>
  <si>
    <t>Ｂ：基本分単価及び他の加算の認定に当たって求められる職員が栄養士を兼務している場合</t>
    <rPh sb="2" eb="4">
      <t>キホン</t>
    </rPh>
    <rPh sb="4" eb="7">
      <t>ブンタンカ</t>
    </rPh>
    <rPh sb="7" eb="8">
      <t>オヨ</t>
    </rPh>
    <rPh sb="9" eb="10">
      <t>タ</t>
    </rPh>
    <rPh sb="11" eb="13">
      <t>カサン</t>
    </rPh>
    <rPh sb="14" eb="16">
      <t>ニンテイ</t>
    </rPh>
    <rPh sb="17" eb="18">
      <t>ア</t>
    </rPh>
    <rPh sb="21" eb="22">
      <t>モト</t>
    </rPh>
    <rPh sb="26" eb="28">
      <t>ショクイン</t>
    </rPh>
    <rPh sb="29" eb="32">
      <t>エイヨウシ</t>
    </rPh>
    <rPh sb="33" eb="35">
      <t>ケンム</t>
    </rPh>
    <rPh sb="39" eb="41">
      <t>バアイ</t>
    </rPh>
    <phoneticPr fontId="6"/>
  </si>
  <si>
    <t>Ａ：Ｂを除き栄養士を雇用契約等により配置している場合</t>
    <rPh sb="4" eb="5">
      <t>ノゾ</t>
    </rPh>
    <rPh sb="6" eb="9">
      <t>エイヨウシ</t>
    </rPh>
    <rPh sb="10" eb="12">
      <t>コヨウ</t>
    </rPh>
    <rPh sb="12" eb="14">
      <t>ケイヤク</t>
    </rPh>
    <rPh sb="14" eb="15">
      <t>トウ</t>
    </rPh>
    <rPh sb="18" eb="20">
      <t>ハイチ</t>
    </rPh>
    <rPh sb="24" eb="26">
      <t>バアイ</t>
    </rPh>
    <phoneticPr fontId="6"/>
  </si>
  <si>
    <t>Ｃ：Ａ又はＢを除き、栄養士と嘱託契約にある場合</t>
    <rPh sb="3" eb="4">
      <t>マタ</t>
    </rPh>
    <rPh sb="7" eb="8">
      <t>ノゾ</t>
    </rPh>
    <rPh sb="10" eb="13">
      <t>エイヨウシ</t>
    </rPh>
    <rPh sb="14" eb="16">
      <t>ショクタク</t>
    </rPh>
    <rPh sb="16" eb="18">
      <t>ケイヤク</t>
    </rPh>
    <rPh sb="21" eb="23">
      <t>バアイ</t>
    </rPh>
    <phoneticPr fontId="6"/>
  </si>
  <si>
    <t>管理者を設置していない場合</t>
    <rPh sb="0" eb="3">
      <t>カンリシャ</t>
    </rPh>
    <rPh sb="4" eb="6">
      <t>セッチ</t>
    </rPh>
    <rPh sb="11" eb="13">
      <t>バアイ</t>
    </rPh>
    <phoneticPr fontId="6"/>
  </si>
  <si>
    <t>　（３）管理者を設置していない場合</t>
    <rPh sb="4" eb="7">
      <t>カンリシャ</t>
    </rPh>
    <rPh sb="8" eb="10">
      <t>セッチ</t>
    </rPh>
    <rPh sb="15" eb="17">
      <t>バアイ</t>
    </rPh>
    <phoneticPr fontId="6"/>
  </si>
  <si>
    <t>　管理者が設置されていない場合、又は管理者が以下のいずれかに当てはまる場合は「あり」を選択
　・児童福祉事業等に２年以上従事した者又はこれと同等以上の能力を有すると認められない場合
　・常時実際にその施設の運営管理の業務に専従していない場合
　・委託費又は給付費からの給与支出がない場合</t>
    <rPh sb="1" eb="4">
      <t>カンリシャ</t>
    </rPh>
    <rPh sb="5" eb="7">
      <t>セッチ</t>
    </rPh>
    <rPh sb="13" eb="15">
      <t>バアイ</t>
    </rPh>
    <rPh sb="16" eb="17">
      <t>マタ</t>
    </rPh>
    <rPh sb="18" eb="21">
      <t>カンリシャ</t>
    </rPh>
    <rPh sb="22" eb="24">
      <t>イカ</t>
    </rPh>
    <rPh sb="30" eb="31">
      <t>ア</t>
    </rPh>
    <rPh sb="35" eb="37">
      <t>バアイ</t>
    </rPh>
    <rPh sb="43" eb="45">
      <t>センタク</t>
    </rPh>
    <rPh sb="48" eb="50">
      <t>ジドウ</t>
    </rPh>
    <rPh sb="50" eb="52">
      <t>フクシ</t>
    </rPh>
    <rPh sb="52" eb="54">
      <t>ジギョウ</t>
    </rPh>
    <rPh sb="54" eb="55">
      <t>トウ</t>
    </rPh>
    <rPh sb="57" eb="60">
      <t>ネンイジョウ</t>
    </rPh>
    <rPh sb="60" eb="62">
      <t>ジュウジ</t>
    </rPh>
    <rPh sb="64" eb="65">
      <t>モノ</t>
    </rPh>
    <rPh sb="65" eb="66">
      <t>マタ</t>
    </rPh>
    <rPh sb="70" eb="72">
      <t>ドウトウ</t>
    </rPh>
    <rPh sb="72" eb="74">
      <t>イジョウ</t>
    </rPh>
    <rPh sb="75" eb="77">
      <t>ノウリョク</t>
    </rPh>
    <rPh sb="78" eb="79">
      <t>ユウ</t>
    </rPh>
    <rPh sb="82" eb="83">
      <t>ミト</t>
    </rPh>
    <rPh sb="88" eb="90">
      <t>バアイ</t>
    </rPh>
    <rPh sb="93" eb="95">
      <t>ジョウジ</t>
    </rPh>
    <rPh sb="95" eb="97">
      <t>ジッサイ</t>
    </rPh>
    <rPh sb="100" eb="102">
      <t>シセツ</t>
    </rPh>
    <rPh sb="103" eb="105">
      <t>ウンエイ</t>
    </rPh>
    <rPh sb="105" eb="107">
      <t>カンリ</t>
    </rPh>
    <rPh sb="108" eb="110">
      <t>ギョウム</t>
    </rPh>
    <rPh sb="111" eb="113">
      <t>センジュウ</t>
    </rPh>
    <rPh sb="118" eb="120">
      <t>バアイ</t>
    </rPh>
    <rPh sb="123" eb="125">
      <t>イタク</t>
    </rPh>
    <rPh sb="125" eb="126">
      <t>ヒ</t>
    </rPh>
    <rPh sb="126" eb="127">
      <t>マタ</t>
    </rPh>
    <rPh sb="128" eb="130">
      <t>キュウフ</t>
    </rPh>
    <rPh sb="130" eb="131">
      <t>ヒ</t>
    </rPh>
    <rPh sb="134" eb="136">
      <t>キュウヨ</t>
    </rPh>
    <rPh sb="136" eb="138">
      <t>シシュツ</t>
    </rPh>
    <rPh sb="141" eb="143">
      <t>バアイ</t>
    </rPh>
    <phoneticPr fontId="6"/>
  </si>
  <si>
    <t>月額</t>
    <rPh sb="0" eb="2">
      <t>ゲツガク</t>
    </rPh>
    <phoneticPr fontId="6"/>
  </si>
  <si>
    <t>'保育単価表（Ａ型）'!F</t>
    <phoneticPr fontId="6"/>
  </si>
  <si>
    <t>処遇改善等加算Ⅰ</t>
    <rPh sb="0" eb="2">
      <t>ショグウ</t>
    </rPh>
    <rPh sb="2" eb="4">
      <t>カイゼン</t>
    </rPh>
    <rPh sb="4" eb="5">
      <t>トウ</t>
    </rPh>
    <rPh sb="5" eb="7">
      <t>カサン</t>
    </rPh>
    <phoneticPr fontId="6"/>
  </si>
  <si>
    <r>
      <t>15/100</t>
    </r>
    <r>
      <rPr>
        <sz val="11"/>
        <color indexed="8"/>
        <rFont val="ＭＳ Ｐゴシック"/>
        <family val="3"/>
        <charset val="128"/>
      </rPr>
      <t>地域</t>
    </r>
    <phoneticPr fontId="6"/>
  </si>
  <si>
    <r>
      <t>15/100</t>
    </r>
    <r>
      <rPr>
        <sz val="11"/>
        <color indexed="8"/>
        <rFont val="ＭＳ Ｐゴシック"/>
        <family val="3"/>
        <charset val="128"/>
      </rPr>
      <t>地域</t>
    </r>
    <phoneticPr fontId="6"/>
  </si>
  <si>
    <r>
      <t>15/100</t>
    </r>
    <r>
      <rPr>
        <sz val="11"/>
        <color indexed="8"/>
        <rFont val="ＭＳ Ｐゴシック"/>
        <family val="3"/>
        <charset val="128"/>
      </rPr>
      <t>地域</t>
    </r>
    <phoneticPr fontId="6"/>
  </si>
  <si>
    <r>
      <t>15/100</t>
    </r>
    <r>
      <rPr>
        <sz val="11"/>
        <color indexed="8"/>
        <rFont val="ＭＳ Ｐゴシック"/>
        <family val="3"/>
        <charset val="128"/>
      </rPr>
      <t>地域</t>
    </r>
    <phoneticPr fontId="6"/>
  </si>
  <si>
    <r>
      <t>15/100</t>
    </r>
    <r>
      <rPr>
        <sz val="11"/>
        <color indexed="8"/>
        <rFont val="ＭＳ Ｐゴシック"/>
        <family val="3"/>
        <charset val="128"/>
      </rPr>
      <t>地域</t>
    </r>
    <phoneticPr fontId="6"/>
  </si>
  <si>
    <r>
      <t>15/100</t>
    </r>
    <r>
      <rPr>
        <sz val="11"/>
        <color indexed="8"/>
        <rFont val="ＭＳ Ｐゴシック"/>
        <family val="3"/>
        <charset val="128"/>
      </rPr>
      <t>地域</t>
    </r>
    <phoneticPr fontId="6"/>
  </si>
  <si>
    <r>
      <t>15/100</t>
    </r>
    <r>
      <rPr>
        <sz val="11"/>
        <color rgb="FFFF0000"/>
        <rFont val="ＭＳ Ｐゴシック"/>
        <family val="3"/>
        <charset val="128"/>
      </rPr>
      <t>地域</t>
    </r>
    <phoneticPr fontId="6"/>
  </si>
  <si>
    <r>
      <t>12/100</t>
    </r>
    <r>
      <rPr>
        <sz val="11"/>
        <color indexed="8"/>
        <rFont val="ＭＳ Ｐゴシック"/>
        <family val="3"/>
        <charset val="128"/>
      </rPr>
      <t>地域</t>
    </r>
    <phoneticPr fontId="6"/>
  </si>
  <si>
    <r>
      <t>12/100</t>
    </r>
    <r>
      <rPr>
        <sz val="11"/>
        <color indexed="8"/>
        <rFont val="ＭＳ Ｐゴシック"/>
        <family val="3"/>
        <charset val="128"/>
      </rPr>
      <t>地域</t>
    </r>
    <phoneticPr fontId="6"/>
  </si>
  <si>
    <r>
      <t>12/100</t>
    </r>
    <r>
      <rPr>
        <sz val="11"/>
        <color indexed="8"/>
        <rFont val="ＭＳ Ｐゴシック"/>
        <family val="3"/>
        <charset val="128"/>
      </rPr>
      <t>地域</t>
    </r>
    <phoneticPr fontId="6"/>
  </si>
  <si>
    <r>
      <t>10/100</t>
    </r>
    <r>
      <rPr>
        <sz val="11"/>
        <color indexed="8"/>
        <rFont val="ＭＳ Ｐゴシック"/>
        <family val="3"/>
        <charset val="128"/>
      </rPr>
      <t>地域</t>
    </r>
    <phoneticPr fontId="6"/>
  </si>
  <si>
    <r>
      <t>10/100</t>
    </r>
    <r>
      <rPr>
        <sz val="11"/>
        <color indexed="8"/>
        <rFont val="ＭＳ Ｐゴシック"/>
        <family val="3"/>
        <charset val="128"/>
      </rPr>
      <t>地域</t>
    </r>
    <phoneticPr fontId="6"/>
  </si>
  <si>
    <t>龍ケ崎市</t>
    <phoneticPr fontId="6"/>
  </si>
  <si>
    <r>
      <t>10/100</t>
    </r>
    <r>
      <rPr>
        <sz val="11"/>
        <color indexed="8"/>
        <rFont val="ＭＳ Ｐゴシック"/>
        <family val="3"/>
        <charset val="128"/>
      </rPr>
      <t>地域</t>
    </r>
    <phoneticPr fontId="6"/>
  </si>
  <si>
    <r>
      <t>10/100</t>
    </r>
    <r>
      <rPr>
        <sz val="11"/>
        <color indexed="8"/>
        <rFont val="ＭＳ Ｐゴシック"/>
        <family val="3"/>
        <charset val="128"/>
      </rPr>
      <t>地域</t>
    </r>
    <phoneticPr fontId="6"/>
  </si>
  <si>
    <r>
      <t>10/100</t>
    </r>
    <r>
      <rPr>
        <sz val="11"/>
        <color indexed="8"/>
        <rFont val="ＭＳ Ｐゴシック"/>
        <family val="3"/>
        <charset val="128"/>
      </rPr>
      <t>地域</t>
    </r>
    <phoneticPr fontId="6"/>
  </si>
  <si>
    <r>
      <t>10/100</t>
    </r>
    <r>
      <rPr>
        <sz val="11"/>
        <color indexed="8"/>
        <rFont val="ＭＳ Ｐゴシック"/>
        <family val="3"/>
        <charset val="128"/>
      </rPr>
      <t>地域</t>
    </r>
    <phoneticPr fontId="6"/>
  </si>
  <si>
    <r>
      <t>10/100</t>
    </r>
    <r>
      <rPr>
        <sz val="11"/>
        <color indexed="8"/>
        <rFont val="ＭＳ Ｐゴシック"/>
        <family val="3"/>
        <charset val="128"/>
      </rPr>
      <t>地域</t>
    </r>
    <phoneticPr fontId="6"/>
  </si>
  <si>
    <t>四條畷市</t>
    <phoneticPr fontId="6"/>
  </si>
  <si>
    <t>豊能町</t>
    <phoneticPr fontId="6"/>
  </si>
  <si>
    <r>
      <rPr>
        <sz val="11"/>
        <color rgb="FFFF0000"/>
        <rFont val="ＭＳ Ｐゴシック"/>
        <family val="3"/>
        <charset val="128"/>
        <scheme val="minor"/>
      </rPr>
      <t>丹波</t>
    </r>
    <r>
      <rPr>
        <sz val="11"/>
        <rFont val="明朝"/>
        <family val="3"/>
        <charset val="128"/>
      </rPr>
      <t>篠山市</t>
    </r>
    <rPh sb="0" eb="2">
      <t>タンバ</t>
    </rPh>
    <rPh sb="2" eb="5">
      <t>ササヤマシ</t>
    </rPh>
    <phoneticPr fontId="6"/>
  </si>
  <si>
    <r>
      <t>那珂川</t>
    </r>
    <r>
      <rPr>
        <sz val="11"/>
        <color rgb="FFFF0000"/>
        <rFont val="ＭＳ Ｐゴシック"/>
        <family val="3"/>
        <charset val="128"/>
        <scheme val="minor"/>
      </rPr>
      <t>市</t>
    </r>
    <rPh sb="0" eb="3">
      <t>ナカガワ</t>
    </rPh>
    <rPh sb="3" eb="4">
      <t>シ</t>
    </rPh>
    <phoneticPr fontId="6"/>
  </si>
  <si>
    <t>塩竈市</t>
    <phoneticPr fontId="6"/>
  </si>
  <si>
    <t>大多喜町</t>
    <phoneticPr fontId="6"/>
  </si>
  <si>
    <t>阿久比町</t>
    <phoneticPr fontId="6"/>
  </si>
  <si>
    <t>処遇改善等加算Ⅰ</t>
    <phoneticPr fontId="6"/>
  </si>
  <si>
    <t>連携施設を設定しない場合</t>
    <phoneticPr fontId="6"/>
  </si>
  <si>
    <t>食事の搬入について自園調理又は連携施設等からの搬入以外の方法による場合</t>
    <phoneticPr fontId="6"/>
  </si>
  <si>
    <t>処遇改善等
加算Ⅰ</t>
    <phoneticPr fontId="6"/>
  </si>
  <si>
    <t>処遇改善
等加算Ⅰ</t>
    <phoneticPr fontId="6"/>
  </si>
  <si>
    <t>（注）</t>
    <phoneticPr fontId="6"/>
  </si>
  <si>
    <t>①</t>
    <phoneticPr fontId="6"/>
  </si>
  <si>
    <t>②</t>
    <phoneticPr fontId="6"/>
  </si>
  <si>
    <t>③</t>
    <phoneticPr fontId="6"/>
  </si>
  <si>
    <t>④</t>
    <phoneticPr fontId="6"/>
  </si>
  <si>
    <t>⑥</t>
    <phoneticPr fontId="6"/>
  </si>
  <si>
    <t>⑦</t>
    <phoneticPr fontId="6"/>
  </si>
  <si>
    <t>20/100
地域</t>
    <phoneticPr fontId="7"/>
  </si>
  <si>
    <t>(⑥＋⑦
　＋⑨＋⑪)</t>
    <phoneticPr fontId="6"/>
  </si>
  <si>
    <t>(⑥＋⑦
　＋⑨＋⑪)</t>
  </si>
  <si>
    <t>16/100
地域</t>
    <phoneticPr fontId="7"/>
  </si>
  <si>
    <t>15/100
地域</t>
    <phoneticPr fontId="7"/>
  </si>
  <si>
    <t>12/100
地域</t>
    <phoneticPr fontId="7"/>
  </si>
  <si>
    <t>10/100
地域</t>
    <phoneticPr fontId="7"/>
  </si>
  <si>
    <t>6/100
地域</t>
    <phoneticPr fontId="7"/>
  </si>
  <si>
    <t>3/100
地域</t>
    <phoneticPr fontId="7"/>
  </si>
  <si>
    <t>⑲</t>
    <phoneticPr fontId="6"/>
  </si>
  <si>
    <t>・処遇改善等加算Ⅱ－①</t>
    <phoneticPr fontId="6"/>
  </si>
  <si>
    <t xml:space="preserve">× 人数Ａ </t>
    <phoneticPr fontId="6"/>
  </si>
  <si>
    <t>・処遇改善等加算Ⅱ－②</t>
    <phoneticPr fontId="6"/>
  </si>
  <si>
    <t>× 人数Ｂ</t>
    <phoneticPr fontId="6"/>
  </si>
  <si>
    <t>⑳</t>
    <phoneticPr fontId="6"/>
  </si>
  <si>
    <t>㉑</t>
    <phoneticPr fontId="6"/>
  </si>
  <si>
    <t>㉒</t>
    <phoneticPr fontId="6"/>
  </si>
  <si>
    <t>㉓</t>
    <phoneticPr fontId="6"/>
  </si>
  <si>
    <t>㉔</t>
    <phoneticPr fontId="6"/>
  </si>
  <si>
    <t>Ａ</t>
    <phoneticPr fontId="7"/>
  </si>
  <si>
    <t>基本額</t>
    <phoneticPr fontId="7"/>
  </si>
  <si>
    <t>処遇改善等加算Ⅰ</t>
    <phoneticPr fontId="7"/>
  </si>
  <si>
    <t>※以下の区分に応じて、各月初日の利用子どもの単価に加算
　Ａ：Bを除き栄養士を雇用契約等により配置している施設
　Ｂ：基本分単価及び他の加算の認定に当たって求められる
　　　職員が栄養士を兼務している施設
　Ｃ：A又はBを除き、栄養士を嘱託等している施設</t>
    <phoneticPr fontId="6"/>
  </si>
  <si>
    <t>（</t>
    <phoneticPr fontId="7"/>
  </si>
  <si>
    <t>＋</t>
    <phoneticPr fontId="7"/>
  </si>
  <si>
    <t>）</t>
    <phoneticPr fontId="7"/>
  </si>
  <si>
    <t>÷各月初日の利用子ども数</t>
    <phoneticPr fontId="7"/>
  </si>
  <si>
    <t>Ｂ</t>
    <phoneticPr fontId="6"/>
  </si>
  <si>
    <t>Ｃ</t>
    <phoneticPr fontId="7"/>
  </si>
  <si>
    <t>　</t>
    <phoneticPr fontId="7"/>
  </si>
  <si>
    <t>㉕</t>
    <phoneticPr fontId="6"/>
  </si>
  <si>
    <t>（ 注 ）年度の初日の前日における満年齢に応じて月額を調整</t>
    <phoneticPr fontId="6"/>
  </si>
  <si>
    <r>
      <t>保育所（H</t>
    </r>
    <r>
      <rPr>
        <sz val="11"/>
        <rFont val="ＭＳ Ｐゴシック"/>
        <family val="3"/>
        <charset val="128"/>
      </rPr>
      <t>26運営費）</t>
    </r>
    <rPh sb="0" eb="3">
      <t>ホイクショ</t>
    </rPh>
    <rPh sb="7" eb="10">
      <t>ウンエイヒ</t>
    </rPh>
    <phoneticPr fontId="6"/>
  </si>
  <si>
    <r>
      <t>16</t>
    </r>
    <r>
      <rPr>
        <sz val="11"/>
        <rFont val="ＭＳ Ｐゴシック"/>
        <family val="3"/>
        <charset val="128"/>
      </rPr>
      <t>/100地域</t>
    </r>
    <rPh sb="6" eb="8">
      <t>チイキ</t>
    </rPh>
    <phoneticPr fontId="6"/>
  </si>
  <si>
    <r>
      <t>15</t>
    </r>
    <r>
      <rPr>
        <sz val="11"/>
        <rFont val="ＭＳ Ｐゴシック"/>
        <family val="3"/>
        <charset val="128"/>
      </rPr>
      <t>/100地域</t>
    </r>
    <rPh sb="6" eb="8">
      <t>チイキ</t>
    </rPh>
    <phoneticPr fontId="6"/>
  </si>
  <si>
    <r>
      <t>800時間以上</t>
    </r>
    <r>
      <rPr>
        <sz val="11"/>
        <rFont val="ＭＳ Ｐゴシック"/>
        <family val="3"/>
        <charset val="128"/>
      </rPr>
      <t xml:space="preserve"> 1200時間未満</t>
    </r>
    <phoneticPr fontId="6"/>
  </si>
  <si>
    <r>
      <t>12/100</t>
    </r>
    <r>
      <rPr>
        <sz val="11"/>
        <rFont val="ＭＳ Ｐゴシック"/>
        <family val="3"/>
        <charset val="128"/>
      </rPr>
      <t>地域</t>
    </r>
    <phoneticPr fontId="6"/>
  </si>
  <si>
    <r>
      <t>10/100</t>
    </r>
    <r>
      <rPr>
        <sz val="11"/>
        <rFont val="ＭＳ Ｐゴシック"/>
        <family val="3"/>
        <charset val="128"/>
      </rPr>
      <t>地域</t>
    </r>
    <phoneticPr fontId="6"/>
  </si>
  <si>
    <r>
      <t>6/100</t>
    </r>
    <r>
      <rPr>
        <sz val="11"/>
        <rFont val="ＭＳ Ｐゴシック"/>
        <family val="3"/>
        <charset val="128"/>
      </rPr>
      <t>地域</t>
    </r>
    <phoneticPr fontId="6"/>
  </si>
  <si>
    <r>
      <t>3</t>
    </r>
    <r>
      <rPr>
        <sz val="11"/>
        <rFont val="ＭＳ Ｐゴシック"/>
        <family val="3"/>
        <charset val="128"/>
      </rPr>
      <t>/100地域</t>
    </r>
    <rPh sb="5" eb="7">
      <t>チイキ</t>
    </rPh>
    <phoneticPr fontId="6"/>
  </si>
  <si>
    <t>2020.4.1</t>
    <phoneticPr fontId="6"/>
  </si>
  <si>
    <t>Ver.3.5.0 をリリース（令和２年度用）</t>
    <phoneticPr fontId="6"/>
  </si>
  <si>
    <t>土曜日に閉所する場合</t>
    <phoneticPr fontId="6"/>
  </si>
  <si>
    <t>　（２）休日保育加算</t>
    <rPh sb="4" eb="6">
      <t>キュウジツ</t>
    </rPh>
    <rPh sb="6" eb="8">
      <t>ホイク</t>
    </rPh>
    <rPh sb="8" eb="10">
      <t>カサン</t>
    </rPh>
    <phoneticPr fontId="6"/>
  </si>
  <si>
    <t>　（３）夜間保育加算</t>
    <rPh sb="4" eb="6">
      <t>ヤカン</t>
    </rPh>
    <rPh sb="6" eb="8">
      <t>ホイク</t>
    </rPh>
    <rPh sb="8" eb="10">
      <t>カサン</t>
    </rPh>
    <phoneticPr fontId="6"/>
  </si>
  <si>
    <t>　（４）減価償却費加算</t>
    <rPh sb="4" eb="6">
      <t>ゲンカ</t>
    </rPh>
    <rPh sb="6" eb="9">
      <t>ショウキャクヒ</t>
    </rPh>
    <rPh sb="9" eb="11">
      <t>カサン</t>
    </rPh>
    <phoneticPr fontId="6"/>
  </si>
  <si>
    <t>　（５）賃借料加算</t>
    <rPh sb="4" eb="7">
      <t>チンシャクリョウ</t>
    </rPh>
    <rPh sb="7" eb="9">
      <t>カサン</t>
    </rPh>
    <phoneticPr fontId="6"/>
  </si>
  <si>
    <t>　（５）定員を恒常的に超過する場合</t>
    <rPh sb="4" eb="6">
      <t>テイイン</t>
    </rPh>
    <rPh sb="7" eb="10">
      <t>コウジョウテキ</t>
    </rPh>
    <rPh sb="11" eb="13">
      <t>チョウカ</t>
    </rPh>
    <rPh sb="15" eb="17">
      <t>バアイ</t>
    </rPh>
    <phoneticPr fontId="6"/>
  </si>
  <si>
    <t>栄養士を活用して給食を実施する場合は、その状況について該当するものを選択</t>
    <phoneticPr fontId="6"/>
  </si>
  <si>
    <t>を選択し、施設の所在する地域の区分(標準・都市部)を選択</t>
    <rPh sb="1" eb="3">
      <t>センタク</t>
    </rPh>
    <rPh sb="5" eb="7">
      <t>シセツ</t>
    </rPh>
    <rPh sb="8" eb="10">
      <t>ショザイ</t>
    </rPh>
    <rPh sb="12" eb="14">
      <t>チイキ</t>
    </rPh>
    <rPh sb="15" eb="17">
      <t>クブン</t>
    </rPh>
    <rPh sb="26" eb="28">
      <t>センタク</t>
    </rPh>
    <phoneticPr fontId="6"/>
  </si>
  <si>
    <t>　（４）土曜日に閉所する場合</t>
    <rPh sb="4" eb="7">
      <t>ドヨウビ</t>
    </rPh>
    <rPh sb="8" eb="10">
      <t>ヘイショ</t>
    </rPh>
    <rPh sb="12" eb="14">
      <t>バアイ</t>
    </rPh>
    <phoneticPr fontId="6"/>
  </si>
  <si>
    <t>　土曜日に閉所する場合は「あり」を選択</t>
    <rPh sb="1" eb="4">
      <t>ドヨウビ</t>
    </rPh>
    <rPh sb="5" eb="7">
      <t>ヘイショ</t>
    </rPh>
    <rPh sb="9" eb="11">
      <t>バアイ</t>
    </rPh>
    <rPh sb="17" eb="19">
      <t>センタク</t>
    </rPh>
    <phoneticPr fontId="6"/>
  </si>
  <si>
    <r>
      <t>0</t>
    </r>
    <r>
      <rPr>
        <sz val="11"/>
        <rFont val="ＭＳ Ｐゴシック"/>
        <family val="3"/>
        <charset val="128"/>
      </rPr>
      <t>人の場合の判定</t>
    </r>
    <rPh sb="1" eb="2">
      <t>ニン</t>
    </rPh>
    <rPh sb="3" eb="5">
      <t>バアイ</t>
    </rPh>
    <rPh sb="6" eb="8">
      <t>ハンテイ</t>
    </rPh>
    <phoneticPr fontId="6"/>
  </si>
  <si>
    <t>（※１）３月初日の利用子どもの単価に加算</t>
    <phoneticPr fontId="6"/>
  </si>
  <si>
    <t>2020.10.22</t>
    <phoneticPr fontId="6"/>
  </si>
  <si>
    <t>Ver.3.5.1 栄養管理加算の処遇改善等加算部分を数式を修正</t>
    <rPh sb="10" eb="12">
      <t>エイヨウ</t>
    </rPh>
    <rPh sb="12" eb="14">
      <t>カンリ</t>
    </rPh>
    <rPh sb="14" eb="16">
      <t>カサン</t>
    </rPh>
    <rPh sb="17" eb="19">
      <t>ショグウ</t>
    </rPh>
    <rPh sb="19" eb="21">
      <t>カイゼン</t>
    </rPh>
    <rPh sb="21" eb="22">
      <t>トウ</t>
    </rPh>
    <rPh sb="22" eb="24">
      <t>カサン</t>
    </rPh>
    <rPh sb="24" eb="26">
      <t>ブブン</t>
    </rPh>
    <rPh sb="27" eb="29">
      <t>スウシキ</t>
    </rPh>
    <rPh sb="30" eb="32">
      <t>シュウセイ</t>
    </rPh>
    <phoneticPr fontId="6"/>
  </si>
  <si>
    <t>Ver.3.5.2 入力シート（冷暖房費加算）を修正</t>
    <phoneticPr fontId="6"/>
  </si>
  <si>
    <t>2020.12.25</t>
    <phoneticPr fontId="6"/>
  </si>
  <si>
    <t>計算シート（管理者を設置していない場合、栄養管理加算）を修正</t>
    <rPh sb="6" eb="9">
      <t>カンリシャ</t>
    </rPh>
    <rPh sb="10" eb="12">
      <t>セッチ</t>
    </rPh>
    <rPh sb="17" eb="19">
      <t>バアイ</t>
    </rPh>
    <phoneticPr fontId="7"/>
  </si>
  <si>
    <t>2021.2.17</t>
    <phoneticPr fontId="6"/>
  </si>
  <si>
    <t>Ver.3.5.3 入力シート（除雪費費加算、降灰除去費加算）</t>
    <rPh sb="10" eb="12">
      <t>ニュウリョク</t>
    </rPh>
    <rPh sb="16" eb="18">
      <t>ジョセツ</t>
    </rPh>
    <rPh sb="18" eb="19">
      <t>ヒ</t>
    </rPh>
    <rPh sb="19" eb="20">
      <t>ヒ</t>
    </rPh>
    <rPh sb="20" eb="22">
      <t>カサン</t>
    </rPh>
    <rPh sb="23" eb="25">
      <t>コウハイ</t>
    </rPh>
    <rPh sb="25" eb="27">
      <t>ジョキョ</t>
    </rPh>
    <rPh sb="27" eb="28">
      <t>ヒ</t>
    </rPh>
    <rPh sb="28" eb="30">
      <t>カサン</t>
    </rPh>
    <phoneticPr fontId="6"/>
  </si>
  <si>
    <t>2021.4.1</t>
    <phoneticPr fontId="6"/>
  </si>
  <si>
    <t>Ver.3.6.0 をリリース（令和３年度用）</t>
    <phoneticPr fontId="6"/>
  </si>
  <si>
    <t>定員を恒常的に超過する場合（5年度間120%超）</t>
    <rPh sb="15" eb="17">
      <t>ネンド</t>
    </rPh>
    <rPh sb="17" eb="18">
      <t>カン</t>
    </rPh>
    <rPh sb="22" eb="23">
      <t>コ</t>
    </rPh>
    <phoneticPr fontId="6"/>
  </si>
  <si>
    <t>１２０％以上（令和２年度以降のいずれかの年度の４月１日時点の待機児童数が１人以上である市町村に所在する事業所であって、同一の敷地又は隣接する敷地に所在する幼稚園の設備を活用して小規模保育事業を実施するものにあっては133％以上） の状態にある場合は「あり」を選択</t>
    <phoneticPr fontId="6"/>
  </si>
  <si>
    <t>中等教育局長、厚生労働省雇用均等・児童家庭局長通知）（以下「留意事項通知」という。）</t>
    <rPh sb="12" eb="14">
      <t>コヨウ</t>
    </rPh>
    <rPh sb="14" eb="16">
      <t>キントウ</t>
    </rPh>
    <rPh sb="17" eb="19">
      <t>ジドウ</t>
    </rPh>
    <rPh sb="19" eb="21">
      <t>カテイ</t>
    </rPh>
    <rPh sb="21" eb="23">
      <t>キョクチョウ</t>
    </rPh>
    <rPh sb="23" eb="25">
      <t>ツウチ</t>
    </rPh>
    <phoneticPr fontId="6"/>
  </si>
  <si>
    <t>別紙６を参照下さい。</t>
    <phoneticPr fontId="6"/>
  </si>
  <si>
    <t>障害児保育加算の参照先に誤りがあったため修正</t>
    <rPh sb="8" eb="10">
      <t>サンショウ</t>
    </rPh>
    <rPh sb="10" eb="11">
      <t>サキ</t>
    </rPh>
    <rPh sb="12" eb="13">
      <t>アヤマ</t>
    </rPh>
    <rPh sb="20" eb="22">
      <t>シュウセイ</t>
    </rPh>
    <phoneticPr fontId="6"/>
  </si>
  <si>
    <t>Ver.3.7.0 をリリース（令和４年度用）</t>
    <phoneticPr fontId="6"/>
  </si>
  <si>
    <t>令和４年度（当初）</t>
    <rPh sb="0" eb="2">
      <t>レイワ</t>
    </rPh>
    <rPh sb="3" eb="5">
      <t>ネンド</t>
    </rPh>
    <rPh sb="6" eb="8">
      <t>トウショ</t>
    </rPh>
    <phoneticPr fontId="6"/>
  </si>
  <si>
    <t>　障害児保育加算
　※特別な支援が必要な利用子どもの単価に加算</t>
    <rPh sb="1" eb="4">
      <t>ショウガイジ</t>
    </rPh>
    <rPh sb="4" eb="6">
      <t>ホイク</t>
    </rPh>
    <rPh sb="6" eb="8">
      <t>カサン</t>
    </rPh>
    <rPh sb="11" eb="13">
      <t>トクベツ</t>
    </rPh>
    <rPh sb="14" eb="16">
      <t>シエン</t>
    </rPh>
    <rPh sb="17" eb="19">
      <t>ヒツヨウ</t>
    </rPh>
    <rPh sb="20" eb="22">
      <t>リヨウ</t>
    </rPh>
    <rPh sb="22" eb="23">
      <t>コ</t>
    </rPh>
    <rPh sb="26" eb="28">
      <t>タンカ</t>
    </rPh>
    <rPh sb="29" eb="31">
      <t>カサン</t>
    </rPh>
    <phoneticPr fontId="6"/>
  </si>
  <si>
    <t>2022.6.24</t>
    <phoneticPr fontId="6"/>
  </si>
  <si>
    <t>2022.10.1</t>
    <phoneticPr fontId="6"/>
  </si>
  <si>
    <t>Ver.3.7.1 処遇改善等加算Ⅲに対応</t>
    <rPh sb="10" eb="12">
      <t>ショグウ</t>
    </rPh>
    <rPh sb="12" eb="14">
      <t>カイゼン</t>
    </rPh>
    <rPh sb="14" eb="15">
      <t>トウ</t>
    </rPh>
    <rPh sb="15" eb="17">
      <t>カサン</t>
    </rPh>
    <rPh sb="19" eb="21">
      <t>タイオウ</t>
    </rPh>
    <phoneticPr fontId="6"/>
  </si>
  <si>
    <t>Ｖｅｒ．３．７．１（令和４年１０月１日時点版）</t>
    <rPh sb="10" eb="12">
      <t>レイワ</t>
    </rPh>
    <rPh sb="13" eb="14">
      <t>ネン</t>
    </rPh>
    <rPh sb="16" eb="17">
      <t>ガツ</t>
    </rPh>
    <rPh sb="18" eb="19">
      <t>ニチ</t>
    </rPh>
    <rPh sb="19" eb="21">
      <t>ジテン</t>
    </rPh>
    <rPh sb="21" eb="22">
      <t>バン</t>
    </rPh>
    <phoneticPr fontId="17"/>
  </si>
  <si>
    <t>　（２）処遇改善等加算Ⅲ</t>
    <rPh sb="4" eb="6">
      <t>ショグウ</t>
    </rPh>
    <rPh sb="6" eb="8">
      <t>カイゼン</t>
    </rPh>
    <rPh sb="8" eb="9">
      <t>トウ</t>
    </rPh>
    <rPh sb="9" eb="11">
      <t>カサン</t>
    </rPh>
    <phoneticPr fontId="6"/>
  </si>
  <si>
    <t>処遇改善等加算Ⅲ</t>
    <rPh sb="0" eb="2">
      <t>ショグウ</t>
    </rPh>
    <rPh sb="2" eb="4">
      <t>カイゼン</t>
    </rPh>
    <rPh sb="4" eb="5">
      <t>トウ</t>
    </rPh>
    <rPh sb="5" eb="7">
      <t>カサン</t>
    </rPh>
    <phoneticPr fontId="6"/>
  </si>
  <si>
    <t>別に定める額</t>
    <rPh sb="0" eb="1">
      <t>ベツ</t>
    </rPh>
    <rPh sb="2" eb="3">
      <t>サダ</t>
    </rPh>
    <rPh sb="5" eb="6">
      <t>ガク</t>
    </rPh>
    <phoneticPr fontId="7"/>
  </si>
  <si>
    <t>平均年齢別利用子ども数</t>
    <rPh sb="0" eb="2">
      <t>ヘイキン</t>
    </rPh>
    <rPh sb="2" eb="4">
      <t>ネンレイ</t>
    </rPh>
    <rPh sb="4" eb="5">
      <t>ベツ</t>
    </rPh>
    <rPh sb="5" eb="7">
      <t>リヨウ</t>
    </rPh>
    <rPh sb="7" eb="8">
      <t>コ</t>
    </rPh>
    <rPh sb="10" eb="11">
      <t>スウ</t>
    </rPh>
    <phoneticPr fontId="7"/>
  </si>
  <si>
    <t>※１　各月初日の利用子どもの単価に加算
※２　平均年齢別利用子ども数については、別に定める</t>
    <phoneticPr fontId="7"/>
  </si>
  <si>
    <t>㉖</t>
    <phoneticPr fontId="6"/>
  </si>
  <si>
    <t>処遇改善等加算Ⅲに係る別に定める額　小規模保育事業（Ａ型）（保育認定）</t>
    <rPh sb="0" eb="2">
      <t>ショグウ</t>
    </rPh>
    <rPh sb="2" eb="4">
      <t>カイゼン</t>
    </rPh>
    <rPh sb="4" eb="5">
      <t>トウ</t>
    </rPh>
    <rPh sb="5" eb="7">
      <t>カサン</t>
    </rPh>
    <rPh sb="9" eb="10">
      <t>カカ</t>
    </rPh>
    <rPh sb="11" eb="12">
      <t>ベツ</t>
    </rPh>
    <rPh sb="13" eb="14">
      <t>サダ</t>
    </rPh>
    <rPh sb="16" eb="17">
      <t>ガク</t>
    </rPh>
    <rPh sb="18" eb="21">
      <t>ショウキボ</t>
    </rPh>
    <rPh sb="21" eb="23">
      <t>ホイク</t>
    </rPh>
    <rPh sb="23" eb="25">
      <t>ジギョウ</t>
    </rPh>
    <rPh sb="27" eb="28">
      <t>ガタ</t>
    </rPh>
    <rPh sb="30" eb="32">
      <t>ホイク</t>
    </rPh>
    <rPh sb="32" eb="34">
      <t>ニンテイ</t>
    </rPh>
    <phoneticPr fontId="6"/>
  </si>
  <si>
    <t>定員区分</t>
    <rPh sb="0" eb="2">
      <t>テイイン</t>
    </rPh>
    <rPh sb="2" eb="4">
      <t>クブン</t>
    </rPh>
    <phoneticPr fontId="7"/>
  </si>
  <si>
    <t>処遇改善等加算Ⅲ</t>
    <rPh sb="0" eb="2">
      <t>ショグウ</t>
    </rPh>
    <rPh sb="2" eb="4">
      <t>カイゼン</t>
    </rPh>
    <rPh sb="4" eb="5">
      <t>トウ</t>
    </rPh>
    <rPh sb="5" eb="7">
      <t>カサン</t>
    </rPh>
    <phoneticPr fontId="28"/>
  </si>
  <si>
    <t>６人から
12人まで</t>
    <rPh sb="1" eb="2">
      <t>ニン</t>
    </rPh>
    <rPh sb="7" eb="8">
      <t>ニン</t>
    </rPh>
    <phoneticPr fontId="7"/>
  </si>
  <si>
    <t>１、２歳児</t>
    <rPh sb="3" eb="5">
      <t>サイジ</t>
    </rPh>
    <phoneticPr fontId="7"/>
  </si>
  <si>
    <t>13人から
19人まで</t>
    <rPh sb="2" eb="3">
      <t>ニン</t>
    </rPh>
    <rPh sb="8" eb="9">
      <t>ニン</t>
    </rPh>
    <phoneticPr fontId="7"/>
  </si>
  <si>
    <t>処遇改善等加算Ⅲ</t>
    <rPh sb="0" eb="7">
      <t>ショグウカイゼントウカサン</t>
    </rPh>
    <phoneticPr fontId="6"/>
  </si>
  <si>
    <t>○処遇改善等加算Ⅲ</t>
    <rPh sb="1" eb="3">
      <t>ショグウ</t>
    </rPh>
    <rPh sb="3" eb="5">
      <t>カイゼン</t>
    </rPh>
    <rPh sb="5" eb="6">
      <t>トウ</t>
    </rPh>
    <rPh sb="6" eb="8">
      <t>カサン</t>
    </rPh>
    <phoneticPr fontId="6"/>
  </si>
  <si>
    <t>'保育単価表（Ａ型）③'!C</t>
    <phoneticPr fontId="6"/>
  </si>
  <si>
    <t>　処遇改善等加算Ⅲを適用する場合は「あり」を選択し、平均年齢別利用子ども数を入力</t>
    <rPh sb="1" eb="3">
      <t>ショグウ</t>
    </rPh>
    <rPh sb="3" eb="5">
      <t>カイゼン</t>
    </rPh>
    <rPh sb="5" eb="6">
      <t>トウ</t>
    </rPh>
    <rPh sb="6" eb="8">
      <t>カサン</t>
    </rPh>
    <rPh sb="10" eb="12">
      <t>テキヨウ</t>
    </rPh>
    <rPh sb="14" eb="16">
      <t>バアイ</t>
    </rPh>
    <rPh sb="22" eb="24">
      <t>センタク</t>
    </rPh>
    <rPh sb="26" eb="28">
      <t>ヘイキン</t>
    </rPh>
    <rPh sb="28" eb="30">
      <t>ネンレイ</t>
    </rPh>
    <rPh sb="30" eb="31">
      <t>ベツ</t>
    </rPh>
    <rPh sb="31" eb="33">
      <t>リヨウ</t>
    </rPh>
    <rPh sb="33" eb="34">
      <t>コ</t>
    </rPh>
    <rPh sb="36" eb="37">
      <t>スウ</t>
    </rPh>
    <rPh sb="38" eb="40">
      <t>ニュウリョク</t>
    </rPh>
    <phoneticPr fontId="6"/>
  </si>
  <si>
    <t>実施の有無</t>
    <phoneticPr fontId="6"/>
  </si>
  <si>
    <t>←上行で「あり」を選択した場合に、</t>
    <phoneticPr fontId="6"/>
  </si>
  <si>
    <t>１、２歳児</t>
    <phoneticPr fontId="6"/>
  </si>
  <si>
    <t>平均年齢別利用子ども数を入力してください。</t>
    <rPh sb="12" eb="14">
      <t>ニュウリョク</t>
    </rPh>
    <phoneticPr fontId="6"/>
  </si>
  <si>
    <t>平均年齢別子ども数</t>
    <rPh sb="0" eb="2">
      <t>ヘイキン</t>
    </rPh>
    <rPh sb="2" eb="4">
      <t>ネンレイ</t>
    </rPh>
    <rPh sb="4" eb="5">
      <t>ベツ</t>
    </rPh>
    <rPh sb="5" eb="6">
      <t>コ</t>
    </rPh>
    <rPh sb="8" eb="9">
      <t>スウ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</si>
</sst>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0;&quot;▲ &quot;#,##0"/>
    <numFmt numFmtId="177" formatCode="#,##0&quot;円&quot;"/>
    <numFmt numFmtId="178" formatCode="#,##0&quot;人&quot;"/>
    <numFmt numFmtId="179" formatCode="\(#,##0\)"/>
    <numFmt numFmtId="180" formatCode="#,##0\×&quot;加&quot;&quot;算&quot;&quot;率&quot;"/>
    <numFmt numFmtId="181" formatCode="#,##0&quot;%&quot;"/>
    <numFmt numFmtId="182" formatCode="#,##0&quot;円/人&quot;"/>
    <numFmt numFmtId="183" formatCode="&quot;×&quot;#\ ?/100"/>
    <numFmt numFmtId="184" formatCode="#,##0&quot;÷３月初日の利用子ども数&quot;"/>
    <numFmt numFmtId="185" formatCode="#,##0&quot;（限度額）÷３月初日の利用子ども数&quot;"/>
    <numFmt numFmtId="186" formatCode="#,##0\×&quot;加&quot;&quot;算&quot;&quot;数&quot;"/>
    <numFmt numFmtId="187" formatCode="&quot;＋ &quot;#,##0;&quot;▲ &quot;#,##0"/>
    <numFmt numFmtId="188" formatCode="&quot;＋　 &quot;#,##0;&quot;▲ &quot;#,##0"/>
    <numFmt numFmtId="189" formatCode="#,##0%;&quot;▲ &quot;#,##0%"/>
    <numFmt numFmtId="190" formatCode="#,##0.0&quot;人&quot;"/>
    <numFmt numFmtId="191" formatCode="&quot;(⑥～⑰)×&quot;#\ ?/100"/>
    <numFmt numFmtId="192" formatCode="#,##0&quot;×加算率&quot;"/>
  </numFmts>
  <fonts count="32">
    <font>
      <sz val="11"/>
      <name val="明朝"/>
      <family val="3"/>
      <charset val="128"/>
    </font>
    <font>
      <sz val="11"/>
      <color theme="1"/>
      <name val="ＭＳ Ｐゴシック"/>
      <family val="2"/>
      <charset val="128"/>
      <scheme val="minor"/>
    </font>
    <font>
      <sz val="11"/>
      <color indexed="8"/>
      <name val="ＭＳ Ｐゴシック"/>
      <family val="3"/>
      <charset val="128"/>
    </font>
    <font>
      <sz val="11"/>
      <name val="明朝"/>
      <family val="3"/>
      <charset val="128"/>
    </font>
    <font>
      <sz val="12"/>
      <name val="明朝"/>
      <family val="3"/>
      <charset val="128"/>
    </font>
    <font>
      <sz val="11"/>
      <name val="HGｺﾞｼｯｸM"/>
      <family val="3"/>
      <charset val="128"/>
    </font>
    <font>
      <sz val="6"/>
      <name val="明朝"/>
      <family val="3"/>
      <charset val="128"/>
    </font>
    <font>
      <sz val="6"/>
      <name val="ＭＳ Ｐゴシック"/>
      <family val="3"/>
      <charset val="128"/>
    </font>
    <font>
      <sz val="11"/>
      <name val="ＭＳ Ｐゴシック"/>
      <family val="3"/>
      <charset val="128"/>
    </font>
    <font>
      <sz val="11"/>
      <name val="明朝"/>
      <family val="3"/>
      <charset val="128"/>
    </font>
    <font>
      <sz val="10"/>
      <name val="HGｺﾞｼｯｸM"/>
      <family val="3"/>
      <charset val="128"/>
    </font>
    <font>
      <sz val="8"/>
      <name val="HGｺﾞｼｯｸM"/>
      <family val="3"/>
      <charset val="128"/>
    </font>
    <font>
      <vertAlign val="superscript"/>
      <sz val="11"/>
      <name val="HGｺﾞｼｯｸM"/>
      <family val="3"/>
      <charset val="128"/>
    </font>
    <font>
      <b/>
      <sz val="16"/>
      <name val="ＤＨＰ特太ゴシック体"/>
      <family val="3"/>
      <charset val="128"/>
    </font>
    <font>
      <b/>
      <sz val="14"/>
      <name val="ＤＨＰ特太ゴシック体"/>
      <family val="3"/>
      <charset val="128"/>
    </font>
    <font>
      <b/>
      <sz val="18"/>
      <name val="HGP創英角ﾎﾟｯﾌﾟ体"/>
      <family val="3"/>
      <charset val="128"/>
    </font>
    <font>
      <b/>
      <sz val="14"/>
      <name val="ＤＦ特太ゴシック体"/>
      <family val="3"/>
      <charset val="128"/>
    </font>
    <font>
      <sz val="6"/>
      <name val="明朝"/>
      <family val="3"/>
      <charset val="128"/>
    </font>
    <font>
      <sz val="6"/>
      <name val="明朝"/>
      <family val="3"/>
      <charset val="128"/>
    </font>
    <font>
      <sz val="6"/>
      <name val="明朝"/>
      <family val="3"/>
      <charset val="128"/>
    </font>
    <font>
      <sz val="11"/>
      <color theme="1"/>
      <name val="ＭＳ Ｐゴシック"/>
      <family val="3"/>
      <charset val="128"/>
      <scheme val="minor"/>
    </font>
    <font>
      <sz val="11"/>
      <name val="ＭＳ Ｐゴシック"/>
      <family val="3"/>
      <charset val="128"/>
      <scheme val="minor"/>
    </font>
    <font>
      <b/>
      <sz val="16"/>
      <name val="HGｺﾞｼｯｸM"/>
      <family val="3"/>
      <charset val="128"/>
    </font>
    <font>
      <sz val="11"/>
      <color rgb="FFFF0000"/>
      <name val="ＭＳ Ｐゴシック"/>
      <family val="3"/>
      <charset val="128"/>
      <scheme val="minor"/>
    </font>
    <font>
      <sz val="11"/>
      <color rgb="FFFF0000"/>
      <name val="ＭＳ Ｐゴシック"/>
      <family val="3"/>
      <charset val="128"/>
    </font>
    <font>
      <b/>
      <sz val="11"/>
      <name val="HGｺﾞｼｯｸM"/>
      <family val="3"/>
      <charset val="128"/>
    </font>
    <font>
      <sz val="11"/>
      <name val="Verdana"/>
      <family val="2"/>
    </font>
    <font>
      <sz val="12"/>
      <name val="HGｺﾞｼｯｸM"/>
      <family val="3"/>
      <charset val="128"/>
    </font>
    <font>
      <sz val="6"/>
      <name val="ＭＳ Ｐゴシック"/>
      <family val="2"/>
      <charset val="128"/>
      <scheme val="minor"/>
    </font>
    <font>
      <sz val="12"/>
      <color theme="1"/>
      <name val="HGｺﾞｼｯｸM"/>
      <family val="3"/>
      <charset val="128"/>
    </font>
    <font>
      <sz val="11"/>
      <color theme="1"/>
      <name val="HGｺﾞｼｯｸM"/>
      <family val="3"/>
      <charset val="128"/>
    </font>
    <font>
      <sz val="10.5"/>
      <name val="HGｺﾞｼｯｸM"/>
      <family val="3"/>
      <charset val="128"/>
    </font>
  </fonts>
  <fills count="9">
    <fill>
      <patternFill patternType="none"/>
    </fill>
    <fill>
      <patternFill patternType="gray125"/>
    </fill>
    <fill>
      <patternFill patternType="solid">
        <fgColor theme="0" tint="-0.34998626667073579"/>
        <bgColor indexed="64"/>
      </patternFill>
    </fill>
    <fill>
      <patternFill patternType="solid">
        <fgColor rgb="FFFF99FF"/>
        <bgColor indexed="64"/>
      </patternFill>
    </fill>
    <fill>
      <patternFill patternType="solid">
        <fgColor theme="3" tint="0.79998168889431442"/>
        <bgColor indexed="64"/>
      </patternFill>
    </fill>
    <fill>
      <patternFill patternType="solid">
        <fgColor rgb="FF00B050"/>
        <bgColor indexed="64"/>
      </patternFill>
    </fill>
    <fill>
      <patternFill patternType="solid">
        <fgColor theme="0"/>
        <bgColor indexed="64"/>
      </patternFill>
    </fill>
    <fill>
      <patternFill patternType="solid">
        <fgColor rgb="FFFFFF00"/>
        <bgColor indexed="64"/>
      </patternFill>
    </fill>
    <fill>
      <patternFill patternType="solid">
        <fgColor rgb="FFFF99CC"/>
        <bgColor indexed="64"/>
      </patternFill>
    </fill>
  </fills>
  <borders count="173">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hair">
        <color indexed="64"/>
      </bottom>
      <diagonal/>
    </border>
    <border>
      <left style="hair">
        <color indexed="64"/>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style="thick">
        <color rgb="FF0000FF"/>
      </left>
      <right/>
      <top style="thin">
        <color indexed="64"/>
      </top>
      <bottom/>
      <diagonal/>
    </border>
    <border>
      <left/>
      <right style="thin">
        <color indexed="64"/>
      </right>
      <top style="thin">
        <color indexed="64"/>
      </top>
      <bottom style="thick">
        <color rgb="FF0000FF"/>
      </bottom>
      <diagonal/>
    </border>
    <border>
      <left style="thick">
        <color rgb="FFFF0000"/>
      </left>
      <right style="thick">
        <color rgb="FFFF0000"/>
      </right>
      <top style="thick">
        <color rgb="FFFF0000"/>
      </top>
      <bottom style="thick">
        <color rgb="FFFF0000"/>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bottom style="thin">
        <color indexed="64"/>
      </bottom>
      <diagonal/>
    </border>
    <border>
      <left style="thick">
        <color rgb="FF0000FF"/>
      </left>
      <right style="thick">
        <color rgb="FF0000FF"/>
      </right>
      <top style="thick">
        <color rgb="FF0000FF"/>
      </top>
      <bottom style="thin">
        <color indexed="64"/>
      </bottom>
      <diagonal/>
    </border>
    <border>
      <left style="thick">
        <color rgb="FF0000FF"/>
      </left>
      <right style="thick">
        <color rgb="FF0000FF"/>
      </right>
      <top style="thin">
        <color indexed="64"/>
      </top>
      <bottom style="thin">
        <color indexed="64"/>
      </bottom>
      <diagonal/>
    </border>
    <border>
      <left style="thick">
        <color rgb="FF0000FF"/>
      </left>
      <right style="thick">
        <color rgb="FF0000FF"/>
      </right>
      <top style="thin">
        <color indexed="64"/>
      </top>
      <bottom style="thick">
        <color rgb="FF0000FF"/>
      </bottom>
      <diagonal/>
    </border>
    <border>
      <left style="thick">
        <color rgb="FFFF0000"/>
      </left>
      <right style="thick">
        <color rgb="FFFF0000"/>
      </right>
      <top style="thick">
        <color rgb="FFFF0000"/>
      </top>
      <bottom/>
      <diagonal/>
    </border>
    <border>
      <left style="thick">
        <color rgb="FF0000FF"/>
      </left>
      <right style="thin">
        <color indexed="64"/>
      </right>
      <top style="thin">
        <color indexed="64"/>
      </top>
      <bottom style="thin">
        <color indexed="64"/>
      </bottom>
      <diagonal/>
    </border>
    <border>
      <left style="thick">
        <color rgb="FF0000FF"/>
      </left>
      <right style="thick">
        <color rgb="FF0000FF"/>
      </right>
      <top style="thick">
        <color rgb="FF0000FF"/>
      </top>
      <bottom style="thick">
        <color rgb="FF0000FF"/>
      </bottom>
      <diagonal/>
    </border>
    <border>
      <left style="thick">
        <color rgb="FF0000FF"/>
      </left>
      <right/>
      <top/>
      <bottom/>
      <diagonal/>
    </border>
    <border>
      <left style="thin">
        <color indexed="64"/>
      </left>
      <right style="thin">
        <color indexed="64"/>
      </right>
      <top style="thin">
        <color indexed="64"/>
      </top>
      <bottom style="thick">
        <color rgb="FF0000FF"/>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diagonal/>
    </border>
    <border>
      <left style="medium">
        <color theme="1"/>
      </left>
      <right/>
      <top/>
      <bottom/>
      <diagonal/>
    </border>
    <border>
      <left style="thick">
        <color rgb="FF0000FF"/>
      </left>
      <right style="thick">
        <color rgb="FF0000FF"/>
      </right>
      <top/>
      <bottom style="thick">
        <color rgb="FF0000FF"/>
      </bottom>
      <diagonal/>
    </border>
    <border>
      <left style="thin">
        <color indexed="64"/>
      </left>
      <right style="thin">
        <color indexed="64"/>
      </right>
      <top style="thick">
        <color rgb="FF0000FF"/>
      </top>
      <bottom style="thin">
        <color indexed="64"/>
      </bottom>
      <diagonal/>
    </border>
    <border>
      <left style="thick">
        <color rgb="FFFF0000"/>
      </left>
      <right style="thick">
        <color rgb="FFFF0000"/>
      </right>
      <top style="thin">
        <color indexed="64"/>
      </top>
      <bottom/>
      <diagonal/>
    </border>
    <border>
      <left style="thick">
        <color rgb="FFFF0000"/>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theme="1"/>
      </left>
      <right/>
      <top style="medium">
        <color theme="1"/>
      </top>
      <bottom/>
      <diagonal/>
    </border>
    <border>
      <left/>
      <right/>
      <top style="medium">
        <color theme="1"/>
      </top>
      <bottom/>
      <diagonal/>
    </border>
    <border>
      <left/>
      <right style="thin">
        <color theme="1"/>
      </right>
      <top style="medium">
        <color theme="1"/>
      </top>
      <bottom/>
      <diagonal/>
    </border>
    <border>
      <left/>
      <right style="thin">
        <color theme="1"/>
      </right>
      <top/>
      <bottom/>
      <diagonal/>
    </border>
    <border>
      <left style="medium">
        <color theme="1"/>
      </left>
      <right/>
      <top/>
      <bottom style="thick">
        <color rgb="FFFF0000"/>
      </bottom>
      <diagonal/>
    </border>
    <border>
      <left/>
      <right/>
      <top/>
      <bottom style="thick">
        <color rgb="FFFF0000"/>
      </bottom>
      <diagonal/>
    </border>
    <border>
      <left/>
      <right style="thin">
        <color theme="1"/>
      </right>
      <top/>
      <bottom style="thick">
        <color rgb="FFFF0000"/>
      </bottom>
      <diagonal/>
    </border>
    <border>
      <left/>
      <right style="thick">
        <color rgb="FF0000FF"/>
      </right>
      <top/>
      <bottom/>
      <diagonal/>
    </border>
    <border>
      <left/>
      <right style="thick">
        <color rgb="FFFF0000"/>
      </right>
      <top/>
      <bottom/>
      <diagonal/>
    </border>
    <border>
      <left/>
      <right style="medium">
        <color theme="1"/>
      </right>
      <top style="medium">
        <color theme="1"/>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style="thick">
        <color rgb="FF0000FF"/>
      </left>
      <right style="thin">
        <color indexed="64"/>
      </right>
      <top style="thin">
        <color indexed="64"/>
      </top>
      <bottom style="thick">
        <color rgb="FF0000FF"/>
      </bottom>
      <diagonal/>
    </border>
    <border>
      <left style="thin">
        <color indexed="64"/>
      </left>
      <right style="thick">
        <color rgb="FF0000FF"/>
      </right>
      <top style="thin">
        <color indexed="64"/>
      </top>
      <bottom style="thick">
        <color rgb="FF0000FF"/>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style="thin">
        <color theme="1"/>
      </left>
      <right/>
      <top/>
      <bottom style="medium">
        <color theme="1"/>
      </bottom>
      <diagonal/>
    </border>
    <border>
      <left/>
      <right style="thin">
        <color theme="1"/>
      </right>
      <top/>
      <bottom style="medium">
        <color theme="1"/>
      </bottom>
      <diagonal/>
    </border>
    <border>
      <left style="thin">
        <color theme="1"/>
      </left>
      <right/>
      <top/>
      <bottom style="thick">
        <color rgb="FFFF0000"/>
      </bottom>
      <diagonal/>
    </border>
    <border>
      <left style="thin">
        <color theme="1"/>
      </left>
      <right/>
      <top style="thick">
        <color rgb="FFFF0000"/>
      </top>
      <bottom style="medium">
        <color theme="1"/>
      </bottom>
      <diagonal/>
    </border>
    <border>
      <left/>
      <right/>
      <top style="thick">
        <color rgb="FFFF0000"/>
      </top>
      <bottom style="medium">
        <color theme="1"/>
      </bottom>
      <diagonal/>
    </border>
    <border>
      <left/>
      <right style="medium">
        <color theme="1"/>
      </right>
      <top style="thick">
        <color rgb="FFFF0000"/>
      </top>
      <bottom style="medium">
        <color theme="1"/>
      </bottom>
      <diagonal/>
    </border>
    <border>
      <left style="thin">
        <color indexed="64"/>
      </left>
      <right style="thick">
        <color rgb="FF0000FF"/>
      </right>
      <top style="thick">
        <color rgb="FF0000FF"/>
      </top>
      <bottom style="thin">
        <color indexed="64"/>
      </bottom>
      <diagonal/>
    </border>
    <border>
      <left style="thin">
        <color indexed="64"/>
      </left>
      <right style="thick">
        <color rgb="FF0000FF"/>
      </right>
      <top style="thin">
        <color indexed="64"/>
      </top>
      <bottom style="thin">
        <color indexed="64"/>
      </bottom>
      <diagonal/>
    </border>
    <border>
      <left/>
      <right style="medium">
        <color theme="1"/>
      </right>
      <top style="thin">
        <color theme="1"/>
      </top>
      <bottom/>
      <diagonal/>
    </border>
    <border>
      <left/>
      <right style="medium">
        <color theme="1"/>
      </right>
      <top/>
      <bottom style="thick">
        <color rgb="FFFF0000"/>
      </bottom>
      <diagonal/>
    </border>
    <border>
      <left style="thick">
        <color rgb="FFFF0000"/>
      </left>
      <right/>
      <top style="medium">
        <color theme="1"/>
      </top>
      <bottom/>
      <diagonal/>
    </border>
    <border>
      <left/>
      <right style="thin">
        <color theme="1"/>
      </right>
      <top style="thick">
        <color rgb="FFFF0000"/>
      </top>
      <bottom style="medium">
        <color theme="1"/>
      </bottom>
      <diagonal/>
    </border>
    <border>
      <left/>
      <right style="thin">
        <color indexed="64"/>
      </right>
      <top style="thick">
        <color rgb="FF0000FF"/>
      </top>
      <bottom style="thin">
        <color indexed="64"/>
      </bottom>
      <diagonal/>
    </border>
    <border>
      <left style="thick">
        <color rgb="FF0000FF"/>
      </left>
      <right style="thin">
        <color indexed="64"/>
      </right>
      <top style="thick">
        <color rgb="FF0000FF"/>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thick">
        <color rgb="FFFF0000"/>
      </left>
      <right/>
      <top/>
      <bottom style="medium">
        <color theme="1"/>
      </bottom>
      <diagonal/>
    </border>
    <border>
      <left style="thick">
        <color rgb="FFFF0000"/>
      </left>
      <right style="thick">
        <color rgb="FFFF0000"/>
      </right>
      <top style="thick">
        <color rgb="FFFF0000"/>
      </top>
      <bottom style="thin">
        <color indexed="64"/>
      </bottom>
      <diagonal/>
    </border>
    <border>
      <left style="thin">
        <color indexed="64"/>
      </left>
      <right style="thick">
        <color rgb="FFFF0000"/>
      </right>
      <top/>
      <bottom style="thin">
        <color indexed="64"/>
      </bottom>
      <diagonal/>
    </border>
    <border>
      <left style="thick">
        <color rgb="FFFF0000"/>
      </left>
      <right style="thick">
        <color rgb="FFFF0000"/>
      </right>
      <top/>
      <bottom/>
      <diagonal/>
    </border>
    <border>
      <left style="thick">
        <color rgb="FFFF0000"/>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medium">
        <color rgb="FFFF0000"/>
      </left>
      <right style="medium">
        <color indexed="64"/>
      </right>
      <top style="medium">
        <color rgb="FFFF0000"/>
      </top>
      <bottom style="medium">
        <color rgb="FFFF0000"/>
      </bottom>
      <diagonal/>
    </border>
    <border>
      <left style="medium">
        <color indexed="64"/>
      </left>
      <right style="medium">
        <color indexed="64"/>
      </right>
      <top style="medium">
        <color rgb="FFFF0000"/>
      </top>
      <bottom style="medium">
        <color rgb="FFFF0000"/>
      </bottom>
      <diagonal/>
    </border>
    <border>
      <left style="medium">
        <color indexed="64"/>
      </left>
      <right style="medium">
        <color rgb="FFFF0000"/>
      </right>
      <top style="medium">
        <color rgb="FFFF0000"/>
      </top>
      <bottom style="medium">
        <color rgb="FFFF0000"/>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medium">
        <color indexed="64"/>
      </top>
      <bottom style="thin">
        <color indexed="64"/>
      </bottom>
      <diagonal/>
    </border>
    <border>
      <left/>
      <right style="thick">
        <color rgb="FF0000FF"/>
      </right>
      <top style="medium">
        <color indexed="64"/>
      </top>
      <bottom style="thin">
        <color indexed="64"/>
      </bottom>
      <diagonal/>
    </border>
    <border>
      <left style="thick">
        <color rgb="FF0000FF"/>
      </left>
      <right/>
      <top style="thick">
        <color rgb="FF0000FF"/>
      </top>
      <bottom style="thin">
        <color indexed="64"/>
      </bottom>
      <diagonal/>
    </border>
    <border>
      <left/>
      <right/>
      <top style="thick">
        <color rgb="FF0000FF"/>
      </top>
      <bottom style="thin">
        <color indexed="64"/>
      </bottom>
      <diagonal/>
    </border>
    <border>
      <left/>
      <right style="thick">
        <color rgb="FF0000FF"/>
      </right>
      <top style="thick">
        <color rgb="FF0000FF"/>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ck">
        <color rgb="FF0000FF"/>
      </right>
      <top style="thin">
        <color indexed="64"/>
      </top>
      <bottom style="medium">
        <color indexed="64"/>
      </bottom>
      <diagonal/>
    </border>
    <border>
      <left style="thick">
        <color rgb="FF0000FF"/>
      </left>
      <right/>
      <top style="thin">
        <color indexed="64"/>
      </top>
      <bottom style="thick">
        <color rgb="FF0000FF"/>
      </bottom>
      <diagonal/>
    </border>
    <border>
      <left/>
      <right/>
      <top style="thin">
        <color indexed="64"/>
      </top>
      <bottom style="thick">
        <color rgb="FF0000FF"/>
      </bottom>
      <diagonal/>
    </border>
    <border>
      <left/>
      <right style="thick">
        <color rgb="FF0000FF"/>
      </right>
      <top style="thin">
        <color indexed="64"/>
      </top>
      <bottom style="thick">
        <color rgb="FF0000FF"/>
      </bottom>
      <diagonal/>
    </border>
  </borders>
  <cellStyleXfs count="47">
    <xf numFmtId="0" fontId="0" fillId="0" borderId="0"/>
    <xf numFmtId="9" fontId="3" fillId="0" borderId="0" applyFont="0" applyFill="0" applyBorder="0" applyAlignment="0" applyProtection="0">
      <alignment vertical="center"/>
    </xf>
    <xf numFmtId="9" fontId="3" fillId="0" borderId="0" applyFont="0" applyFill="0" applyBorder="0" applyAlignment="0" applyProtection="0"/>
    <xf numFmtId="9" fontId="3" fillId="0" borderId="0" applyFont="0" applyFill="0" applyBorder="0" applyAlignment="0" applyProtection="0">
      <alignment vertical="center"/>
    </xf>
    <xf numFmtId="38" fontId="8" fillId="0" borderId="0" applyFont="0" applyFill="0" applyBorder="0" applyAlignment="0" applyProtection="0"/>
    <xf numFmtId="38" fontId="3" fillId="0" borderId="0" applyFont="0" applyFill="0" applyBorder="0" applyAlignment="0" applyProtection="0"/>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38" fontId="8" fillId="0" borderId="0" applyFont="0" applyFill="0" applyBorder="0" applyAlignment="0" applyProtection="0">
      <alignment vertical="center"/>
    </xf>
    <xf numFmtId="38" fontId="9" fillId="0" borderId="0" applyFont="0" applyFill="0" applyBorder="0" applyAlignment="0" applyProtection="0">
      <alignment vertical="center"/>
    </xf>
    <xf numFmtId="6" fontId="8"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 fillId="0" borderId="0"/>
    <xf numFmtId="0" fontId="3" fillId="0" borderId="0"/>
    <xf numFmtId="0" fontId="4" fillId="0" borderId="0"/>
    <xf numFmtId="0" fontId="4" fillId="0" borderId="0"/>
    <xf numFmtId="0" fontId="3" fillId="0" borderId="0"/>
    <xf numFmtId="0" fontId="8" fillId="0" borderId="0"/>
    <xf numFmtId="0" fontId="4" fillId="0" borderId="0"/>
    <xf numFmtId="0" fontId="8" fillId="0" borderId="0">
      <alignment vertical="center"/>
    </xf>
    <xf numFmtId="0" fontId="20" fillId="0" borderId="0">
      <alignment vertical="center"/>
    </xf>
    <xf numFmtId="0" fontId="9"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 fillId="0" borderId="0">
      <alignment vertical="center"/>
    </xf>
    <xf numFmtId="0" fontId="1" fillId="0" borderId="0">
      <alignment vertical="center"/>
    </xf>
  </cellStyleXfs>
  <cellXfs count="826">
    <xf numFmtId="0" fontId="0" fillId="0" borderId="0" xfId="0"/>
    <xf numFmtId="0" fontId="20" fillId="0" borderId="0" xfId="21">
      <alignment vertical="center"/>
    </xf>
    <xf numFmtId="0" fontId="5" fillId="0" borderId="3" xfId="38" applyFont="1" applyBorder="1" applyAlignment="1">
      <alignment horizontal="left" vertical="center"/>
    </xf>
    <xf numFmtId="0" fontId="5" fillId="0" borderId="0" xfId="0" applyFont="1"/>
    <xf numFmtId="0" fontId="10" fillId="0" borderId="0" xfId="0" applyFont="1"/>
    <xf numFmtId="0" fontId="5" fillId="0" borderId="24" xfId="0" applyFont="1" applyBorder="1"/>
    <xf numFmtId="0" fontId="5" fillId="0" borderId="25" xfId="0" applyFont="1" applyBorder="1"/>
    <xf numFmtId="0" fontId="5" fillId="0" borderId="26" xfId="0" applyFont="1" applyBorder="1"/>
    <xf numFmtId="0" fontId="5" fillId="0" borderId="27" xfId="0" applyFont="1" applyBorder="1"/>
    <xf numFmtId="0" fontId="5" fillId="0" borderId="28" xfId="0" applyFont="1" applyBorder="1"/>
    <xf numFmtId="0" fontId="5" fillId="0" borderId="29" xfId="0" applyFont="1" applyBorder="1"/>
    <xf numFmtId="0" fontId="5" fillId="0" borderId="30" xfId="0" applyFont="1" applyBorder="1"/>
    <xf numFmtId="0" fontId="5" fillId="0" borderId="31" xfId="0" applyFont="1" applyBorder="1"/>
    <xf numFmtId="0" fontId="13" fillId="0" borderId="0" xfId="0" applyFont="1" applyAlignment="1">
      <alignment vertical="center"/>
    </xf>
    <xf numFmtId="0" fontId="14" fillId="0" borderId="0" xfId="0" applyFont="1" applyAlignment="1">
      <alignment vertical="center"/>
    </xf>
    <xf numFmtId="0" fontId="10" fillId="0" borderId="0" xfId="0" applyFont="1" applyAlignment="1">
      <alignment vertical="top"/>
    </xf>
    <xf numFmtId="178" fontId="5" fillId="0" borderId="0" xfId="0" applyNumberFormat="1" applyFont="1"/>
    <xf numFmtId="0" fontId="5" fillId="0" borderId="0" xfId="23" applyFont="1"/>
    <xf numFmtId="3" fontId="5" fillId="0" borderId="3" xfId="38" applyNumberFormat="1" applyFont="1" applyBorder="1">
      <alignment vertical="center"/>
    </xf>
    <xf numFmtId="0" fontId="21" fillId="0" borderId="0" xfId="0" applyFont="1"/>
    <xf numFmtId="0" fontId="20" fillId="0" borderId="0" xfId="21" applyFont="1" applyFill="1">
      <alignment vertical="center"/>
    </xf>
    <xf numFmtId="0" fontId="5" fillId="0" borderId="0" xfId="0" applyFont="1" applyFill="1"/>
    <xf numFmtId="0" fontId="5" fillId="0" borderId="0" xfId="0" applyFont="1" applyFill="1" applyAlignment="1"/>
    <xf numFmtId="0" fontId="21" fillId="0" borderId="0" xfId="0" applyFont="1" applyFill="1"/>
    <xf numFmtId="0" fontId="20" fillId="7" borderId="0" xfId="21" applyFill="1">
      <alignment vertical="center"/>
    </xf>
    <xf numFmtId="0" fontId="5" fillId="0" borderId="0" xfId="24" applyFont="1"/>
    <xf numFmtId="3" fontId="5" fillId="0" borderId="3" xfId="38" applyNumberFormat="1" applyFont="1" applyFill="1" applyBorder="1">
      <alignment vertical="center"/>
    </xf>
    <xf numFmtId="179" fontId="11" fillId="0" borderId="0" xfId="30" applyNumberFormat="1" applyFont="1" applyFill="1" applyAlignment="1">
      <alignment horizontal="center" vertical="center"/>
    </xf>
    <xf numFmtId="176" fontId="11" fillId="0" borderId="0" xfId="30" applyNumberFormat="1" applyFont="1" applyFill="1" applyAlignment="1">
      <alignment vertical="center"/>
    </xf>
    <xf numFmtId="176" fontId="11" fillId="0" borderId="0" xfId="30" applyNumberFormat="1" applyFont="1" applyFill="1" applyAlignment="1">
      <alignment horizontal="center" vertical="center"/>
    </xf>
    <xf numFmtId="179" fontId="11" fillId="0" borderId="0" xfId="30" applyNumberFormat="1" applyFont="1" applyFill="1" applyBorder="1" applyAlignment="1">
      <alignment horizontal="center" vertical="center"/>
    </xf>
    <xf numFmtId="180" fontId="11" fillId="0" borderId="0" xfId="30" applyNumberFormat="1" applyFont="1" applyFill="1" applyAlignment="1">
      <alignment vertical="center"/>
    </xf>
    <xf numFmtId="179" fontId="11" fillId="0" borderId="0" xfId="30" applyNumberFormat="1" applyFont="1" applyFill="1" applyAlignment="1">
      <alignment vertical="center"/>
    </xf>
    <xf numFmtId="3" fontId="11" fillId="0" borderId="0" xfId="30" applyNumberFormat="1" applyFont="1" applyFill="1" applyAlignment="1">
      <alignment vertical="center"/>
    </xf>
    <xf numFmtId="180" fontId="11" fillId="0" borderId="0" xfId="30" applyNumberFormat="1" applyFont="1" applyFill="1" applyBorder="1" applyAlignment="1">
      <alignment vertical="center"/>
    </xf>
    <xf numFmtId="179" fontId="11" fillId="0" borderId="0" xfId="30" applyNumberFormat="1" applyFont="1" applyFill="1" applyBorder="1" applyAlignment="1">
      <alignment horizontal="center" vertical="center" wrapText="1"/>
    </xf>
    <xf numFmtId="191" fontId="11" fillId="0" borderId="22" xfId="30" applyNumberFormat="1" applyFont="1" applyFill="1" applyBorder="1" applyAlignment="1">
      <alignment vertical="top"/>
    </xf>
    <xf numFmtId="179" fontId="11" fillId="0" borderId="1" xfId="30" applyNumberFormat="1" applyFont="1" applyFill="1" applyBorder="1" applyAlignment="1">
      <alignment vertical="center"/>
    </xf>
    <xf numFmtId="180" fontId="11" fillId="0" borderId="1" xfId="30" applyNumberFormat="1" applyFont="1" applyFill="1" applyBorder="1" applyAlignment="1">
      <alignment vertical="center"/>
    </xf>
    <xf numFmtId="176" fontId="11" fillId="0" borderId="12" xfId="30" applyNumberFormat="1" applyFont="1" applyFill="1" applyBorder="1" applyAlignment="1">
      <alignment vertical="center"/>
    </xf>
    <xf numFmtId="3" fontId="11" fillId="0" borderId="1" xfId="30" applyNumberFormat="1" applyFont="1" applyFill="1" applyBorder="1" applyAlignment="1">
      <alignment horizontal="distributed" vertical="center"/>
    </xf>
    <xf numFmtId="176" fontId="11" fillId="0" borderId="33" xfId="30" applyNumberFormat="1" applyFont="1" applyFill="1" applyBorder="1" applyAlignment="1">
      <alignment vertical="center"/>
    </xf>
    <xf numFmtId="191" fontId="11" fillId="0" borderId="15" xfId="30" applyNumberFormat="1" applyFont="1" applyFill="1" applyBorder="1" applyAlignment="1">
      <alignment vertical="top"/>
    </xf>
    <xf numFmtId="180" fontId="11" fillId="0" borderId="15" xfId="30" applyNumberFormat="1" applyFont="1" applyFill="1" applyBorder="1" applyAlignment="1">
      <alignment horizontal="right" vertical="center"/>
    </xf>
    <xf numFmtId="186" fontId="11" fillId="0" borderId="15" xfId="30" applyNumberFormat="1" applyFont="1" applyFill="1" applyBorder="1" applyAlignment="1">
      <alignment vertical="center"/>
    </xf>
    <xf numFmtId="186" fontId="11" fillId="0" borderId="10" xfId="30" applyNumberFormat="1" applyFont="1" applyFill="1" applyBorder="1" applyAlignment="1">
      <alignment vertical="center"/>
    </xf>
    <xf numFmtId="176" fontId="11" fillId="0" borderId="8" xfId="30" applyNumberFormat="1" applyFont="1" applyFill="1" applyBorder="1" applyAlignment="1">
      <alignment horizontal="right" vertical="center" wrapText="1"/>
    </xf>
    <xf numFmtId="176" fontId="11" fillId="0" borderId="8" xfId="30" applyNumberFormat="1" applyFont="1" applyFill="1" applyBorder="1" applyAlignment="1">
      <alignment horizontal="center" vertical="center" wrapText="1"/>
    </xf>
    <xf numFmtId="176" fontId="11" fillId="0" borderId="0" xfId="30" applyNumberFormat="1" applyFont="1" applyFill="1" applyBorder="1" applyAlignment="1">
      <alignment vertical="center" wrapText="1"/>
    </xf>
    <xf numFmtId="180" fontId="11" fillId="0" borderId="2" xfId="30" applyNumberFormat="1" applyFont="1" applyFill="1" applyBorder="1" applyAlignment="1">
      <alignment vertical="center" wrapText="1"/>
    </xf>
    <xf numFmtId="180" fontId="11" fillId="0" borderId="0" xfId="30" applyNumberFormat="1" applyFont="1" applyFill="1" applyBorder="1" applyAlignment="1">
      <alignment vertical="center" wrapText="1"/>
    </xf>
    <xf numFmtId="180" fontId="11" fillId="0" borderId="2" xfId="30" applyNumberFormat="1" applyFont="1" applyFill="1" applyBorder="1" applyAlignment="1">
      <alignment horizontal="right" vertical="center" wrapText="1"/>
    </xf>
    <xf numFmtId="176" fontId="11" fillId="0" borderId="2" xfId="30" applyNumberFormat="1" applyFont="1" applyFill="1" applyBorder="1" applyAlignment="1">
      <alignment horizontal="right" vertical="center" wrapText="1"/>
    </xf>
    <xf numFmtId="176" fontId="11" fillId="0" borderId="2" xfId="30" applyNumberFormat="1" applyFont="1" applyFill="1" applyBorder="1" applyAlignment="1">
      <alignment vertical="center" wrapText="1"/>
    </xf>
    <xf numFmtId="179" fontId="11" fillId="0" borderId="2" xfId="30" applyNumberFormat="1" applyFont="1" applyFill="1" applyBorder="1" applyAlignment="1">
      <alignment horizontal="center" vertical="center" wrapText="1"/>
    </xf>
    <xf numFmtId="179" fontId="11" fillId="0" borderId="2" xfId="30" applyNumberFormat="1" applyFont="1" applyFill="1" applyBorder="1" applyAlignment="1">
      <alignment horizontal="right" vertical="center" wrapText="1"/>
    </xf>
    <xf numFmtId="179" fontId="11" fillId="0" borderId="2" xfId="30" applyNumberFormat="1" applyFont="1" applyFill="1" applyBorder="1" applyAlignment="1">
      <alignment horizontal="right" vertical="center"/>
    </xf>
    <xf numFmtId="176" fontId="11" fillId="0" borderId="2" xfId="30" applyNumberFormat="1" applyFont="1" applyFill="1" applyBorder="1" applyAlignment="1">
      <alignment horizontal="right" vertical="center"/>
    </xf>
    <xf numFmtId="3" fontId="11" fillId="0" borderId="2" xfId="30" applyNumberFormat="1" applyFont="1" applyFill="1" applyBorder="1" applyAlignment="1">
      <alignment vertical="center"/>
    </xf>
    <xf numFmtId="3" fontId="11" fillId="0" borderId="2" xfId="30" applyNumberFormat="1" applyFont="1" applyFill="1" applyBorder="1" applyAlignment="1">
      <alignment vertical="center" wrapText="1"/>
    </xf>
    <xf numFmtId="176" fontId="11" fillId="0" borderId="0" xfId="30" applyNumberFormat="1" applyFont="1" applyFill="1" applyBorder="1" applyAlignment="1">
      <alignment horizontal="center" vertical="center" wrapText="1"/>
    </xf>
    <xf numFmtId="176" fontId="11" fillId="0" borderId="7" xfId="30" applyNumberFormat="1" applyFont="1" applyFill="1" applyBorder="1" applyAlignment="1">
      <alignment horizontal="center" vertical="center" wrapText="1"/>
    </xf>
    <xf numFmtId="176" fontId="11" fillId="0" borderId="6" xfId="30" applyNumberFormat="1" applyFont="1" applyFill="1" applyBorder="1" applyAlignment="1">
      <alignment horizontal="center" vertical="center" wrapText="1"/>
    </xf>
    <xf numFmtId="176" fontId="11" fillId="0" borderId="1" xfId="30" applyNumberFormat="1" applyFont="1" applyFill="1" applyBorder="1" applyAlignment="1">
      <alignment horizontal="center" vertical="center" wrapText="1"/>
    </xf>
    <xf numFmtId="180" fontId="11" fillId="0" borderId="0" xfId="30" applyNumberFormat="1" applyFont="1" applyFill="1" applyBorder="1" applyAlignment="1">
      <alignment horizontal="center" vertical="center" wrapText="1"/>
    </xf>
    <xf numFmtId="179" fontId="11" fillId="0" borderId="42" xfId="30" applyNumberFormat="1" applyFont="1" applyFill="1" applyBorder="1" applyAlignment="1">
      <alignment horizontal="center" vertical="center" wrapText="1"/>
    </xf>
    <xf numFmtId="179" fontId="11" fillId="0" borderId="24" xfId="30" applyNumberFormat="1" applyFont="1" applyFill="1" applyBorder="1" applyAlignment="1">
      <alignment horizontal="center" vertical="center" wrapText="1"/>
    </xf>
    <xf numFmtId="179" fontId="11" fillId="0" borderId="1" xfId="30" applyNumberFormat="1" applyFont="1" applyFill="1" applyBorder="1" applyAlignment="1">
      <alignment vertical="center" wrapText="1"/>
    </xf>
    <xf numFmtId="179" fontId="11" fillId="0" borderId="6" xfId="30" applyNumberFormat="1" applyFont="1" applyFill="1" applyBorder="1" applyAlignment="1">
      <alignment horizontal="center" vertical="center" wrapText="1"/>
    </xf>
    <xf numFmtId="179" fontId="11" fillId="0" borderId="33" xfId="30" applyNumberFormat="1" applyFont="1" applyFill="1" applyBorder="1" applyAlignment="1">
      <alignment horizontal="center" vertical="center" wrapText="1"/>
    </xf>
    <xf numFmtId="179" fontId="11" fillId="0" borderId="7" xfId="30" applyNumberFormat="1" applyFont="1" applyFill="1" applyBorder="1" applyAlignment="1">
      <alignment horizontal="center" vertical="center"/>
    </xf>
    <xf numFmtId="3" fontId="11" fillId="0" borderId="1" xfId="30" applyNumberFormat="1" applyFont="1" applyFill="1" applyBorder="1" applyAlignment="1">
      <alignment horizontal="center" vertical="center" wrapText="1"/>
    </xf>
    <xf numFmtId="3" fontId="11" fillId="0" borderId="33" xfId="30" applyNumberFormat="1" applyFont="1" applyFill="1" applyBorder="1" applyAlignment="1">
      <alignment horizontal="center" vertical="center" wrapText="1"/>
    </xf>
    <xf numFmtId="179" fontId="11" fillId="0" borderId="41" xfId="30" applyNumberFormat="1" applyFont="1" applyFill="1" applyBorder="1" applyAlignment="1">
      <alignment vertical="center" wrapText="1"/>
    </xf>
    <xf numFmtId="176" fontId="5" fillId="0" borderId="0" xfId="0" applyNumberFormat="1" applyFont="1" applyFill="1" applyAlignment="1">
      <alignment vertical="center"/>
    </xf>
    <xf numFmtId="176" fontId="10" fillId="0" borderId="0" xfId="0" applyNumberFormat="1" applyFont="1" applyFill="1" applyAlignment="1">
      <alignment vertical="center"/>
    </xf>
    <xf numFmtId="0" fontId="10" fillId="0" borderId="5" xfId="0" applyFont="1" applyFill="1" applyBorder="1" applyAlignment="1">
      <alignment vertical="center"/>
    </xf>
    <xf numFmtId="0" fontId="5" fillId="0" borderId="4" xfId="0" applyFont="1" applyFill="1" applyBorder="1" applyAlignment="1">
      <alignment vertical="center" wrapText="1"/>
    </xf>
    <xf numFmtId="0" fontId="5" fillId="0" borderId="3" xfId="0" applyFont="1" applyFill="1" applyBorder="1" applyAlignment="1">
      <alignment vertical="center" wrapText="1"/>
    </xf>
    <xf numFmtId="0" fontId="10" fillId="0" borderId="0" xfId="0" applyFont="1" applyFill="1" applyBorder="1" applyAlignment="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distributed" vertical="center"/>
    </xf>
    <xf numFmtId="0" fontId="10" fillId="0" borderId="0" xfId="0" applyFont="1" applyFill="1" applyAlignment="1">
      <alignment horizontal="center" vertical="center"/>
    </xf>
    <xf numFmtId="0" fontId="10" fillId="0" borderId="0" xfId="0" applyFont="1" applyFill="1" applyAlignment="1">
      <alignment vertical="center"/>
    </xf>
    <xf numFmtId="176" fontId="5" fillId="0" borderId="0" xfId="0" applyNumberFormat="1" applyFont="1" applyFill="1" applyBorder="1" applyAlignment="1">
      <alignment vertical="center"/>
    </xf>
    <xf numFmtId="176" fontId="22" fillId="0" borderId="0" xfId="0" applyNumberFormat="1" applyFont="1" applyFill="1" applyBorder="1" applyAlignment="1">
      <alignment vertical="center"/>
    </xf>
    <xf numFmtId="0" fontId="5" fillId="0" borderId="0" xfId="0" applyFont="1"/>
    <xf numFmtId="0" fontId="5" fillId="0" borderId="0" xfId="23" applyFont="1"/>
    <xf numFmtId="0" fontId="5" fillId="0" borderId="0" xfId="0" applyFont="1" applyFill="1" applyAlignment="1">
      <alignment vertical="top" wrapText="1"/>
    </xf>
    <xf numFmtId="0" fontId="5" fillId="0" borderId="0" xfId="0" applyFont="1" applyFill="1" applyAlignment="1">
      <alignment horizontal="left" vertical="top" wrapText="1"/>
    </xf>
    <xf numFmtId="176" fontId="5" fillId="0" borderId="0" xfId="27" applyNumberFormat="1" applyFont="1" applyFill="1" applyAlignment="1">
      <alignment vertical="center"/>
    </xf>
    <xf numFmtId="3" fontId="11" fillId="0" borderId="0" xfId="30" applyNumberFormat="1" applyFont="1" applyFill="1" applyBorder="1" applyAlignment="1">
      <alignment vertical="center"/>
    </xf>
    <xf numFmtId="0" fontId="23" fillId="7" borderId="0" xfId="21" applyFont="1" applyFill="1">
      <alignment vertical="center"/>
    </xf>
    <xf numFmtId="0" fontId="24" fillId="7" borderId="0" xfId="21" applyFont="1" applyFill="1">
      <alignment vertical="center"/>
    </xf>
    <xf numFmtId="176" fontId="11" fillId="0" borderId="154" xfId="30" applyNumberFormat="1" applyFont="1" applyFill="1" applyBorder="1" applyAlignment="1">
      <alignment horizontal="center" vertical="center" wrapText="1"/>
    </xf>
    <xf numFmtId="0" fontId="5" fillId="0" borderId="0" xfId="27" applyFont="1" applyFill="1" applyBorder="1" applyAlignment="1">
      <alignment vertical="center" wrapText="1"/>
    </xf>
    <xf numFmtId="0" fontId="5" fillId="0" borderId="0" xfId="0" applyFont="1" applyFill="1" applyBorder="1" applyAlignment="1">
      <alignment vertical="center" wrapText="1"/>
    </xf>
    <xf numFmtId="184" fontId="5" fillId="0" borderId="0" xfId="27" applyNumberFormat="1" applyFont="1" applyFill="1" applyBorder="1" applyAlignment="1">
      <alignment horizontal="center" vertical="center" wrapText="1"/>
    </xf>
    <xf numFmtId="0" fontId="10" fillId="0" borderId="0" xfId="27" applyFont="1" applyFill="1" applyBorder="1" applyAlignment="1">
      <alignment vertical="center"/>
    </xf>
    <xf numFmtId="176" fontId="5" fillId="0" borderId="8" xfId="27" applyNumberFormat="1" applyFont="1" applyFill="1" applyBorder="1" applyAlignment="1">
      <alignment vertical="center"/>
    </xf>
    <xf numFmtId="176" fontId="5" fillId="0" borderId="32" xfId="27" applyNumberFormat="1" applyFont="1" applyFill="1" applyBorder="1" applyAlignment="1">
      <alignment vertical="center"/>
    </xf>
    <xf numFmtId="176" fontId="5" fillId="0" borderId="0" xfId="27" applyNumberFormat="1" applyFont="1" applyFill="1" applyBorder="1" applyAlignment="1">
      <alignment vertical="center"/>
    </xf>
    <xf numFmtId="0" fontId="5" fillId="0" borderId="0" xfId="27" applyFont="1" applyFill="1" applyBorder="1" applyAlignment="1">
      <alignment horizontal="left" vertical="center"/>
    </xf>
    <xf numFmtId="176" fontId="5" fillId="0" borderId="33" xfId="27" applyNumberFormat="1" applyFont="1" applyFill="1" applyBorder="1" applyAlignment="1">
      <alignment vertical="center"/>
    </xf>
    <xf numFmtId="176" fontId="5" fillId="0" borderId="13" xfId="27" applyNumberFormat="1" applyFont="1" applyFill="1" applyBorder="1" applyAlignment="1">
      <alignment vertical="center"/>
    </xf>
    <xf numFmtId="0" fontId="0" fillId="0" borderId="13" xfId="0" applyFont="1" applyFill="1" applyBorder="1" applyAlignment="1">
      <alignment vertical="center"/>
    </xf>
    <xf numFmtId="0" fontId="5" fillId="0" borderId="8" xfId="0" applyFont="1" applyFill="1" applyBorder="1" applyAlignment="1">
      <alignment horizontal="center" vertical="center"/>
    </xf>
    <xf numFmtId="0" fontId="5" fillId="0" borderId="32" xfId="0" applyFont="1" applyFill="1" applyBorder="1" applyAlignment="1">
      <alignment horizontal="center" vertical="center"/>
    </xf>
    <xf numFmtId="0" fontId="10" fillId="0" borderId="0" xfId="0" applyFont="1" applyAlignment="1">
      <alignment vertical="top" wrapText="1"/>
    </xf>
    <xf numFmtId="0" fontId="5" fillId="0" borderId="0" xfId="0" applyFont="1"/>
    <xf numFmtId="0" fontId="5" fillId="0" borderId="0" xfId="0" applyFont="1" applyBorder="1"/>
    <xf numFmtId="0" fontId="5" fillId="0" borderId="0" xfId="0" applyFont="1" applyAlignment="1"/>
    <xf numFmtId="3" fontId="5" fillId="0" borderId="11" xfId="38" applyNumberFormat="1" applyFont="1" applyBorder="1" applyAlignment="1">
      <alignment horizontal="left" vertical="center"/>
    </xf>
    <xf numFmtId="3" fontId="5" fillId="0" borderId="11" xfId="38" applyNumberFormat="1" applyFont="1" applyFill="1" applyBorder="1" applyAlignment="1">
      <alignment horizontal="left" vertical="center"/>
    </xf>
    <xf numFmtId="0" fontId="21" fillId="0" borderId="0" xfId="24" applyFont="1" applyFill="1"/>
    <xf numFmtId="0" fontId="21" fillId="7" borderId="0" xfId="24" applyFont="1" applyFill="1"/>
    <xf numFmtId="0" fontId="21" fillId="7" borderId="0" xfId="21" applyFont="1" applyFill="1">
      <alignment vertical="center"/>
    </xf>
    <xf numFmtId="0" fontId="21" fillId="0" borderId="0" xfId="21" applyFont="1" applyFill="1">
      <alignment vertical="center"/>
    </xf>
    <xf numFmtId="0" fontId="0" fillId="7" borderId="0" xfId="21" applyFont="1" applyFill="1">
      <alignment vertical="center"/>
    </xf>
    <xf numFmtId="0" fontId="21" fillId="0" borderId="0" xfId="21" applyFont="1" applyFill="1" applyAlignment="1">
      <alignment horizontal="center" vertical="center"/>
    </xf>
    <xf numFmtId="0" fontId="5" fillId="0" borderId="0" xfId="21" applyFont="1" applyFill="1" applyAlignment="1">
      <alignment horizontal="center" vertical="center"/>
    </xf>
    <xf numFmtId="0" fontId="5" fillId="0" borderId="0" xfId="21" applyFont="1" applyFill="1">
      <alignment vertical="center"/>
    </xf>
    <xf numFmtId="0" fontId="21" fillId="0" borderId="0" xfId="21" applyFont="1" applyFill="1" applyAlignment="1">
      <alignment horizontal="center" vertical="center" wrapText="1"/>
    </xf>
    <xf numFmtId="0" fontId="21" fillId="0" borderId="0" xfId="21" applyFont="1" applyFill="1" applyAlignment="1">
      <alignment vertical="center" wrapText="1"/>
    </xf>
    <xf numFmtId="0" fontId="5" fillId="0" borderId="0" xfId="21" applyFont="1" applyFill="1" applyAlignment="1">
      <alignment horizontal="center" vertical="center" wrapText="1"/>
    </xf>
    <xf numFmtId="0" fontId="8" fillId="0" borderId="0" xfId="21" applyFont="1" applyFill="1">
      <alignment vertical="center"/>
    </xf>
    <xf numFmtId="9" fontId="5" fillId="0" borderId="0" xfId="21" applyNumberFormat="1" applyFont="1" applyFill="1" applyAlignment="1">
      <alignment horizontal="center" vertical="center"/>
    </xf>
    <xf numFmtId="189" fontId="5" fillId="0" borderId="0" xfId="21" applyNumberFormat="1" applyFont="1" applyFill="1" applyAlignment="1">
      <alignment horizontal="center" vertical="center"/>
    </xf>
    <xf numFmtId="0" fontId="5" fillId="0" borderId="0" xfId="21" applyFont="1" applyFill="1" applyAlignment="1">
      <alignment horizontal="right" vertical="center"/>
    </xf>
    <xf numFmtId="0" fontId="5" fillId="0" borderId="0" xfId="0" applyFont="1" applyFill="1" applyAlignment="1">
      <alignment horizontal="right"/>
    </xf>
    <xf numFmtId="178" fontId="10" fillId="0" borderId="85" xfId="38" applyNumberFormat="1" applyFont="1" applyFill="1" applyBorder="1" applyAlignment="1">
      <alignment horizontal="center" vertical="center"/>
    </xf>
    <xf numFmtId="0" fontId="5" fillId="0" borderId="89" xfId="0" applyFont="1" applyBorder="1"/>
    <xf numFmtId="0" fontId="5" fillId="0" borderId="0" xfId="38" applyFont="1">
      <alignment vertical="center"/>
    </xf>
    <xf numFmtId="0" fontId="5" fillId="0" borderId="0" xfId="38" applyFont="1" applyAlignment="1">
      <alignment horizontal="left" vertical="center"/>
    </xf>
    <xf numFmtId="0" fontId="5" fillId="0" borderId="0" xfId="38" applyFont="1" applyAlignment="1">
      <alignment horizontal="right" vertical="center"/>
    </xf>
    <xf numFmtId="0" fontId="5" fillId="0" borderId="0" xfId="38" applyFont="1" applyBorder="1" applyAlignment="1">
      <alignment horizontal="center" vertical="center"/>
    </xf>
    <xf numFmtId="0" fontId="25" fillId="0" borderId="9" xfId="38" applyFont="1" applyBorder="1" applyAlignment="1">
      <alignment horizontal="center" vertical="center"/>
    </xf>
    <xf numFmtId="0" fontId="25" fillId="0" borderId="10" xfId="38" applyFont="1" applyBorder="1" applyAlignment="1">
      <alignment horizontal="center" vertical="center"/>
    </xf>
    <xf numFmtId="0" fontId="5" fillId="0" borderId="11" xfId="38" applyFont="1" applyBorder="1" applyAlignment="1">
      <alignment vertical="center" wrapText="1"/>
    </xf>
    <xf numFmtId="0" fontId="5" fillId="3" borderId="82" xfId="38" applyFont="1" applyFill="1" applyBorder="1" applyAlignment="1">
      <alignment horizontal="right" vertical="center"/>
    </xf>
    <xf numFmtId="0" fontId="5" fillId="0" borderId="12" xfId="38" applyNumberFormat="1" applyFont="1" applyBorder="1">
      <alignment vertical="center"/>
    </xf>
    <xf numFmtId="178" fontId="5" fillId="4" borderId="79" xfId="38" applyNumberFormat="1" applyFont="1" applyFill="1" applyBorder="1">
      <alignment vertical="center"/>
    </xf>
    <xf numFmtId="0" fontId="5" fillId="0" borderId="83" xfId="38" applyNumberFormat="1" applyFont="1" applyFill="1" applyBorder="1">
      <alignment vertical="center"/>
    </xf>
    <xf numFmtId="0" fontId="5" fillId="0" borderId="3" xfId="38" applyFont="1" applyBorder="1" applyAlignment="1">
      <alignment vertical="center" wrapText="1"/>
    </xf>
    <xf numFmtId="9" fontId="5" fillId="4" borderId="90" xfId="38" applyNumberFormat="1" applyFont="1" applyFill="1" applyBorder="1">
      <alignment vertical="center"/>
    </xf>
    <xf numFmtId="0" fontId="5" fillId="0" borderId="74" xfId="38" applyNumberFormat="1" applyFont="1" applyBorder="1">
      <alignment vertical="center"/>
    </xf>
    <xf numFmtId="0" fontId="5" fillId="0" borderId="5" xfId="38" applyFont="1" applyBorder="1" applyAlignment="1">
      <alignment vertical="center" wrapText="1"/>
    </xf>
    <xf numFmtId="9" fontId="5" fillId="6" borderId="91" xfId="38" applyNumberFormat="1" applyFont="1" applyFill="1" applyBorder="1">
      <alignment vertical="center"/>
    </xf>
    <xf numFmtId="0" fontId="5" fillId="0" borderId="0" xfId="38" applyNumberFormat="1" applyFont="1" applyBorder="1">
      <alignment vertical="center"/>
    </xf>
    <xf numFmtId="0" fontId="5" fillId="0" borderId="2" xfId="38" applyFont="1" applyBorder="1" applyAlignment="1">
      <alignment vertical="center" wrapText="1"/>
    </xf>
    <xf numFmtId="181" fontId="5" fillId="0" borderId="13" xfId="38" applyNumberFormat="1" applyFont="1" applyBorder="1">
      <alignment vertical="center"/>
    </xf>
    <xf numFmtId="0" fontId="5" fillId="0" borderId="14" xfId="38" applyFont="1" applyBorder="1" applyAlignment="1">
      <alignment vertical="center" wrapText="1"/>
    </xf>
    <xf numFmtId="0" fontId="5" fillId="0" borderId="75" xfId="38" applyFont="1" applyBorder="1" applyAlignment="1">
      <alignment vertical="center" wrapText="1"/>
    </xf>
    <xf numFmtId="0" fontId="5" fillId="0" borderId="86" xfId="38" applyFont="1" applyBorder="1" applyAlignment="1">
      <alignment horizontal="left" vertical="center" wrapText="1"/>
    </xf>
    <xf numFmtId="0" fontId="5" fillId="0" borderId="0" xfId="38" applyFont="1" applyBorder="1">
      <alignment vertical="center"/>
    </xf>
    <xf numFmtId="0" fontId="5" fillId="0" borderId="0" xfId="38" applyFont="1" applyBorder="1" applyAlignment="1">
      <alignment horizontal="left" vertical="center" wrapText="1"/>
    </xf>
    <xf numFmtId="0" fontId="5" fillId="0" borderId="0" xfId="38" applyFont="1" applyFill="1" applyAlignment="1">
      <alignment horizontal="right" vertical="center"/>
    </xf>
    <xf numFmtId="178" fontId="5" fillId="4" borderId="80" xfId="38" applyNumberFormat="1" applyFont="1" applyFill="1" applyBorder="1">
      <alignment vertical="center"/>
    </xf>
    <xf numFmtId="3" fontId="5" fillId="0" borderId="0" xfId="38" applyNumberFormat="1" applyFont="1" applyBorder="1">
      <alignment vertical="center"/>
    </xf>
    <xf numFmtId="178" fontId="5" fillId="4" borderId="81" xfId="38" applyNumberFormat="1" applyFont="1" applyFill="1" applyBorder="1">
      <alignment vertical="center"/>
    </xf>
    <xf numFmtId="0" fontId="5" fillId="0" borderId="32" xfId="38" applyFont="1" applyBorder="1" applyAlignment="1">
      <alignment vertical="center" wrapText="1"/>
    </xf>
    <xf numFmtId="0" fontId="5" fillId="0" borderId="10" xfId="38" applyFont="1" applyBorder="1" applyAlignment="1">
      <alignment horizontal="left" vertical="center" wrapText="1"/>
    </xf>
    <xf numFmtId="178" fontId="5" fillId="0" borderId="5" xfId="38" applyNumberFormat="1" applyFont="1" applyFill="1" applyBorder="1">
      <alignment vertical="center"/>
    </xf>
    <xf numFmtId="0" fontId="5" fillId="0" borderId="0" xfId="38" applyFont="1" applyFill="1">
      <alignment vertical="center"/>
    </xf>
    <xf numFmtId="178" fontId="5" fillId="0" borderId="0" xfId="38" applyNumberFormat="1" applyFont="1" applyBorder="1">
      <alignment vertical="center"/>
    </xf>
    <xf numFmtId="3" fontId="5" fillId="0" borderId="13" xfId="38" applyNumberFormat="1" applyFont="1" applyBorder="1">
      <alignment vertical="center"/>
    </xf>
    <xf numFmtId="0" fontId="5" fillId="0" borderId="0" xfId="38" applyFont="1" applyFill="1" applyAlignment="1">
      <alignment vertical="center" wrapText="1"/>
    </xf>
    <xf numFmtId="3" fontId="5" fillId="0" borderId="5" xfId="38" applyNumberFormat="1" applyFont="1" applyBorder="1">
      <alignment vertical="center"/>
    </xf>
    <xf numFmtId="178" fontId="5" fillId="0" borderId="5" xfId="38" applyNumberFormat="1" applyFont="1" applyBorder="1">
      <alignment vertical="center"/>
    </xf>
    <xf numFmtId="3" fontId="5" fillId="0" borderId="2" xfId="38" applyNumberFormat="1" applyFont="1" applyBorder="1">
      <alignment vertical="center"/>
    </xf>
    <xf numFmtId="178" fontId="5" fillId="0" borderId="8" xfId="38" applyNumberFormat="1" applyFont="1" applyBorder="1">
      <alignment vertical="center"/>
    </xf>
    <xf numFmtId="0" fontId="5" fillId="0" borderId="11" xfId="38" applyFont="1" applyBorder="1">
      <alignment vertical="center"/>
    </xf>
    <xf numFmtId="178" fontId="5" fillId="4" borderId="84" xfId="38" applyNumberFormat="1" applyFont="1" applyFill="1" applyBorder="1">
      <alignment vertical="center"/>
    </xf>
    <xf numFmtId="0" fontId="5" fillId="0" borderId="13" xfId="38" applyFont="1" applyBorder="1">
      <alignment vertical="center"/>
    </xf>
    <xf numFmtId="3" fontId="5" fillId="0" borderId="11" xfId="38" applyNumberFormat="1" applyFont="1" applyBorder="1">
      <alignment vertical="center"/>
    </xf>
    <xf numFmtId="3" fontId="5" fillId="0" borderId="13" xfId="38" applyNumberFormat="1" applyFont="1" applyFill="1" applyBorder="1">
      <alignment vertical="center"/>
    </xf>
    <xf numFmtId="178" fontId="5" fillId="0" borderId="0" xfId="38" applyNumberFormat="1" applyFont="1" applyFill="1" applyBorder="1">
      <alignment vertical="center"/>
    </xf>
    <xf numFmtId="0" fontId="5" fillId="0" borderId="0" xfId="38" applyNumberFormat="1" applyFont="1" applyFill="1" applyBorder="1">
      <alignment vertical="center"/>
    </xf>
    <xf numFmtId="3" fontId="5" fillId="0" borderId="5" xfId="38" applyNumberFormat="1" applyFont="1" applyFill="1" applyBorder="1">
      <alignment vertical="center"/>
    </xf>
    <xf numFmtId="2" fontId="5" fillId="0" borderId="0" xfId="38" applyNumberFormat="1" applyFont="1">
      <alignment vertical="center"/>
    </xf>
    <xf numFmtId="0" fontId="5" fillId="0" borderId="10" xfId="38" applyFont="1" applyFill="1" applyBorder="1">
      <alignment vertical="center"/>
    </xf>
    <xf numFmtId="3" fontId="5" fillId="0" borderId="0" xfId="38" applyNumberFormat="1" applyFont="1" applyFill="1" applyBorder="1">
      <alignment vertical="center"/>
    </xf>
    <xf numFmtId="0" fontId="5" fillId="0" borderId="0" xfId="38" applyFont="1" applyFill="1" applyBorder="1">
      <alignment vertical="center"/>
    </xf>
    <xf numFmtId="0" fontId="26" fillId="0" borderId="0" xfId="36" applyFont="1">
      <alignment vertical="center"/>
    </xf>
    <xf numFmtId="3" fontId="8" fillId="0" borderId="0" xfId="38" applyNumberFormat="1" applyFont="1" applyFill="1" applyBorder="1">
      <alignment vertical="center"/>
    </xf>
    <xf numFmtId="178" fontId="26" fillId="0" borderId="0" xfId="38" applyNumberFormat="1" applyFont="1" applyFill="1" applyBorder="1">
      <alignment vertical="center"/>
    </xf>
    <xf numFmtId="0" fontId="26" fillId="0" borderId="0" xfId="36" applyFont="1" applyFill="1">
      <alignment vertical="center"/>
    </xf>
    <xf numFmtId="0" fontId="26" fillId="0" borderId="0" xfId="36" applyFont="1" applyFill="1" applyBorder="1">
      <alignment vertical="center"/>
    </xf>
    <xf numFmtId="3" fontId="8" fillId="0" borderId="5" xfId="38" applyNumberFormat="1" applyFont="1" applyFill="1" applyBorder="1">
      <alignment vertical="center"/>
    </xf>
    <xf numFmtId="190" fontId="26" fillId="0" borderId="5" xfId="38" applyNumberFormat="1" applyFont="1" applyFill="1" applyBorder="1">
      <alignment vertical="center"/>
    </xf>
    <xf numFmtId="178" fontId="26" fillId="0" borderId="11" xfId="38" applyNumberFormat="1" applyFont="1" applyFill="1" applyBorder="1">
      <alignment vertical="center"/>
    </xf>
    <xf numFmtId="178" fontId="26" fillId="0" borderId="0" xfId="36" applyNumberFormat="1" applyFont="1" applyFill="1" applyBorder="1">
      <alignment vertical="center"/>
    </xf>
    <xf numFmtId="178" fontId="26" fillId="0" borderId="5" xfId="38" applyNumberFormat="1" applyFont="1" applyFill="1" applyBorder="1">
      <alignment vertical="center"/>
    </xf>
    <xf numFmtId="0" fontId="5" fillId="0" borderId="0" xfId="38" applyFont="1" applyFill="1" applyAlignment="1">
      <alignment horizontal="center" vertical="center"/>
    </xf>
    <xf numFmtId="178" fontId="5" fillId="0" borderId="13" xfId="38" applyNumberFormat="1" applyFont="1" applyBorder="1">
      <alignment vertical="center"/>
    </xf>
    <xf numFmtId="0" fontId="5" fillId="0" borderId="13" xfId="38" applyNumberFormat="1" applyFont="1" applyBorder="1" applyAlignment="1">
      <alignment horizontal="right" vertical="center"/>
    </xf>
    <xf numFmtId="0" fontId="5" fillId="0" borderId="0" xfId="38" applyFont="1" applyAlignment="1">
      <alignment vertical="center"/>
    </xf>
    <xf numFmtId="0" fontId="5" fillId="2" borderId="0" xfId="38" applyFont="1" applyFill="1">
      <alignment vertical="center"/>
    </xf>
    <xf numFmtId="0" fontId="25" fillId="0" borderId="15" xfId="38" applyFont="1" applyBorder="1" applyAlignment="1">
      <alignment horizontal="center" vertical="center"/>
    </xf>
    <xf numFmtId="0" fontId="25" fillId="0" borderId="16" xfId="38" applyFont="1" applyBorder="1" applyAlignment="1">
      <alignment horizontal="center" vertical="center"/>
    </xf>
    <xf numFmtId="0" fontId="25" fillId="0" borderId="17" xfId="38" applyFont="1" applyBorder="1" applyAlignment="1">
      <alignment horizontal="center" vertical="center" shrinkToFit="1"/>
    </xf>
    <xf numFmtId="0" fontId="25" fillId="0" borderId="34" xfId="38" quotePrefix="1" applyFont="1" applyBorder="1" applyAlignment="1">
      <alignment horizontal="center" vertical="center"/>
    </xf>
    <xf numFmtId="0" fontId="25" fillId="0" borderId="35" xfId="38" quotePrefix="1" applyFont="1" applyBorder="1" applyAlignment="1">
      <alignment horizontal="center" vertical="center"/>
    </xf>
    <xf numFmtId="0" fontId="25" fillId="0" borderId="19" xfId="38" applyFont="1" applyBorder="1" applyAlignment="1">
      <alignment horizontal="center" vertical="center"/>
    </xf>
    <xf numFmtId="0" fontId="25" fillId="0" borderId="17" xfId="38" applyFont="1" applyBorder="1">
      <alignment vertical="center"/>
    </xf>
    <xf numFmtId="0" fontId="5" fillId="0" borderId="18" xfId="38" applyFont="1" applyBorder="1">
      <alignment vertical="center"/>
    </xf>
    <xf numFmtId="0" fontId="5" fillId="0" borderId="19" xfId="38" applyFont="1" applyBorder="1">
      <alignment vertical="center"/>
    </xf>
    <xf numFmtId="0" fontId="5" fillId="0" borderId="15" xfId="38" applyFont="1" applyBorder="1" applyAlignment="1">
      <alignment horizontal="left" vertical="center"/>
    </xf>
    <xf numFmtId="178" fontId="5" fillId="3" borderId="76" xfId="38" applyNumberFormat="1" applyFont="1" applyFill="1" applyBorder="1">
      <alignment vertical="center"/>
    </xf>
    <xf numFmtId="0" fontId="5" fillId="0" borderId="4" xfId="38" applyNumberFormat="1" applyFont="1" applyBorder="1">
      <alignment vertical="center"/>
    </xf>
    <xf numFmtId="0" fontId="25" fillId="0" borderId="1" xfId="38" applyFont="1" applyBorder="1" applyAlignment="1">
      <alignment horizontal="center" vertical="center"/>
    </xf>
    <xf numFmtId="3" fontId="25" fillId="0" borderId="20" xfId="38" applyNumberFormat="1" applyFont="1" applyBorder="1" applyAlignment="1">
      <alignment horizontal="center" vertical="center"/>
    </xf>
    <xf numFmtId="0" fontId="25" fillId="0" borderId="36" xfId="38" quotePrefix="1" applyFont="1" applyBorder="1" applyAlignment="1">
      <alignment horizontal="center" vertical="center"/>
    </xf>
    <xf numFmtId="0" fontId="25" fillId="0" borderId="33" xfId="38" applyFont="1" applyBorder="1" applyAlignment="1">
      <alignment horizontal="center" vertical="center"/>
    </xf>
    <xf numFmtId="178" fontId="5" fillId="0" borderId="2" xfId="38" applyNumberFormat="1" applyFont="1" applyBorder="1">
      <alignment vertical="center"/>
    </xf>
    <xf numFmtId="0" fontId="5" fillId="0" borderId="2" xfId="38" applyNumberFormat="1" applyFont="1" applyBorder="1" applyAlignment="1">
      <alignment horizontal="right" vertical="center"/>
    </xf>
    <xf numFmtId="0" fontId="25" fillId="0" borderId="2" xfId="38" applyFont="1" applyBorder="1" applyAlignment="1">
      <alignment horizontal="center" vertical="center"/>
    </xf>
    <xf numFmtId="3" fontId="25" fillId="0" borderId="21" xfId="38" applyNumberFormat="1" applyFont="1" applyBorder="1" applyAlignment="1">
      <alignment horizontal="center" vertical="center"/>
    </xf>
    <xf numFmtId="0" fontId="25" fillId="0" borderId="37" xfId="38" quotePrefix="1" applyFont="1" applyBorder="1" applyAlignment="1">
      <alignment horizontal="center" vertical="center"/>
    </xf>
    <xf numFmtId="0" fontId="25" fillId="0" borderId="4" xfId="38" applyFont="1" applyBorder="1" applyAlignment="1">
      <alignment horizontal="right" vertical="center"/>
    </xf>
    <xf numFmtId="0" fontId="5" fillId="0" borderId="22" xfId="38" applyFont="1" applyBorder="1">
      <alignment vertical="center"/>
    </xf>
    <xf numFmtId="0" fontId="5" fillId="0" borderId="5" xfId="38" applyFont="1" applyBorder="1">
      <alignment vertical="center"/>
    </xf>
    <xf numFmtId="0" fontId="5" fillId="0" borderId="22" xfId="38" applyFont="1" applyBorder="1" applyAlignment="1">
      <alignment horizontal="right" vertical="center"/>
    </xf>
    <xf numFmtId="0" fontId="5" fillId="0" borderId="22" xfId="38" applyFont="1" applyBorder="1" applyAlignment="1">
      <alignment horizontal="left" vertical="center"/>
    </xf>
    <xf numFmtId="177" fontId="5" fillId="0" borderId="23" xfId="38" applyNumberFormat="1" applyFont="1" applyBorder="1" applyAlignment="1">
      <alignment vertical="center" wrapText="1"/>
    </xf>
    <xf numFmtId="177" fontId="5" fillId="0" borderId="38" xfId="38" applyNumberFormat="1" applyFont="1" applyBorder="1">
      <alignment vertical="center"/>
    </xf>
    <xf numFmtId="0" fontId="5" fillId="0" borderId="12" xfId="38" applyFont="1" applyBorder="1" applyAlignment="1">
      <alignment horizontal="right" vertical="center"/>
    </xf>
    <xf numFmtId="0" fontId="5" fillId="0" borderId="4" xfId="38" applyNumberFormat="1" applyFont="1" applyBorder="1" applyAlignment="1">
      <alignment horizontal="right" vertical="center"/>
    </xf>
    <xf numFmtId="0" fontId="5" fillId="0" borderId="5" xfId="38" applyFont="1" applyBorder="1" applyAlignment="1">
      <alignment horizontal="left" vertical="center"/>
    </xf>
    <xf numFmtId="3" fontId="5" fillId="0" borderId="3" xfId="38" applyNumberFormat="1" applyFont="1" applyBorder="1" applyAlignment="1">
      <alignment horizontal="left" vertical="center"/>
    </xf>
    <xf numFmtId="177" fontId="5" fillId="0" borderId="21" xfId="38" applyNumberFormat="1" applyFont="1" applyBorder="1" applyAlignment="1">
      <alignment vertical="center" wrapText="1"/>
    </xf>
    <xf numFmtId="177" fontId="5" fillId="0" borderId="37" xfId="38" applyNumberFormat="1" applyFont="1" applyBorder="1">
      <alignment vertical="center"/>
    </xf>
    <xf numFmtId="0" fontId="5" fillId="0" borderId="4" xfId="38" applyFont="1" applyBorder="1" applyAlignment="1">
      <alignment horizontal="right" vertical="center"/>
    </xf>
    <xf numFmtId="177" fontId="5" fillId="0" borderId="23" xfId="38" applyNumberFormat="1" applyFont="1" applyBorder="1">
      <alignment vertical="center"/>
    </xf>
    <xf numFmtId="177" fontId="5" fillId="0" borderId="21" xfId="38" applyNumberFormat="1" applyFont="1" applyBorder="1">
      <alignment vertical="center"/>
    </xf>
    <xf numFmtId="0" fontId="5" fillId="0" borderId="21" xfId="38" applyFont="1" applyFill="1" applyBorder="1" applyAlignment="1">
      <alignment horizontal="right" vertical="center"/>
    </xf>
    <xf numFmtId="0" fontId="5" fillId="0" borderId="37" xfId="38" applyFont="1" applyFill="1" applyBorder="1" applyAlignment="1">
      <alignment horizontal="right" vertical="center"/>
    </xf>
    <xf numFmtId="177" fontId="5" fillId="0" borderId="21" xfId="38" applyNumberFormat="1" applyFont="1" applyFill="1" applyBorder="1" applyAlignment="1">
      <alignment horizontal="right" vertical="center"/>
    </xf>
    <xf numFmtId="177" fontId="5" fillId="0" borderId="37" xfId="38" applyNumberFormat="1" applyFont="1" applyBorder="1" applyAlignment="1">
      <alignment horizontal="right" vertical="center"/>
    </xf>
    <xf numFmtId="0" fontId="5" fillId="0" borderId="4" xfId="38" applyFont="1" applyFill="1" applyBorder="1" applyAlignment="1">
      <alignment horizontal="right" vertical="center"/>
    </xf>
    <xf numFmtId="177" fontId="5" fillId="0" borderId="12" xfId="38" applyNumberFormat="1" applyFont="1" applyFill="1" applyBorder="1" applyAlignment="1">
      <alignment horizontal="right" vertical="center"/>
    </xf>
    <xf numFmtId="3" fontId="5" fillId="0" borderId="3" xfId="38" applyNumberFormat="1" applyFont="1" applyFill="1" applyBorder="1" applyAlignment="1">
      <alignment horizontal="left" vertical="center"/>
    </xf>
    <xf numFmtId="177" fontId="5" fillId="0" borderId="21" xfId="38" applyNumberFormat="1" applyFont="1" applyFill="1" applyBorder="1" applyAlignment="1">
      <alignment horizontal="right" vertical="center" wrapText="1"/>
    </xf>
    <xf numFmtId="177" fontId="5" fillId="0" borderId="37" xfId="38" applyNumberFormat="1" applyFont="1" applyFill="1" applyBorder="1" applyAlignment="1">
      <alignment horizontal="right" vertical="center"/>
    </xf>
    <xf numFmtId="0" fontId="5" fillId="2" borderId="0" xfId="38" applyFont="1" applyFill="1" applyBorder="1" applyAlignment="1">
      <alignment horizontal="right" vertical="center"/>
    </xf>
    <xf numFmtId="0" fontId="5" fillId="0" borderId="88" xfId="38" applyFont="1" applyFill="1" applyBorder="1" applyAlignment="1">
      <alignment horizontal="left" vertical="center"/>
    </xf>
    <xf numFmtId="0" fontId="5" fillId="0" borderId="87" xfId="38" applyNumberFormat="1" applyFont="1" applyBorder="1" applyAlignment="1">
      <alignment horizontal="right" vertical="center"/>
    </xf>
    <xf numFmtId="0" fontId="5" fillId="0" borderId="10" xfId="38" applyFont="1" applyBorder="1" applyAlignment="1">
      <alignment horizontal="left" vertical="center"/>
    </xf>
    <xf numFmtId="3" fontId="5" fillId="0" borderId="14" xfId="38" applyNumberFormat="1" applyFont="1" applyBorder="1" applyAlignment="1">
      <alignment horizontal="left" vertical="center" wrapText="1"/>
    </xf>
    <xf numFmtId="177" fontId="5" fillId="0" borderId="21" xfId="38" applyNumberFormat="1" applyFont="1" applyFill="1" applyBorder="1">
      <alignment vertical="center"/>
    </xf>
    <xf numFmtId="0" fontId="5" fillId="0" borderId="159" xfId="38" applyNumberFormat="1" applyFont="1" applyBorder="1" applyAlignment="1">
      <alignment vertical="center"/>
    </xf>
    <xf numFmtId="0" fontId="5" fillId="0" borderId="148" xfId="38" applyNumberFormat="1" applyFont="1" applyBorder="1" applyAlignment="1">
      <alignment vertical="center"/>
    </xf>
    <xf numFmtId="0" fontId="5" fillId="0" borderId="13" xfId="38" applyFont="1" applyBorder="1" applyAlignment="1">
      <alignment horizontal="left" vertical="center"/>
    </xf>
    <xf numFmtId="3" fontId="5" fillId="0" borderId="11" xfId="38" applyNumberFormat="1" applyFont="1" applyBorder="1" applyAlignment="1">
      <alignment horizontal="left" vertical="center" wrapText="1"/>
    </xf>
    <xf numFmtId="183" fontId="5" fillId="6" borderId="21" xfId="38" applyNumberFormat="1" applyFont="1" applyFill="1" applyBorder="1" applyAlignment="1">
      <alignment horizontal="right" vertical="center"/>
    </xf>
    <xf numFmtId="183" fontId="5" fillId="6" borderId="37" xfId="38" applyNumberFormat="1" applyFont="1" applyFill="1" applyBorder="1" applyAlignment="1">
      <alignment horizontal="right" vertical="center"/>
    </xf>
    <xf numFmtId="0" fontId="5" fillId="0" borderId="3" xfId="38" applyFont="1" applyFill="1" applyBorder="1">
      <alignment vertical="center"/>
    </xf>
    <xf numFmtId="177" fontId="5" fillId="0" borderId="21" xfId="38" applyNumberFormat="1" applyFont="1" applyBorder="1" applyAlignment="1">
      <alignment horizontal="right" vertical="center"/>
    </xf>
    <xf numFmtId="0" fontId="5" fillId="0" borderId="4" xfId="38" applyFont="1" applyBorder="1" applyAlignment="1">
      <alignment vertical="center" wrapText="1"/>
    </xf>
    <xf numFmtId="177" fontId="5" fillId="0" borderId="4" xfId="38" applyNumberFormat="1" applyFont="1" applyFill="1" applyBorder="1" applyAlignment="1">
      <alignment horizontal="right" vertical="center"/>
    </xf>
    <xf numFmtId="0" fontId="5" fillId="0" borderId="2" xfId="38" applyFont="1" applyFill="1" applyBorder="1" applyAlignment="1">
      <alignment vertical="center" wrapText="1"/>
    </xf>
    <xf numFmtId="0" fontId="5" fillId="0" borderId="4" xfId="38" applyFont="1" applyFill="1" applyBorder="1" applyAlignment="1">
      <alignment vertical="center" wrapText="1"/>
    </xf>
    <xf numFmtId="0" fontId="5" fillId="0" borderId="3" xfId="38" applyFont="1" applyFill="1" applyBorder="1" applyAlignment="1">
      <alignment horizontal="left" vertical="center" wrapText="1"/>
    </xf>
    <xf numFmtId="0" fontId="5" fillId="0" borderId="2" xfId="38" applyFont="1" applyFill="1" applyBorder="1" applyAlignment="1">
      <alignment horizontal="left" vertical="center" wrapText="1"/>
    </xf>
    <xf numFmtId="0" fontId="5" fillId="0" borderId="4" xfId="38" applyNumberFormat="1" applyFont="1" applyFill="1" applyBorder="1" applyAlignment="1">
      <alignment horizontal="right" vertical="center"/>
    </xf>
    <xf numFmtId="0" fontId="5" fillId="0" borderId="5" xfId="38" applyFont="1" applyFill="1" applyBorder="1" applyAlignment="1">
      <alignment horizontal="left" vertical="center"/>
    </xf>
    <xf numFmtId="0" fontId="5" fillId="0" borderId="4" xfId="38" applyFont="1" applyFill="1" applyBorder="1" applyAlignment="1">
      <alignment horizontal="left" vertical="center" wrapText="1"/>
    </xf>
    <xf numFmtId="0" fontId="5" fillId="0" borderId="2" xfId="38" applyFont="1" applyBorder="1">
      <alignment vertical="center"/>
    </xf>
    <xf numFmtId="177" fontId="5" fillId="0" borderId="2" xfId="38" applyNumberFormat="1" applyFont="1" applyBorder="1">
      <alignment vertical="center"/>
    </xf>
    <xf numFmtId="177" fontId="5" fillId="0" borderId="13" xfId="38" applyNumberFormat="1" applyFont="1" applyBorder="1" applyAlignment="1">
      <alignment horizontal="center" vertical="center"/>
    </xf>
    <xf numFmtId="177" fontId="5" fillId="0" borderId="13" xfId="38" applyNumberFormat="1" applyFont="1" applyBorder="1">
      <alignment vertical="center"/>
    </xf>
    <xf numFmtId="177" fontId="5" fillId="0" borderId="21" xfId="38" applyNumberFormat="1" applyFont="1" applyBorder="1" applyAlignment="1">
      <alignment horizontal="center" vertical="center"/>
    </xf>
    <xf numFmtId="177" fontId="5" fillId="0" borderId="5" xfId="38" applyNumberFormat="1" applyFont="1" applyBorder="1">
      <alignment vertical="center"/>
    </xf>
    <xf numFmtId="0" fontId="5" fillId="0" borderId="2" xfId="38" applyFont="1" applyBorder="1" applyAlignment="1">
      <alignment horizontal="right" vertical="center"/>
    </xf>
    <xf numFmtId="0" fontId="5" fillId="0" borderId="5" xfId="38" applyFont="1" applyBorder="1" applyAlignment="1">
      <alignment horizontal="right" vertical="center"/>
    </xf>
    <xf numFmtId="0" fontId="26" fillId="0" borderId="0" xfId="38" applyFont="1">
      <alignment vertical="center"/>
    </xf>
    <xf numFmtId="0" fontId="5" fillId="0" borderId="3" xfId="38" applyFont="1" applyBorder="1">
      <alignment vertical="center"/>
    </xf>
    <xf numFmtId="177" fontId="5" fillId="0" borderId="5" xfId="38" applyNumberFormat="1" applyFont="1" applyBorder="1" applyAlignment="1">
      <alignment horizontal="right" vertical="center"/>
    </xf>
    <xf numFmtId="0" fontId="5" fillId="0" borderId="0" xfId="38" applyFont="1" applyBorder="1" applyAlignment="1">
      <alignment horizontal="right" vertical="center"/>
    </xf>
    <xf numFmtId="177" fontId="5" fillId="0" borderId="2" xfId="38" applyNumberFormat="1" applyFont="1" applyBorder="1" applyAlignment="1">
      <alignment horizontal="right" vertical="center"/>
    </xf>
    <xf numFmtId="0" fontId="5" fillId="0" borderId="0" xfId="38" applyFont="1" applyAlignment="1">
      <alignment vertical="center" wrapText="1"/>
    </xf>
    <xf numFmtId="177" fontId="5" fillId="0" borderId="5" xfId="38" applyNumberFormat="1" applyFont="1" applyFill="1" applyBorder="1" applyAlignment="1">
      <alignment horizontal="right" vertical="center"/>
    </xf>
    <xf numFmtId="177" fontId="5" fillId="0" borderId="0" xfId="38" applyNumberFormat="1" applyFont="1">
      <alignment vertical="center"/>
    </xf>
    <xf numFmtId="182" fontId="5" fillId="0" borderId="0" xfId="38" applyNumberFormat="1" applyFont="1">
      <alignment vertical="center"/>
    </xf>
    <xf numFmtId="0" fontId="5" fillId="2" borderId="14" xfId="38" applyFont="1" applyFill="1" applyBorder="1">
      <alignment vertical="center"/>
    </xf>
    <xf numFmtId="0" fontId="5" fillId="2" borderId="8" xfId="38" applyFont="1" applyFill="1" applyBorder="1">
      <alignment vertical="center"/>
    </xf>
    <xf numFmtId="177" fontId="5" fillId="5" borderId="8" xfId="38" applyNumberFormat="1" applyFont="1" applyFill="1" applyBorder="1">
      <alignment vertical="center"/>
    </xf>
    <xf numFmtId="0" fontId="5" fillId="5" borderId="32" xfId="38" applyFont="1" applyFill="1" applyBorder="1">
      <alignment vertical="center"/>
    </xf>
    <xf numFmtId="0" fontId="5" fillId="2" borderId="1" xfId="38" applyFont="1" applyFill="1" applyBorder="1">
      <alignment vertical="center"/>
    </xf>
    <xf numFmtId="0" fontId="5" fillId="2" borderId="0" xfId="38" applyFont="1" applyFill="1" applyBorder="1">
      <alignment vertical="center"/>
    </xf>
    <xf numFmtId="0" fontId="5" fillId="5" borderId="0" xfId="38" applyFont="1" applyFill="1" applyBorder="1">
      <alignment vertical="center"/>
    </xf>
    <xf numFmtId="0" fontId="5" fillId="5" borderId="33" xfId="38" applyFont="1" applyFill="1" applyBorder="1">
      <alignment vertical="center"/>
    </xf>
    <xf numFmtId="0" fontId="5" fillId="2" borderId="0" xfId="38" quotePrefix="1" applyFont="1" applyFill="1" applyBorder="1">
      <alignment vertical="center"/>
    </xf>
    <xf numFmtId="0" fontId="5" fillId="5" borderId="0" xfId="38" quotePrefix="1" applyNumberFormat="1" applyFont="1" applyFill="1" applyBorder="1">
      <alignment vertical="center"/>
    </xf>
    <xf numFmtId="0" fontId="5" fillId="2" borderId="11" xfId="38" applyFont="1" applyFill="1" applyBorder="1">
      <alignment vertical="center"/>
    </xf>
    <xf numFmtId="0" fontId="5" fillId="2" borderId="13" xfId="38" applyFont="1" applyFill="1" applyBorder="1">
      <alignment vertical="center"/>
    </xf>
    <xf numFmtId="0" fontId="5" fillId="5" borderId="12" xfId="38" applyFont="1" applyFill="1" applyBorder="1">
      <alignment vertical="center"/>
    </xf>
    <xf numFmtId="178" fontId="5" fillId="0" borderId="5" xfId="38" applyNumberFormat="1" applyFont="1" applyBorder="1" applyAlignment="1">
      <alignment horizontal="right" vertical="center"/>
    </xf>
    <xf numFmtId="178" fontId="5" fillId="0" borderId="2" xfId="38" applyNumberFormat="1" applyFont="1" applyBorder="1" applyAlignment="1">
      <alignment horizontal="right" vertical="center"/>
    </xf>
    <xf numFmtId="178" fontId="5" fillId="3" borderId="77" xfId="38" applyNumberFormat="1" applyFont="1" applyFill="1" applyBorder="1" applyAlignment="1">
      <alignment horizontal="right" vertical="center"/>
    </xf>
    <xf numFmtId="178" fontId="5" fillId="3" borderId="78" xfId="38" applyNumberFormat="1" applyFont="1" applyFill="1" applyBorder="1" applyAlignment="1">
      <alignment horizontal="right" vertical="center"/>
    </xf>
    <xf numFmtId="178" fontId="5" fillId="3" borderId="92" xfId="38" applyNumberFormat="1" applyFont="1" applyFill="1" applyBorder="1" applyAlignment="1">
      <alignment horizontal="right" vertical="center"/>
    </xf>
    <xf numFmtId="0" fontId="5" fillId="0" borderId="0" xfId="24" applyFont="1"/>
    <xf numFmtId="0" fontId="5" fillId="0" borderId="0" xfId="24" applyFont="1"/>
    <xf numFmtId="0" fontId="5" fillId="0" borderId="0" xfId="24" applyFont="1"/>
    <xf numFmtId="0" fontId="5" fillId="0" borderId="0" xfId="0" applyFont="1"/>
    <xf numFmtId="0" fontId="5" fillId="0" borderId="0" xfId="23" applyFont="1"/>
    <xf numFmtId="176" fontId="11" fillId="0" borderId="0" xfId="30" applyNumberFormat="1" applyFont="1" applyFill="1" applyBorder="1" applyAlignment="1">
      <alignment horizontal="right" vertical="center" wrapText="1"/>
    </xf>
    <xf numFmtId="177" fontId="5" fillId="0" borderId="21" xfId="38" applyNumberFormat="1" applyFont="1" applyBorder="1" applyAlignment="1">
      <alignment horizontal="right" vertical="center"/>
    </xf>
    <xf numFmtId="177" fontId="5" fillId="0" borderId="37" xfId="38" applyNumberFormat="1" applyFont="1" applyBorder="1" applyAlignment="1">
      <alignment horizontal="right" vertical="center"/>
    </xf>
    <xf numFmtId="177" fontId="5" fillId="0" borderId="23" xfId="38" applyNumberFormat="1" applyFont="1" applyFill="1" applyBorder="1">
      <alignment vertical="center"/>
    </xf>
    <xf numFmtId="177" fontId="5" fillId="0" borderId="11" xfId="38" applyNumberFormat="1" applyFont="1" applyFill="1" applyBorder="1" applyAlignment="1">
      <alignment horizontal="right" vertical="center"/>
    </xf>
    <xf numFmtId="177" fontId="5" fillId="0" borderId="23" xfId="38" applyNumberFormat="1" applyFont="1" applyFill="1" applyBorder="1" applyAlignment="1">
      <alignment horizontal="right" vertical="center"/>
    </xf>
    <xf numFmtId="177" fontId="5" fillId="0" borderId="38" xfId="38" applyNumberFormat="1" applyFont="1" applyFill="1" applyBorder="1" applyAlignment="1">
      <alignment horizontal="right" vertical="center"/>
    </xf>
    <xf numFmtId="0" fontId="5" fillId="0" borderId="0" xfId="0" applyFont="1"/>
    <xf numFmtId="3" fontId="11" fillId="0" borderId="0" xfId="30" applyNumberFormat="1" applyFont="1" applyFill="1" applyBorder="1" applyAlignment="1">
      <alignment horizontal="center" vertical="center"/>
    </xf>
    <xf numFmtId="3" fontId="11" fillId="0" borderId="0" xfId="30" applyNumberFormat="1" applyFont="1" applyFill="1" applyBorder="1" applyAlignment="1">
      <alignment horizontal="center" vertical="center" wrapText="1"/>
    </xf>
    <xf numFmtId="179" fontId="11" fillId="0" borderId="15" xfId="30" applyNumberFormat="1" applyFont="1" applyFill="1" applyBorder="1" applyAlignment="1">
      <alignment horizontal="center" vertical="center"/>
    </xf>
    <xf numFmtId="179" fontId="11" fillId="0" borderId="0" xfId="30" applyNumberFormat="1" applyFont="1" applyFill="1" applyBorder="1" applyAlignment="1">
      <alignment vertical="center" wrapText="1"/>
    </xf>
    <xf numFmtId="176" fontId="11" fillId="0" borderId="1" xfId="30" applyNumberFormat="1" applyFont="1" applyFill="1" applyBorder="1" applyAlignment="1">
      <alignment vertical="center" wrapText="1"/>
    </xf>
    <xf numFmtId="180" fontId="11" fillId="0" borderId="10" xfId="30" applyNumberFormat="1" applyFont="1" applyFill="1" applyBorder="1" applyAlignment="1">
      <alignment vertical="center"/>
    </xf>
    <xf numFmtId="180" fontId="11" fillId="0" borderId="15" xfId="30" applyNumberFormat="1" applyFont="1" applyFill="1" applyBorder="1" applyAlignment="1">
      <alignment vertical="center"/>
    </xf>
    <xf numFmtId="180" fontId="11" fillId="0" borderId="22" xfId="30" applyNumberFormat="1" applyFont="1" applyFill="1" applyBorder="1" applyAlignment="1">
      <alignment vertical="center"/>
    </xf>
    <xf numFmtId="176" fontId="11" fillId="0" borderId="15" xfId="30" applyNumberFormat="1" applyFont="1" applyFill="1" applyBorder="1" applyAlignment="1"/>
    <xf numFmtId="176" fontId="11" fillId="0" borderId="1" xfId="30" applyNumberFormat="1" applyFont="1" applyFill="1" applyBorder="1" applyAlignment="1">
      <alignment vertical="center"/>
    </xf>
    <xf numFmtId="176" fontId="11" fillId="0" borderId="11" xfId="30" applyNumberFormat="1" applyFont="1" applyFill="1" applyBorder="1" applyAlignment="1">
      <alignment vertical="center"/>
    </xf>
    <xf numFmtId="3" fontId="11" fillId="0" borderId="15" xfId="30" applyNumberFormat="1" applyFont="1" applyFill="1" applyBorder="1" applyAlignment="1">
      <alignment horizontal="center" vertical="center" wrapText="1"/>
    </xf>
    <xf numFmtId="3" fontId="11" fillId="0" borderId="22" xfId="30" applyNumberFormat="1" applyFont="1" applyFill="1" applyBorder="1" applyAlignment="1">
      <alignment horizontal="center" vertical="center" wrapText="1"/>
    </xf>
    <xf numFmtId="179" fontId="11" fillId="0" borderId="33" xfId="30" applyNumberFormat="1" applyFont="1" applyFill="1" applyBorder="1" applyAlignment="1">
      <alignment horizontal="center" vertical="center"/>
    </xf>
    <xf numFmtId="179" fontId="11" fillId="0" borderId="1" xfId="30" applyNumberFormat="1" applyFont="1" applyFill="1" applyBorder="1" applyAlignment="1">
      <alignment horizontal="center" vertical="center"/>
    </xf>
    <xf numFmtId="176" fontId="11" fillId="0" borderId="22" xfId="30" applyNumberFormat="1" applyFont="1" applyFill="1" applyBorder="1" applyAlignment="1">
      <alignment horizontal="center" vertical="center" wrapText="1"/>
    </xf>
    <xf numFmtId="0" fontId="5" fillId="0" borderId="0" xfId="23" applyFont="1"/>
    <xf numFmtId="3" fontId="11" fillId="0" borderId="0" xfId="30" applyNumberFormat="1" applyFont="1" applyFill="1" applyAlignment="1">
      <alignment horizontal="left" vertical="center"/>
    </xf>
    <xf numFmtId="0" fontId="11" fillId="0" borderId="0" xfId="30" applyFont="1" applyFill="1">
      <alignment vertical="center"/>
    </xf>
    <xf numFmtId="176" fontId="11" fillId="0" borderId="2" xfId="30" applyNumberFormat="1" applyFont="1" applyFill="1" applyBorder="1" applyAlignment="1">
      <alignment vertical="center"/>
    </xf>
    <xf numFmtId="176" fontId="11" fillId="0" borderId="0" xfId="30" applyNumberFormat="1" applyFont="1" applyFill="1" applyBorder="1" applyAlignment="1">
      <alignment vertical="center"/>
    </xf>
    <xf numFmtId="180" fontId="11" fillId="0" borderId="2" xfId="30" applyNumberFormat="1" applyFont="1" applyFill="1" applyBorder="1" applyAlignment="1">
      <alignment vertical="center"/>
    </xf>
    <xf numFmtId="176" fontId="11" fillId="0" borderId="13" xfId="30" applyNumberFormat="1" applyFont="1" applyFill="1" applyBorder="1" applyAlignment="1">
      <alignment vertical="center"/>
    </xf>
    <xf numFmtId="0" fontId="11" fillId="0" borderId="0" xfId="30" applyFont="1" applyFill="1" applyBorder="1">
      <alignment vertical="center"/>
    </xf>
    <xf numFmtId="0" fontId="5" fillId="0" borderId="0" xfId="0" applyFont="1"/>
    <xf numFmtId="178" fontId="5" fillId="3" borderId="77" xfId="38" applyNumberFormat="1" applyFont="1" applyFill="1" applyBorder="1" applyAlignment="1">
      <alignment horizontal="right" vertical="center"/>
    </xf>
    <xf numFmtId="177" fontId="5" fillId="0" borderId="21" xfId="38" applyNumberFormat="1" applyFont="1" applyBorder="1" applyAlignment="1">
      <alignment horizontal="right" vertical="center"/>
    </xf>
    <xf numFmtId="177" fontId="5" fillId="0" borderId="37" xfId="38" applyNumberFormat="1" applyFont="1" applyBorder="1" applyAlignment="1">
      <alignment horizontal="right" vertical="center"/>
    </xf>
    <xf numFmtId="0" fontId="5" fillId="0" borderId="3" xfId="38" applyFont="1" applyFill="1" applyBorder="1" applyAlignment="1">
      <alignment horizontal="left" vertical="center" wrapText="1"/>
    </xf>
    <xf numFmtId="0" fontId="5" fillId="0" borderId="2" xfId="38" applyFont="1" applyFill="1" applyBorder="1" applyAlignment="1">
      <alignment horizontal="left" vertical="center" wrapText="1"/>
    </xf>
    <xf numFmtId="0" fontId="0" fillId="0" borderId="8" xfId="0" applyFont="1" applyFill="1" applyBorder="1" applyAlignment="1">
      <alignment wrapText="1"/>
    </xf>
    <xf numFmtId="0" fontId="5" fillId="0" borderId="0" xfId="0" applyFont="1" applyFill="1" applyBorder="1" applyAlignment="1">
      <alignment horizontal="left" vertical="center" wrapText="1"/>
    </xf>
    <xf numFmtId="3" fontId="5" fillId="0" borderId="0" xfId="0" applyNumberFormat="1" applyFont="1" applyFill="1" applyBorder="1" applyAlignment="1">
      <alignment horizontal="right" vertical="center" wrapText="1"/>
    </xf>
    <xf numFmtId="0" fontId="5" fillId="0" borderId="0" xfId="0" applyFont="1" applyFill="1" applyBorder="1" applyAlignment="1">
      <alignment horizontal="right" vertical="center" wrapText="1"/>
    </xf>
    <xf numFmtId="0" fontId="5" fillId="0" borderId="0" xfId="23" applyFont="1"/>
    <xf numFmtId="0" fontId="0" fillId="0" borderId="0" xfId="0" applyFont="1" applyFill="1" applyBorder="1" applyAlignment="1">
      <alignment vertical="center" wrapText="1"/>
    </xf>
    <xf numFmtId="0" fontId="5" fillId="0" borderId="8" xfId="0" applyFont="1" applyFill="1" applyBorder="1" applyAlignment="1">
      <alignment vertical="center"/>
    </xf>
    <xf numFmtId="0" fontId="5" fillId="0" borderId="13" xfId="0" applyFont="1" applyFill="1" applyBorder="1" applyAlignment="1">
      <alignment vertical="center" wrapText="1"/>
    </xf>
    <xf numFmtId="0" fontId="5" fillId="0" borderId="13" xfId="0" quotePrefix="1" applyFont="1" applyFill="1" applyBorder="1" applyAlignment="1">
      <alignment vertical="center" wrapText="1"/>
    </xf>
    <xf numFmtId="0" fontId="22" fillId="0" borderId="0" xfId="0" applyFont="1" applyAlignment="1">
      <alignment vertical="center"/>
    </xf>
    <xf numFmtId="0" fontId="5" fillId="0" borderId="0" xfId="0" applyFont="1" applyAlignment="1">
      <alignment vertical="center"/>
    </xf>
    <xf numFmtId="3" fontId="27" fillId="0" borderId="5" xfId="30" applyNumberFormat="1" applyFont="1" applyFill="1" applyBorder="1" applyAlignment="1">
      <alignment horizontal="center" vertical="center" wrapText="1"/>
    </xf>
    <xf numFmtId="0" fontId="29" fillId="0" borderId="0" xfId="45" applyFont="1">
      <alignment vertical="center"/>
    </xf>
    <xf numFmtId="0" fontId="27" fillId="0" borderId="0" xfId="0" applyFont="1"/>
    <xf numFmtId="3" fontId="5" fillId="0" borderId="160" xfId="30" applyNumberFormat="1" applyFont="1" applyFill="1" applyBorder="1" applyAlignment="1">
      <alignment horizontal="distributed" vertical="center"/>
    </xf>
    <xf numFmtId="176" fontId="30" fillId="0" borderId="160" xfId="46" applyNumberFormat="1" applyFont="1" applyBorder="1">
      <alignment vertical="center"/>
    </xf>
    <xf numFmtId="3" fontId="5" fillId="0" borderId="161" xfId="30" applyNumberFormat="1" applyFont="1" applyFill="1" applyBorder="1" applyAlignment="1">
      <alignment horizontal="distributed" vertical="center"/>
    </xf>
    <xf numFmtId="176" fontId="30" fillId="0" borderId="161" xfId="46" applyNumberFormat="1" applyFont="1" applyBorder="1">
      <alignment vertical="center"/>
    </xf>
    <xf numFmtId="0" fontId="27" fillId="0" borderId="0" xfId="0" applyFont="1" applyAlignment="1">
      <alignment vertical="center"/>
    </xf>
    <xf numFmtId="178" fontId="5" fillId="3" borderId="93" xfId="38" applyNumberFormat="1" applyFont="1" applyFill="1" applyBorder="1" applyAlignment="1">
      <alignment horizontal="right" vertical="center"/>
    </xf>
    <xf numFmtId="0" fontId="5" fillId="2" borderId="0" xfId="38" quotePrefix="1" applyNumberFormat="1" applyFont="1" applyFill="1" applyBorder="1">
      <alignment vertical="center"/>
    </xf>
    <xf numFmtId="177" fontId="5" fillId="5" borderId="0" xfId="38" applyNumberFormat="1" applyFont="1" applyFill="1" applyBorder="1">
      <alignment vertical="center"/>
    </xf>
    <xf numFmtId="0" fontId="5" fillId="5" borderId="13" xfId="38" applyFont="1" applyFill="1" applyBorder="1">
      <alignment vertical="center"/>
    </xf>
    <xf numFmtId="0" fontId="5" fillId="5" borderId="0" xfId="38" quotePrefix="1" applyFont="1" applyFill="1" applyBorder="1">
      <alignment vertical="center"/>
    </xf>
    <xf numFmtId="0" fontId="5" fillId="0" borderId="0" xfId="0" applyFont="1"/>
    <xf numFmtId="0" fontId="31" fillId="0" borderId="0" xfId="0" applyFont="1" applyAlignment="1">
      <alignment vertical="center"/>
    </xf>
    <xf numFmtId="0" fontId="5" fillId="0" borderId="55" xfId="0" applyFont="1" applyBorder="1" applyAlignment="1">
      <alignment horizontal="center" vertical="center" shrinkToFit="1"/>
    </xf>
    <xf numFmtId="0" fontId="5" fillId="0" borderId="162" xfId="0" applyFont="1" applyBorder="1" applyAlignment="1">
      <alignment horizontal="center" vertical="center" shrinkToFit="1"/>
    </xf>
    <xf numFmtId="0" fontId="5" fillId="0" borderId="163" xfId="0" applyFont="1" applyBorder="1" applyAlignment="1">
      <alignment horizontal="center" vertical="center" shrinkToFit="1"/>
    </xf>
    <xf numFmtId="178" fontId="10" fillId="4" borderId="164" xfId="38" applyNumberFormat="1" applyFont="1" applyFill="1" applyBorder="1" applyAlignment="1" applyProtection="1">
      <alignment horizontal="center" vertical="center"/>
      <protection locked="0"/>
    </xf>
    <xf numFmtId="178" fontId="10" fillId="4" borderId="165" xfId="38" applyNumberFormat="1" applyFont="1" applyFill="1" applyBorder="1" applyAlignment="1" applyProtection="1">
      <alignment horizontal="center" vertical="center"/>
      <protection locked="0"/>
    </xf>
    <xf numFmtId="178" fontId="10" fillId="4" borderId="166" xfId="38" applyNumberFormat="1" applyFont="1" applyFill="1" applyBorder="1" applyAlignment="1" applyProtection="1">
      <alignment horizontal="center" vertical="center"/>
      <protection locked="0"/>
    </xf>
    <xf numFmtId="0" fontId="5" fillId="0" borderId="167" xfId="0" applyFont="1" applyBorder="1" applyAlignment="1">
      <alignment horizontal="center" shrinkToFit="1"/>
    </xf>
    <xf numFmtId="0" fontId="5" fillId="0" borderId="168" xfId="0" applyFont="1" applyBorder="1" applyAlignment="1">
      <alignment horizontal="center" shrinkToFit="1"/>
    </xf>
    <xf numFmtId="0" fontId="5" fillId="0" borderId="169" xfId="0" applyFont="1" applyBorder="1" applyAlignment="1">
      <alignment horizontal="center" shrinkToFit="1"/>
    </xf>
    <xf numFmtId="178" fontId="10" fillId="4" borderId="170" xfId="38" applyNumberFormat="1" applyFont="1" applyFill="1" applyBorder="1" applyAlignment="1" applyProtection="1">
      <alignment horizontal="center" vertical="center"/>
      <protection locked="0"/>
    </xf>
    <xf numFmtId="178" fontId="10" fillId="4" borderId="171" xfId="38" applyNumberFormat="1" applyFont="1" applyFill="1" applyBorder="1" applyAlignment="1" applyProtection="1">
      <alignment horizontal="center" vertical="center"/>
      <protection locked="0"/>
    </xf>
    <xf numFmtId="178" fontId="10" fillId="4" borderId="172" xfId="38" applyNumberFormat="1" applyFont="1" applyFill="1" applyBorder="1" applyAlignment="1" applyProtection="1">
      <alignment horizontal="center" vertical="center"/>
      <protection locked="0"/>
    </xf>
    <xf numFmtId="178" fontId="10" fillId="3" borderId="94" xfId="38" applyNumberFormat="1" applyFont="1" applyFill="1" applyBorder="1" applyAlignment="1" applyProtection="1">
      <alignment horizontal="center" vertical="center"/>
      <protection locked="0"/>
    </xf>
    <xf numFmtId="178" fontId="10" fillId="3" borderId="95" xfId="38" applyNumberFormat="1" applyFont="1" applyFill="1" applyBorder="1" applyAlignment="1" applyProtection="1">
      <alignment horizontal="center" vertical="center"/>
      <protection locked="0"/>
    </xf>
    <xf numFmtId="178" fontId="10" fillId="3" borderId="96" xfId="38" applyNumberFormat="1" applyFont="1" applyFill="1" applyBorder="1" applyAlignment="1" applyProtection="1">
      <alignment horizontal="center" vertical="center"/>
      <protection locked="0"/>
    </xf>
    <xf numFmtId="0" fontId="5" fillId="8" borderId="94" xfId="0" applyFont="1" applyFill="1" applyBorder="1" applyAlignment="1" applyProtection="1">
      <alignment horizontal="center"/>
      <protection locked="0"/>
    </xf>
    <xf numFmtId="0" fontId="5" fillId="8" borderId="95" xfId="0" applyFont="1" applyFill="1" applyBorder="1" applyAlignment="1" applyProtection="1">
      <alignment horizontal="center"/>
      <protection locked="0"/>
    </xf>
    <xf numFmtId="0" fontId="5" fillId="8" borderId="96" xfId="0" applyFont="1" applyFill="1" applyBorder="1" applyAlignment="1" applyProtection="1">
      <alignment horizontal="center"/>
      <protection locked="0"/>
    </xf>
    <xf numFmtId="0" fontId="5" fillId="0" borderId="43" xfId="0" applyFont="1" applyBorder="1" applyAlignment="1">
      <alignment horizontal="center"/>
    </xf>
    <xf numFmtId="0" fontId="5" fillId="0" borderId="44" xfId="0" applyFont="1" applyBorder="1" applyAlignment="1">
      <alignment horizontal="center"/>
    </xf>
    <xf numFmtId="0" fontId="5" fillId="0" borderId="45" xfId="0" applyFont="1" applyBorder="1" applyAlignment="1">
      <alignment horizontal="center"/>
    </xf>
    <xf numFmtId="0" fontId="5" fillId="0" borderId="52" xfId="0" applyFont="1" applyBorder="1" applyAlignment="1">
      <alignment horizontal="center"/>
    </xf>
    <xf numFmtId="0" fontId="5" fillId="0" borderId="50" xfId="0" applyFont="1" applyBorder="1" applyAlignment="1">
      <alignment horizontal="center"/>
    </xf>
    <xf numFmtId="0" fontId="5" fillId="0" borderId="51" xfId="0" applyFont="1" applyBorder="1" applyAlignment="1">
      <alignment horizontal="center"/>
    </xf>
    <xf numFmtId="178" fontId="10" fillId="4" borderId="138" xfId="38" applyNumberFormat="1" applyFont="1" applyFill="1" applyBorder="1" applyAlignment="1" applyProtection="1">
      <alignment horizontal="center" vertical="center"/>
      <protection locked="0"/>
    </xf>
    <xf numFmtId="178" fontId="10" fillId="4" borderId="91" xfId="38" applyNumberFormat="1" applyFont="1" applyFill="1" applyBorder="1" applyAlignment="1" applyProtection="1">
      <alignment horizontal="center" vertical="center"/>
      <protection locked="0"/>
    </xf>
    <xf numFmtId="178" fontId="10" fillId="4" borderId="137" xfId="38" applyNumberFormat="1" applyFont="1" applyFill="1" applyBorder="1" applyAlignment="1" applyProtection="1">
      <alignment horizontal="center" vertical="center"/>
      <protection locked="0"/>
    </xf>
    <xf numFmtId="178" fontId="10" fillId="4" borderId="83" xfId="38" applyNumberFormat="1" applyFont="1" applyFill="1" applyBorder="1" applyAlignment="1" applyProtection="1">
      <alignment horizontal="center" vertical="center"/>
      <protection locked="0"/>
    </xf>
    <xf numFmtId="178" fontId="10" fillId="4" borderId="5" xfId="38" applyNumberFormat="1" applyFont="1" applyFill="1" applyBorder="1" applyAlignment="1" applyProtection="1">
      <alignment horizontal="center" vertical="center"/>
      <protection locked="0"/>
    </xf>
    <xf numFmtId="0" fontId="5" fillId="0" borderId="0" xfId="0" applyFont="1" applyAlignment="1">
      <alignment horizontal="left" vertical="top" wrapText="1"/>
    </xf>
    <xf numFmtId="9" fontId="5" fillId="0" borderId="135" xfId="0" applyNumberFormat="1" applyFont="1" applyBorder="1" applyAlignment="1">
      <alignment horizontal="center" vertical="center"/>
    </xf>
    <xf numFmtId="9" fontId="5" fillId="0" borderId="98" xfId="0" applyNumberFormat="1" applyFont="1" applyBorder="1" applyAlignment="1">
      <alignment horizontal="center" vertical="center"/>
    </xf>
    <xf numFmtId="9" fontId="5" fillId="0" borderId="106" xfId="0" applyNumberFormat="1" applyFont="1" applyBorder="1" applyAlignment="1">
      <alignment horizontal="center" vertical="center"/>
    </xf>
    <xf numFmtId="9" fontId="5" fillId="0" borderId="109" xfId="0" applyNumberFormat="1" applyFont="1" applyBorder="1" applyAlignment="1">
      <alignment horizontal="center" vertical="center"/>
    </xf>
    <xf numFmtId="9" fontId="5" fillId="0" borderId="110" xfId="0" applyNumberFormat="1" applyFont="1" applyBorder="1" applyAlignment="1">
      <alignment horizontal="center" vertical="center"/>
    </xf>
    <xf numFmtId="9" fontId="5" fillId="0" borderId="128" xfId="1" applyFont="1" applyBorder="1" applyAlignment="1">
      <alignment horizontal="center" vertical="center"/>
    </xf>
    <xf numFmtId="9" fontId="5" fillId="0" borderId="129" xfId="1" applyFont="1" applyBorder="1" applyAlignment="1">
      <alignment horizontal="center" vertical="center"/>
    </xf>
    <xf numFmtId="9" fontId="5" fillId="0" borderId="136" xfId="1" applyFont="1" applyBorder="1" applyAlignment="1">
      <alignment horizontal="center" vertical="center"/>
    </xf>
    <xf numFmtId="0" fontId="5" fillId="3" borderId="94" xfId="0" applyFont="1" applyFill="1" applyBorder="1" applyAlignment="1" applyProtection="1">
      <alignment horizontal="center" vertical="center"/>
      <protection locked="0"/>
    </xf>
    <xf numFmtId="0" fontId="5" fillId="3" borderId="95" xfId="0" applyFont="1" applyFill="1" applyBorder="1" applyAlignment="1" applyProtection="1">
      <alignment horizontal="center" vertical="center"/>
      <protection locked="0"/>
    </xf>
    <xf numFmtId="0" fontId="5" fillId="3" borderId="96" xfId="0" applyFont="1" applyFill="1" applyBorder="1" applyAlignment="1" applyProtection="1">
      <alignment horizontal="center" vertical="center"/>
      <protection locked="0"/>
    </xf>
    <xf numFmtId="0" fontId="5" fillId="0" borderId="0" xfId="0" applyFont="1" applyAlignment="1">
      <alignment horizontal="left" wrapText="1"/>
    </xf>
    <xf numFmtId="0" fontId="5" fillId="0" borderId="0" xfId="0" applyFont="1" applyAlignment="1"/>
    <xf numFmtId="178" fontId="10" fillId="4" borderId="115" xfId="38" applyNumberFormat="1" applyFont="1" applyFill="1" applyBorder="1" applyAlignment="1" applyProtection="1">
      <alignment horizontal="center" vertical="center"/>
      <protection locked="0"/>
    </xf>
    <xf numFmtId="178" fontId="10" fillId="4" borderId="116" xfId="38" applyNumberFormat="1" applyFont="1" applyFill="1" applyBorder="1" applyAlignment="1" applyProtection="1">
      <alignment horizontal="center" vertical="center"/>
      <protection locked="0"/>
    </xf>
    <xf numFmtId="178" fontId="10" fillId="4" borderId="117" xfId="38" applyNumberFormat="1" applyFont="1" applyFill="1" applyBorder="1" applyAlignment="1" applyProtection="1">
      <alignment horizontal="center" vertical="center"/>
      <protection locked="0"/>
    </xf>
    <xf numFmtId="0" fontId="5" fillId="0" borderId="0" xfId="0" applyFont="1" applyAlignment="1">
      <alignment horizontal="center"/>
    </xf>
    <xf numFmtId="0" fontId="5" fillId="0" borderId="105" xfId="0" applyFont="1" applyBorder="1" applyAlignment="1">
      <alignment horizontal="center"/>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39" xfId="0" applyFont="1" applyBorder="1" applyAlignment="1">
      <alignment horizontal="distributed"/>
    </xf>
    <xf numFmtId="0" fontId="5" fillId="0" borderId="47" xfId="0" applyFont="1" applyBorder="1" applyAlignment="1">
      <alignment horizontal="distributed"/>
    </xf>
    <xf numFmtId="0" fontId="5" fillId="0" borderId="48" xfId="0" applyFont="1" applyBorder="1" applyAlignment="1">
      <alignment horizontal="distributed"/>
    </xf>
    <xf numFmtId="178" fontId="10" fillId="4" borderId="113" xfId="38" applyNumberFormat="1" applyFont="1" applyFill="1" applyBorder="1" applyAlignment="1" applyProtection="1">
      <alignment horizontal="center" vertical="center"/>
      <protection locked="0"/>
    </xf>
    <xf numFmtId="178" fontId="10" fillId="4" borderId="86" xfId="38" applyNumberFormat="1" applyFont="1" applyFill="1" applyBorder="1" applyAlignment="1" applyProtection="1">
      <alignment horizontal="center" vertical="center"/>
      <protection locked="0"/>
    </xf>
    <xf numFmtId="0" fontId="5" fillId="3" borderId="139" xfId="0" applyFont="1" applyFill="1" applyBorder="1" applyAlignment="1" applyProtection="1">
      <alignment horizontal="center" vertical="center"/>
      <protection locked="0"/>
    </xf>
    <xf numFmtId="0" fontId="5" fillId="3" borderId="140" xfId="0" applyFont="1" applyFill="1" applyBorder="1" applyAlignment="1" applyProtection="1">
      <alignment horizontal="center" vertical="center"/>
      <protection locked="0"/>
    </xf>
    <xf numFmtId="0" fontId="5" fillId="3" borderId="141" xfId="0" applyFont="1" applyFill="1" applyBorder="1" applyAlignment="1" applyProtection="1">
      <alignment horizontal="center" vertical="center"/>
      <protection locked="0"/>
    </xf>
    <xf numFmtId="0" fontId="5" fillId="3" borderId="142" xfId="0" applyFont="1" applyFill="1" applyBorder="1" applyAlignment="1" applyProtection="1">
      <alignment horizontal="center" vertical="center"/>
      <protection locked="0"/>
    </xf>
    <xf numFmtId="0" fontId="5" fillId="3" borderId="102" xfId="0" applyFont="1" applyFill="1" applyBorder="1" applyAlignment="1" applyProtection="1">
      <alignment horizontal="center" vertical="center"/>
      <protection locked="0"/>
    </xf>
    <xf numFmtId="0" fontId="5" fillId="3" borderId="143" xfId="0" applyFont="1" applyFill="1" applyBorder="1" applyAlignment="1" applyProtection="1">
      <alignment horizontal="center" vertical="center"/>
      <protection locked="0"/>
    </xf>
    <xf numFmtId="9" fontId="5" fillId="0" borderId="144" xfId="0" applyNumberFormat="1" applyFont="1" applyBorder="1" applyAlignment="1">
      <alignment horizontal="center" vertical="center"/>
    </xf>
    <xf numFmtId="178" fontId="10" fillId="4" borderId="131" xfId="38" applyNumberFormat="1" applyFont="1" applyFill="1" applyBorder="1" applyAlignment="1" applyProtection="1">
      <alignment horizontal="center" vertical="center"/>
      <protection locked="0"/>
    </xf>
    <xf numFmtId="178" fontId="10" fillId="4" borderId="4" xfId="38" applyNumberFormat="1" applyFont="1" applyFill="1" applyBorder="1" applyAlignment="1" applyProtection="1">
      <alignment horizontal="center" vertical="center"/>
      <protection locked="0"/>
    </xf>
    <xf numFmtId="178" fontId="10" fillId="4" borderId="132" xfId="38" applyNumberFormat="1" applyFont="1" applyFill="1" applyBorder="1" applyAlignment="1" applyProtection="1">
      <alignment horizontal="center" vertical="center"/>
      <protection locked="0"/>
    </xf>
    <xf numFmtId="178" fontId="10" fillId="4" borderId="114" xfId="38" applyNumberFormat="1" applyFont="1" applyFill="1" applyBorder="1" applyAlignment="1" applyProtection="1">
      <alignment horizontal="center" vertical="center"/>
      <protection locked="0"/>
    </xf>
    <xf numFmtId="178" fontId="10" fillId="4" borderId="75" xfId="38" applyNumberFormat="1" applyFont="1" applyFill="1" applyBorder="1" applyAlignment="1" applyProtection="1">
      <alignment horizontal="center" vertical="center"/>
      <protection locked="0"/>
    </xf>
    <xf numFmtId="177" fontId="15" fillId="0" borderId="46" xfId="0" applyNumberFormat="1" applyFont="1" applyBorder="1" applyAlignment="1">
      <alignment horizontal="center"/>
    </xf>
    <xf numFmtId="0" fontId="5" fillId="0" borderId="104" xfId="0" applyFont="1" applyBorder="1" applyAlignment="1">
      <alignment horizontal="center"/>
    </xf>
    <xf numFmtId="0" fontId="5" fillId="0" borderId="106" xfId="0" applyFont="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xf>
    <xf numFmtId="0" fontId="5" fillId="0" borderId="112" xfId="0" applyFont="1" applyBorder="1" applyAlignment="1">
      <alignment horizont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0" xfId="0" applyFont="1" applyBorder="1" applyAlignment="1">
      <alignment horizontal="center" vertical="center"/>
    </xf>
    <xf numFmtId="0" fontId="5" fillId="0" borderId="100" xfId="0" applyFont="1" applyBorder="1" applyAlignment="1">
      <alignment horizontal="center" vertical="center"/>
    </xf>
    <xf numFmtId="0" fontId="5" fillId="0" borderId="125" xfId="0" applyFont="1" applyBorder="1" applyAlignment="1">
      <alignment horizontal="center" vertical="center"/>
    </xf>
    <xf numFmtId="0" fontId="5" fillId="0" borderId="109" xfId="0" applyFont="1" applyBorder="1" applyAlignment="1">
      <alignment horizontal="center" vertical="center"/>
    </xf>
    <xf numFmtId="0" fontId="5" fillId="0" borderId="126" xfId="0" applyFont="1" applyBorder="1" applyAlignment="1">
      <alignment horizontal="center" vertical="center"/>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7" xfId="0" applyFont="1" applyBorder="1" applyAlignment="1">
      <alignment horizontal="center" vertical="center" wrapText="1"/>
    </xf>
    <xf numFmtId="189" fontId="5" fillId="0" borderId="128" xfId="1" applyNumberFormat="1" applyFont="1" applyBorder="1" applyAlignment="1">
      <alignment horizontal="center" vertical="center"/>
    </xf>
    <xf numFmtId="189" fontId="5" fillId="0" borderId="129" xfId="1" applyNumberFormat="1" applyFont="1" applyBorder="1" applyAlignment="1">
      <alignment horizontal="center" vertical="center"/>
    </xf>
    <xf numFmtId="189" fontId="5" fillId="0" borderId="130" xfId="1" applyNumberFormat="1" applyFont="1" applyBorder="1" applyAlignment="1">
      <alignment horizontal="center" vertical="center"/>
    </xf>
    <xf numFmtId="0" fontId="10" fillId="0" borderId="121" xfId="0" applyFont="1" applyBorder="1" applyAlignment="1">
      <alignment horizontal="center" vertical="center" wrapText="1"/>
    </xf>
    <xf numFmtId="0" fontId="10" fillId="0" borderId="122" xfId="0" applyFont="1" applyBorder="1" applyAlignment="1">
      <alignment horizontal="center" vertical="center" wrapText="1"/>
    </xf>
    <xf numFmtId="0" fontId="10" fillId="0" borderId="133" xfId="0" applyFont="1" applyBorder="1" applyAlignment="1">
      <alignment horizontal="center" vertical="center" wrapText="1"/>
    </xf>
    <xf numFmtId="0" fontId="10" fillId="0" borderId="127" xfId="0" applyFont="1" applyBorder="1" applyAlignment="1">
      <alignment horizontal="center" vertical="center" wrapText="1"/>
    </xf>
    <xf numFmtId="0" fontId="10" fillId="0" borderId="102" xfId="0" applyFont="1" applyBorder="1" applyAlignment="1">
      <alignment horizontal="center" vertical="center" wrapText="1"/>
    </xf>
    <xf numFmtId="0" fontId="10" fillId="0" borderId="134" xfId="0" applyFont="1" applyBorder="1" applyAlignment="1">
      <alignment horizontal="center" vertical="center" wrapText="1"/>
    </xf>
    <xf numFmtId="0" fontId="10" fillId="0" borderId="0" xfId="0" applyFont="1" applyAlignment="1">
      <alignment vertical="top" wrapText="1"/>
    </xf>
    <xf numFmtId="178" fontId="10" fillId="0" borderId="43" xfId="39" applyNumberFormat="1" applyFont="1" applyFill="1" applyBorder="1" applyAlignment="1" applyProtection="1">
      <alignment horizontal="center" vertical="center"/>
    </xf>
    <xf numFmtId="178" fontId="10" fillId="0" borderId="44" xfId="39" applyNumberFormat="1" applyFont="1" applyFill="1" applyBorder="1" applyAlignment="1" applyProtection="1">
      <alignment horizontal="center" vertical="center"/>
    </xf>
    <xf numFmtId="178" fontId="10" fillId="0" borderId="45" xfId="39" applyNumberFormat="1" applyFont="1" applyFill="1" applyBorder="1" applyAlignment="1" applyProtection="1">
      <alignment horizontal="center" vertical="center"/>
    </xf>
    <xf numFmtId="0" fontId="16" fillId="0" borderId="0" xfId="0" applyFont="1" applyFill="1" applyBorder="1" applyAlignment="1">
      <alignment horizontal="left"/>
    </xf>
    <xf numFmtId="177" fontId="15" fillId="0" borderId="46" xfId="0" applyNumberFormat="1" applyFont="1" applyFill="1" applyBorder="1" applyAlignment="1">
      <alignment horizontal="center"/>
    </xf>
    <xf numFmtId="0" fontId="10" fillId="0" borderId="0" xfId="0" applyFont="1" applyAlignment="1">
      <alignment horizontal="left" vertical="top" wrapText="1"/>
    </xf>
    <xf numFmtId="0" fontId="10" fillId="0" borderId="0" xfId="0" applyFont="1" applyAlignment="1">
      <alignment horizontal="left" vertical="top"/>
    </xf>
    <xf numFmtId="0" fontId="5" fillId="0" borderId="0" xfId="0" applyFont="1"/>
    <xf numFmtId="0" fontId="5" fillId="0" borderId="105" xfId="0" applyFont="1" applyBorder="1"/>
    <xf numFmtId="0" fontId="16" fillId="0" borderId="0" xfId="0" applyFont="1" applyBorder="1" applyAlignment="1">
      <alignment horizontal="left"/>
    </xf>
    <xf numFmtId="0" fontId="5" fillId="0" borderId="0" xfId="0" applyFont="1" applyAlignment="1">
      <alignment horizontal="left" vertical="center"/>
    </xf>
    <xf numFmtId="178" fontId="10" fillId="3" borderId="156" xfId="38" applyNumberFormat="1" applyFont="1" applyFill="1" applyBorder="1" applyAlignment="1" applyProtection="1">
      <alignment horizontal="center" vertical="center"/>
      <protection locked="0"/>
    </xf>
    <xf numFmtId="178" fontId="10" fillId="3" borderId="157" xfId="38" applyNumberFormat="1" applyFont="1" applyFill="1" applyBorder="1" applyAlignment="1" applyProtection="1">
      <alignment horizontal="center" vertical="center"/>
      <protection locked="0"/>
    </xf>
    <xf numFmtId="178" fontId="10" fillId="3" borderId="158" xfId="38" applyNumberFormat="1" applyFont="1" applyFill="1" applyBorder="1" applyAlignment="1" applyProtection="1">
      <alignment horizontal="center" vertical="center"/>
      <protection locked="0"/>
    </xf>
    <xf numFmtId="0" fontId="5" fillId="0" borderId="0" xfId="0" applyFont="1" applyBorder="1"/>
    <xf numFmtId="0" fontId="5" fillId="0" borderId="49" xfId="0" applyFont="1" applyBorder="1" applyAlignment="1">
      <alignment horizontal="center"/>
    </xf>
    <xf numFmtId="0" fontId="5" fillId="0" borderId="52"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39" xfId="0" applyFont="1" applyBorder="1" applyAlignment="1">
      <alignment horizontal="center" vertical="center"/>
    </xf>
    <xf numFmtId="0" fontId="5" fillId="0" borderId="47" xfId="0" applyFont="1" applyBorder="1" applyAlignment="1">
      <alignment horizontal="center" vertical="center"/>
    </xf>
    <xf numFmtId="0" fontId="5" fillId="0" borderId="40" xfId="0" applyFont="1" applyBorder="1" applyAlignment="1">
      <alignment horizontal="center" vertical="center"/>
    </xf>
    <xf numFmtId="0" fontId="5" fillId="0" borderId="53" xfId="0" applyFont="1" applyBorder="1" applyAlignment="1">
      <alignment horizontal="center"/>
    </xf>
    <xf numFmtId="0" fontId="5" fillId="0" borderId="10" xfId="0" applyFont="1" applyBorder="1" applyAlignment="1">
      <alignment horizontal="center"/>
    </xf>
    <xf numFmtId="0" fontId="5" fillId="0" borderId="54" xfId="0" applyFont="1" applyBorder="1" applyAlignment="1">
      <alignment horizontal="center"/>
    </xf>
    <xf numFmtId="0" fontId="5" fillId="0" borderId="21" xfId="0" applyFont="1" applyBorder="1" applyAlignment="1">
      <alignment horizontal="distributed"/>
    </xf>
    <xf numFmtId="0" fontId="5" fillId="0" borderId="5" xfId="0" applyFont="1" applyBorder="1" applyAlignment="1">
      <alignment horizontal="distributed"/>
    </xf>
    <xf numFmtId="0" fontId="5" fillId="0" borderId="3" xfId="0" applyFont="1" applyBorder="1" applyAlignment="1">
      <alignment horizontal="distributed"/>
    </xf>
    <xf numFmtId="0" fontId="10" fillId="8" borderId="94" xfId="0" applyFont="1" applyFill="1" applyBorder="1" applyAlignment="1">
      <alignment horizontal="center"/>
    </xf>
    <xf numFmtId="0" fontId="10" fillId="8" borderId="95" xfId="0" applyFont="1" applyFill="1" applyBorder="1" applyAlignment="1">
      <alignment horizontal="center"/>
    </xf>
    <xf numFmtId="0" fontId="10" fillId="8" borderId="96" xfId="0" applyFont="1" applyFill="1" applyBorder="1" applyAlignment="1">
      <alignment horizontal="center"/>
    </xf>
    <xf numFmtId="0" fontId="10" fillId="4" borderId="115" xfId="0" applyFont="1" applyFill="1" applyBorder="1" applyAlignment="1">
      <alignment horizontal="center"/>
    </xf>
    <xf numFmtId="0" fontId="10" fillId="4" borderId="116" xfId="0" applyFont="1" applyFill="1" applyBorder="1" applyAlignment="1">
      <alignment horizontal="center"/>
    </xf>
    <xf numFmtId="0" fontId="10" fillId="4" borderId="117" xfId="0" applyFont="1" applyFill="1" applyBorder="1" applyAlignment="1">
      <alignment horizontal="center"/>
    </xf>
    <xf numFmtId="0" fontId="5" fillId="0" borderId="32" xfId="0" applyFont="1" applyBorder="1" applyAlignment="1">
      <alignment horizontal="center"/>
    </xf>
    <xf numFmtId="0" fontId="5" fillId="0" borderId="10" xfId="38" applyFont="1" applyFill="1" applyBorder="1" applyAlignment="1">
      <alignment horizontal="center" vertical="center" shrinkToFit="1"/>
    </xf>
    <xf numFmtId="0" fontId="5" fillId="0" borderId="22" xfId="38" applyFont="1" applyFill="1" applyBorder="1" applyAlignment="1">
      <alignment horizontal="center" vertical="center" shrinkToFit="1"/>
    </xf>
    <xf numFmtId="3" fontId="5" fillId="0" borderId="14" xfId="38" quotePrefix="1" applyNumberFormat="1" applyFont="1" applyBorder="1" applyAlignment="1">
      <alignment horizontal="left" vertical="center"/>
    </xf>
    <xf numFmtId="3" fontId="5" fillId="0" borderId="11" xfId="38" quotePrefix="1" applyNumberFormat="1" applyFont="1" applyBorder="1" applyAlignment="1">
      <alignment horizontal="left" vertical="center"/>
    </xf>
    <xf numFmtId="0" fontId="5" fillId="0" borderId="15" xfId="38" applyFont="1" applyBorder="1" applyAlignment="1">
      <alignment horizontal="right" vertical="center"/>
    </xf>
    <xf numFmtId="0" fontId="5" fillId="3" borderId="94" xfId="38" applyFont="1" applyFill="1" applyBorder="1" applyAlignment="1">
      <alignment horizontal="center" vertical="center"/>
    </xf>
    <xf numFmtId="0" fontId="5" fillId="3" borderId="95" xfId="38" applyFont="1" applyFill="1" applyBorder="1" applyAlignment="1">
      <alignment horizontal="center" vertical="center"/>
    </xf>
    <xf numFmtId="0" fontId="5" fillId="3" borderId="96" xfId="38" applyFont="1" applyFill="1" applyBorder="1" applyAlignment="1">
      <alignment horizontal="center" vertical="center"/>
    </xf>
    <xf numFmtId="0" fontId="5" fillId="4" borderId="115" xfId="38" applyFont="1" applyFill="1" applyBorder="1" applyAlignment="1">
      <alignment horizontal="center" vertical="center"/>
    </xf>
    <xf numFmtId="0" fontId="5" fillId="4" borderId="116" xfId="38" applyFont="1" applyFill="1" applyBorder="1" applyAlignment="1">
      <alignment horizontal="center" vertical="center"/>
    </xf>
    <xf numFmtId="0" fontId="5" fillId="4" borderId="117" xfId="38" applyFont="1" applyFill="1" applyBorder="1" applyAlignment="1">
      <alignment horizontal="center" vertical="center"/>
    </xf>
    <xf numFmtId="0" fontId="5" fillId="2" borderId="0" xfId="38" applyFont="1" applyFill="1" applyAlignment="1">
      <alignment horizontal="center" vertical="center"/>
    </xf>
    <xf numFmtId="0" fontId="5" fillId="0" borderId="5" xfId="38" applyFont="1" applyFill="1" applyBorder="1" applyAlignment="1">
      <alignment horizontal="center" vertical="center" textRotation="255"/>
    </xf>
    <xf numFmtId="3" fontId="5" fillId="0" borderId="14" xfId="38" applyNumberFormat="1" applyFont="1" applyBorder="1" applyAlignment="1">
      <alignment horizontal="left" vertical="center"/>
    </xf>
    <xf numFmtId="3" fontId="5" fillId="0" borderId="11" xfId="38" applyNumberFormat="1" applyFont="1" applyBorder="1" applyAlignment="1">
      <alignment horizontal="left" vertical="center"/>
    </xf>
    <xf numFmtId="0" fontId="5" fillId="0" borderId="10" xfId="38" applyFont="1" applyBorder="1" applyAlignment="1">
      <alignment horizontal="left" vertical="center"/>
    </xf>
    <xf numFmtId="0" fontId="5" fillId="0" borderId="22" xfId="38" applyFont="1" applyBorder="1" applyAlignment="1">
      <alignment horizontal="left" vertical="center"/>
    </xf>
    <xf numFmtId="3" fontId="5" fillId="0" borderId="1" xfId="38" applyNumberFormat="1" applyFont="1" applyBorder="1" applyAlignment="1">
      <alignment horizontal="left" vertical="center"/>
    </xf>
    <xf numFmtId="0" fontId="5" fillId="0" borderId="15" xfId="38" applyFont="1" applyBorder="1" applyAlignment="1">
      <alignment horizontal="left" vertical="center"/>
    </xf>
    <xf numFmtId="0" fontId="25" fillId="0" borderId="55" xfId="38" applyFont="1" applyBorder="1" applyAlignment="1">
      <alignment horizontal="center" vertical="center"/>
    </xf>
    <xf numFmtId="0" fontId="25" fillId="0" borderId="56" xfId="38" applyFont="1" applyBorder="1" applyAlignment="1">
      <alignment horizontal="center" vertical="center"/>
    </xf>
    <xf numFmtId="0" fontId="5" fillId="0" borderId="57" xfId="38" applyFont="1" applyBorder="1" applyAlignment="1">
      <alignment horizontal="left" vertical="center" wrapText="1"/>
    </xf>
    <xf numFmtId="0" fontId="5" fillId="0" borderId="58" xfId="38" applyFont="1" applyBorder="1" applyAlignment="1">
      <alignment horizontal="left" vertical="center" wrapText="1"/>
    </xf>
    <xf numFmtId="0" fontId="5" fillId="0" borderId="59" xfId="38" applyFont="1" applyBorder="1" applyAlignment="1">
      <alignment horizontal="left" vertical="center" wrapText="1"/>
    </xf>
    <xf numFmtId="0" fontId="5" fillId="0" borderId="32" xfId="38" applyNumberFormat="1" applyFont="1" applyBorder="1" applyAlignment="1">
      <alignment horizontal="right" vertical="center"/>
    </xf>
    <xf numFmtId="0" fontId="5" fillId="0" borderId="33" xfId="38" applyNumberFormat="1" applyFont="1" applyBorder="1" applyAlignment="1">
      <alignment horizontal="right" vertical="center"/>
    </xf>
    <xf numFmtId="0" fontId="5" fillId="0" borderId="14" xfId="38" applyFont="1" applyFill="1" applyBorder="1" applyAlignment="1">
      <alignment horizontal="left" vertical="center" wrapText="1"/>
    </xf>
    <xf numFmtId="0" fontId="5" fillId="0" borderId="8" xfId="38" applyFont="1" applyFill="1" applyBorder="1" applyAlignment="1">
      <alignment horizontal="left" vertical="center" wrapText="1"/>
    </xf>
    <xf numFmtId="0" fontId="5" fillId="0" borderId="32" xfId="38" applyFont="1" applyFill="1" applyBorder="1" applyAlignment="1">
      <alignment horizontal="left" vertical="center" wrapText="1"/>
    </xf>
    <xf numFmtId="0" fontId="5" fillId="0" borderId="11" xfId="38" applyFont="1" applyFill="1" applyBorder="1" applyAlignment="1">
      <alignment horizontal="left" vertical="center" wrapText="1"/>
    </xf>
    <xf numFmtId="0" fontId="5" fillId="0" borderId="13" xfId="38" applyFont="1" applyFill="1" applyBorder="1" applyAlignment="1">
      <alignment horizontal="left" vertical="center" wrapText="1"/>
    </xf>
    <xf numFmtId="0" fontId="5" fillId="0" borderId="12" xfId="38" applyFont="1" applyFill="1" applyBorder="1" applyAlignment="1">
      <alignment horizontal="left" vertical="center" wrapText="1"/>
    </xf>
    <xf numFmtId="0" fontId="5" fillId="0" borderId="14" xfId="38" applyFont="1" applyBorder="1" applyAlignment="1">
      <alignment horizontal="left" vertical="center" wrapText="1"/>
    </xf>
    <xf numFmtId="0" fontId="5" fillId="0" borderId="8" xfId="38" applyFont="1" applyBorder="1" applyAlignment="1">
      <alignment horizontal="left" vertical="center" wrapText="1"/>
    </xf>
    <xf numFmtId="0" fontId="5" fillId="0" borderId="32" xfId="38" applyFont="1" applyBorder="1" applyAlignment="1">
      <alignment horizontal="left" vertical="center" wrapText="1"/>
    </xf>
    <xf numFmtId="0" fontId="5" fillId="0" borderId="1" xfId="38" applyFont="1" applyBorder="1" applyAlignment="1">
      <alignment horizontal="left" vertical="center" wrapText="1"/>
    </xf>
    <xf numFmtId="0" fontId="5" fillId="0" borderId="0" xfId="38" applyFont="1" applyBorder="1" applyAlignment="1">
      <alignment horizontal="left" vertical="center" wrapText="1"/>
    </xf>
    <xf numFmtId="0" fontId="5" fillId="0" borderId="33" xfId="38" applyFont="1" applyBorder="1" applyAlignment="1">
      <alignment horizontal="left" vertical="center" wrapText="1"/>
    </xf>
    <xf numFmtId="0" fontId="5" fillId="0" borderId="11" xfId="38" applyFont="1" applyBorder="1" applyAlignment="1">
      <alignment horizontal="left" vertical="center" wrapText="1"/>
    </xf>
    <xf numFmtId="0" fontId="5" fillId="0" borderId="13" xfId="38" applyFont="1" applyBorder="1" applyAlignment="1">
      <alignment horizontal="left" vertical="center" wrapText="1"/>
    </xf>
    <xf numFmtId="0" fontId="5" fillId="0" borderId="12" xfId="38" applyFont="1" applyBorder="1" applyAlignment="1">
      <alignment horizontal="left" vertical="center" wrapText="1"/>
    </xf>
    <xf numFmtId="3" fontId="5" fillId="0" borderId="14" xfId="38" applyNumberFormat="1" applyFont="1" applyFill="1" applyBorder="1" applyAlignment="1">
      <alignment horizontal="left" vertical="center"/>
    </xf>
    <xf numFmtId="3" fontId="5" fillId="0" borderId="11" xfId="38" applyNumberFormat="1" applyFont="1" applyFill="1" applyBorder="1" applyAlignment="1">
      <alignment horizontal="left" vertical="center"/>
    </xf>
    <xf numFmtId="178" fontId="5" fillId="3" borderId="77" xfId="38" applyNumberFormat="1" applyFont="1" applyFill="1" applyBorder="1" applyAlignment="1">
      <alignment horizontal="right" vertical="center"/>
    </xf>
    <xf numFmtId="0" fontId="5" fillId="0" borderId="32" xfId="38" applyNumberFormat="1" applyFont="1" applyFill="1" applyBorder="1" applyAlignment="1">
      <alignment horizontal="right" vertical="center"/>
    </xf>
    <xf numFmtId="0" fontId="5" fillId="0" borderId="33" xfId="38" applyNumberFormat="1" applyFont="1" applyFill="1" applyBorder="1" applyAlignment="1">
      <alignment horizontal="right" vertical="center"/>
    </xf>
    <xf numFmtId="0" fontId="5" fillId="0" borderId="10" xfId="38" applyFont="1" applyFill="1" applyBorder="1" applyAlignment="1">
      <alignment horizontal="left" vertical="center"/>
    </xf>
    <xf numFmtId="0" fontId="5" fillId="0" borderId="22" xfId="38" applyFont="1" applyFill="1" applyBorder="1" applyAlignment="1">
      <alignment horizontal="left" vertical="center"/>
    </xf>
    <xf numFmtId="177" fontId="5" fillId="0" borderId="21" xfId="38" applyNumberFormat="1" applyFont="1" applyFill="1" applyBorder="1" applyAlignment="1">
      <alignment horizontal="right" vertical="center"/>
    </xf>
    <xf numFmtId="177" fontId="5" fillId="0" borderId="37" xfId="38" applyNumberFormat="1" applyFont="1" applyFill="1" applyBorder="1" applyAlignment="1">
      <alignment horizontal="right" vertical="center"/>
    </xf>
    <xf numFmtId="177" fontId="5" fillId="0" borderId="21" xfId="38" applyNumberFormat="1" applyFont="1" applyBorder="1" applyAlignment="1">
      <alignment horizontal="right" vertical="center"/>
    </xf>
    <xf numFmtId="178" fontId="5" fillId="3" borderId="145" xfId="38" applyNumberFormat="1" applyFont="1" applyFill="1" applyBorder="1" applyAlignment="1">
      <alignment horizontal="right" vertical="center"/>
    </xf>
    <xf numFmtId="0" fontId="5" fillId="0" borderId="3" xfId="38" applyFont="1" applyBorder="1" applyAlignment="1">
      <alignment horizontal="left" vertical="center" wrapText="1"/>
    </xf>
    <xf numFmtId="0" fontId="5" fillId="0" borderId="2" xfId="38" applyFont="1" applyBorder="1" applyAlignment="1">
      <alignment horizontal="left" vertical="center" wrapText="1"/>
    </xf>
    <xf numFmtId="0" fontId="5" fillId="0" borderId="4" xfId="38" applyFont="1" applyBorder="1" applyAlignment="1">
      <alignment horizontal="left" vertical="center" wrapText="1"/>
    </xf>
    <xf numFmtId="177" fontId="5" fillId="0" borderId="37" xfId="38" applyNumberFormat="1" applyFont="1" applyBorder="1" applyAlignment="1">
      <alignment horizontal="right" vertical="center"/>
    </xf>
    <xf numFmtId="0" fontId="5" fillId="0" borderId="3" xfId="38" applyFont="1" applyBorder="1" applyAlignment="1">
      <alignment vertical="center" wrapText="1"/>
    </xf>
    <xf numFmtId="0" fontId="5" fillId="0" borderId="2" xfId="38" applyFont="1" applyBorder="1" applyAlignment="1">
      <alignment vertical="center" wrapText="1"/>
    </xf>
    <xf numFmtId="0" fontId="5" fillId="0" borderId="4" xfId="38" applyFont="1" applyBorder="1" applyAlignment="1">
      <alignment vertical="center" wrapText="1"/>
    </xf>
    <xf numFmtId="177" fontId="5" fillId="0" borderId="32" xfId="38" applyNumberFormat="1" applyFont="1" applyBorder="1" applyAlignment="1">
      <alignment horizontal="right" vertical="center"/>
    </xf>
    <xf numFmtId="177" fontId="5" fillId="0" borderId="12" xfId="38" applyNumberFormat="1" applyFont="1" applyBorder="1" applyAlignment="1">
      <alignment horizontal="right" vertical="center"/>
    </xf>
    <xf numFmtId="177" fontId="5" fillId="0" borderId="54" xfId="38" applyNumberFormat="1" applyFont="1" applyFill="1" applyBorder="1" applyAlignment="1">
      <alignment horizontal="center" vertical="center"/>
    </xf>
    <xf numFmtId="177" fontId="5" fillId="0" borderId="38" xfId="38" applyNumberFormat="1" applyFont="1" applyFill="1" applyBorder="1" applyAlignment="1">
      <alignment horizontal="center" vertical="center"/>
    </xf>
    <xf numFmtId="3" fontId="5" fillId="0" borderId="3" xfId="38" applyNumberFormat="1" applyFont="1" applyBorder="1" applyAlignment="1">
      <alignment horizontal="left" vertical="center"/>
    </xf>
    <xf numFmtId="3" fontId="5" fillId="0" borderId="2" xfId="38" applyNumberFormat="1" applyFont="1" applyBorder="1" applyAlignment="1">
      <alignment horizontal="left" vertical="center"/>
    </xf>
    <xf numFmtId="3" fontId="5" fillId="0" borderId="60" xfId="38" applyNumberFormat="1" applyFont="1" applyBorder="1" applyAlignment="1">
      <alignment horizontal="left" vertical="center"/>
    </xf>
    <xf numFmtId="0" fontId="5" fillId="0" borderId="88" xfId="38" applyFont="1" applyFill="1" applyBorder="1" applyAlignment="1">
      <alignment horizontal="left" vertical="center" wrapText="1"/>
    </xf>
    <xf numFmtId="0" fontId="5" fillId="0" borderId="146" xfId="38" applyFont="1" applyFill="1" applyBorder="1" applyAlignment="1">
      <alignment horizontal="left" vertical="center" wrapText="1"/>
    </xf>
    <xf numFmtId="178" fontId="5" fillId="3" borderId="147" xfId="38" applyNumberFormat="1" applyFont="1" applyFill="1" applyBorder="1" applyAlignment="1">
      <alignment horizontal="right" vertical="center"/>
    </xf>
    <xf numFmtId="178" fontId="5" fillId="3" borderId="78" xfId="38" applyNumberFormat="1" applyFont="1" applyFill="1" applyBorder="1" applyAlignment="1">
      <alignment horizontal="right" vertical="center"/>
    </xf>
    <xf numFmtId="0" fontId="5" fillId="0" borderId="87" xfId="38" applyNumberFormat="1" applyFont="1" applyBorder="1" applyAlignment="1">
      <alignment horizontal="right" vertical="center"/>
    </xf>
    <xf numFmtId="0" fontId="5" fillId="0" borderId="148" xfId="38" applyNumberFormat="1" applyFont="1" applyBorder="1" applyAlignment="1">
      <alignment horizontal="right" vertical="center"/>
    </xf>
    <xf numFmtId="3" fontId="5" fillId="0" borderId="14" xfId="38" applyNumberFormat="1" applyFont="1" applyBorder="1" applyAlignment="1">
      <alignment horizontal="left" vertical="center" wrapText="1"/>
    </xf>
    <xf numFmtId="3" fontId="5" fillId="0" borderId="11" xfId="38" applyNumberFormat="1" applyFont="1" applyBorder="1" applyAlignment="1">
      <alignment horizontal="left" vertical="center" wrapText="1"/>
    </xf>
    <xf numFmtId="0" fontId="5" fillId="0" borderId="3" xfId="38" applyFont="1" applyBorder="1" applyAlignment="1">
      <alignment horizontal="center" vertical="center" wrapText="1"/>
    </xf>
    <xf numFmtId="0" fontId="5" fillId="0" borderId="2" xfId="38" applyFont="1" applyBorder="1" applyAlignment="1">
      <alignment horizontal="center" vertical="center" wrapText="1"/>
    </xf>
    <xf numFmtId="0" fontId="5" fillId="0" borderId="4" xfId="38" applyFont="1" applyBorder="1" applyAlignment="1">
      <alignment horizontal="center" vertical="center" wrapText="1"/>
    </xf>
    <xf numFmtId="177" fontId="5" fillId="0" borderId="33" xfId="38" applyNumberFormat="1" applyFont="1" applyBorder="1" applyAlignment="1">
      <alignment horizontal="right" vertical="center"/>
    </xf>
    <xf numFmtId="178" fontId="5" fillId="3" borderId="92" xfId="38" applyNumberFormat="1" applyFont="1" applyFill="1" applyBorder="1" applyAlignment="1">
      <alignment horizontal="right" vertical="center"/>
    </xf>
    <xf numFmtId="3" fontId="5" fillId="0" borderId="13" xfId="38" applyNumberFormat="1" applyFont="1" applyBorder="1" applyAlignment="1">
      <alignment horizontal="left" vertical="center"/>
    </xf>
    <xf numFmtId="0" fontId="5" fillId="0" borderId="15" xfId="38" applyFont="1" applyBorder="1" applyAlignment="1">
      <alignment horizontal="center" vertical="center" textRotation="255"/>
    </xf>
    <xf numFmtId="0" fontId="5" fillId="0" borderId="22" xfId="38" applyFont="1" applyBorder="1" applyAlignment="1">
      <alignment horizontal="center" vertical="center" textRotation="255"/>
    </xf>
    <xf numFmtId="0" fontId="5" fillId="0" borderId="3" xfId="38" applyFont="1" applyFill="1" applyBorder="1" applyAlignment="1">
      <alignment horizontal="left" vertical="center" wrapText="1"/>
    </xf>
    <xf numFmtId="0" fontId="5" fillId="0" borderId="2" xfId="38" applyFont="1" applyFill="1" applyBorder="1" applyAlignment="1">
      <alignment horizontal="left" vertical="center" wrapText="1"/>
    </xf>
    <xf numFmtId="0" fontId="5" fillId="0" borderId="88" xfId="38" applyFont="1" applyFill="1" applyBorder="1" applyAlignment="1">
      <alignment horizontal="left" vertical="center"/>
    </xf>
    <xf numFmtId="0" fontId="5" fillId="0" borderId="146" xfId="38" applyFont="1" applyFill="1" applyBorder="1" applyAlignment="1">
      <alignment horizontal="left" vertical="center"/>
    </xf>
    <xf numFmtId="3" fontId="5" fillId="0" borderId="88" xfId="38" applyNumberFormat="1" applyFont="1" applyFill="1" applyBorder="1" applyAlignment="1">
      <alignment horizontal="left" vertical="center"/>
    </xf>
    <xf numFmtId="3" fontId="5" fillId="0" borderId="146" xfId="38" applyNumberFormat="1" applyFont="1" applyFill="1" applyBorder="1" applyAlignment="1">
      <alignment horizontal="left" vertical="center"/>
    </xf>
    <xf numFmtId="0" fontId="5" fillId="0" borderId="87" xfId="38" applyNumberFormat="1" applyFont="1" applyFill="1" applyBorder="1" applyAlignment="1">
      <alignment horizontal="right" vertical="center"/>
    </xf>
    <xf numFmtId="0" fontId="5" fillId="0" borderId="148" xfId="38" applyNumberFormat="1" applyFont="1" applyFill="1" applyBorder="1" applyAlignment="1">
      <alignment horizontal="right" vertical="center"/>
    </xf>
    <xf numFmtId="0" fontId="5" fillId="0" borderId="10" xfId="38" applyFont="1" applyFill="1" applyBorder="1" applyAlignment="1">
      <alignment horizontal="center" vertical="center" textRotation="255"/>
    </xf>
    <xf numFmtId="0" fontId="5" fillId="0" borderId="15" xfId="38" applyFont="1" applyFill="1" applyBorder="1" applyAlignment="1">
      <alignment horizontal="center" vertical="center" textRotation="255"/>
    </xf>
    <xf numFmtId="0" fontId="5" fillId="0" borderId="22" xfId="38" applyFont="1" applyFill="1" applyBorder="1" applyAlignment="1">
      <alignment horizontal="center" vertical="center" textRotation="255"/>
    </xf>
    <xf numFmtId="177" fontId="5" fillId="0" borderId="53" xfId="38" applyNumberFormat="1" applyFont="1" applyFill="1" applyBorder="1" applyAlignment="1">
      <alignment horizontal="center" vertical="center"/>
    </xf>
    <xf numFmtId="177" fontId="5" fillId="0" borderId="23" xfId="38" applyNumberFormat="1" applyFont="1" applyFill="1" applyBorder="1" applyAlignment="1">
      <alignment horizontal="center" vertical="center"/>
    </xf>
    <xf numFmtId="0" fontId="11" fillId="0" borderId="10" xfId="30" applyNumberFormat="1" applyFont="1" applyFill="1" applyBorder="1" applyAlignment="1">
      <alignment horizontal="left"/>
    </xf>
    <xf numFmtId="0" fontId="11" fillId="0" borderId="15" xfId="30" applyNumberFormat="1" applyFont="1" applyFill="1" applyBorder="1" applyAlignment="1">
      <alignment horizontal="left"/>
    </xf>
    <xf numFmtId="180" fontId="11" fillId="0" borderId="15" xfId="30" applyNumberFormat="1" applyFont="1" applyFill="1" applyBorder="1" applyAlignment="1">
      <alignment horizontal="center" vertical="center"/>
    </xf>
    <xf numFmtId="176" fontId="11" fillId="0" borderId="69" xfId="30" applyNumberFormat="1" applyFont="1" applyFill="1" applyBorder="1" applyAlignment="1">
      <alignment vertical="center" wrapText="1"/>
    </xf>
    <xf numFmtId="176" fontId="11" fillId="0" borderId="61" xfId="30" applyNumberFormat="1" applyFont="1" applyFill="1" applyBorder="1" applyAlignment="1">
      <alignment vertical="center" wrapText="1"/>
    </xf>
    <xf numFmtId="176" fontId="11" fillId="0" borderId="62" xfId="30" applyNumberFormat="1" applyFont="1" applyFill="1" applyBorder="1" applyAlignment="1">
      <alignment vertical="center" wrapText="1"/>
    </xf>
    <xf numFmtId="183" fontId="11" fillId="0" borderId="63" xfId="30" applyNumberFormat="1" applyFont="1" applyFill="1" applyBorder="1" applyAlignment="1">
      <alignment horizontal="right" vertical="top"/>
    </xf>
    <xf numFmtId="183" fontId="11" fillId="0" borderId="64" xfId="30" applyNumberFormat="1" applyFont="1" applyFill="1" applyBorder="1" applyAlignment="1">
      <alignment horizontal="right" vertical="top"/>
    </xf>
    <xf numFmtId="183" fontId="11" fillId="0" borderId="0" xfId="30" applyNumberFormat="1" applyFont="1" applyFill="1" applyBorder="1" applyAlignment="1">
      <alignment horizontal="right" vertical="top"/>
    </xf>
    <xf numFmtId="183" fontId="11" fillId="0" borderId="13" xfId="30" applyNumberFormat="1" applyFont="1" applyFill="1" applyBorder="1" applyAlignment="1">
      <alignment horizontal="right" vertical="top"/>
    </xf>
    <xf numFmtId="176" fontId="11" fillId="0" borderId="61" xfId="30" applyNumberFormat="1" applyFont="1" applyFill="1" applyBorder="1" applyAlignment="1">
      <alignment horizontal="center" vertical="center" wrapText="1"/>
    </xf>
    <xf numFmtId="176" fontId="11" fillId="0" borderId="62" xfId="30" applyNumberFormat="1" applyFont="1" applyFill="1" applyBorder="1" applyAlignment="1">
      <alignment horizontal="center" vertical="center" wrapText="1"/>
    </xf>
    <xf numFmtId="176" fontId="11" fillId="0" borderId="63" xfId="30" applyNumberFormat="1" applyFont="1" applyFill="1" applyBorder="1" applyAlignment="1">
      <alignment vertical="center" wrapText="1"/>
    </xf>
    <xf numFmtId="176" fontId="11" fillId="0" borderId="64" xfId="30" applyNumberFormat="1" applyFont="1" applyFill="1" applyBorder="1" applyAlignment="1">
      <alignment vertical="center" wrapText="1"/>
    </xf>
    <xf numFmtId="176" fontId="11" fillId="0" borderId="42" xfId="30" applyNumberFormat="1" applyFont="1" applyFill="1" applyBorder="1" applyAlignment="1">
      <alignment vertical="center" wrapText="1"/>
    </xf>
    <xf numFmtId="176" fontId="11" fillId="0" borderId="65" xfId="30" applyNumberFormat="1" applyFont="1" applyFill="1" applyBorder="1" applyAlignment="1">
      <alignment vertical="center" wrapText="1"/>
    </xf>
    <xf numFmtId="179" fontId="11" fillId="0" borderId="15" xfId="30" applyNumberFormat="1" applyFont="1" applyFill="1" applyBorder="1" applyAlignment="1">
      <alignment horizontal="center" vertical="center"/>
    </xf>
    <xf numFmtId="3" fontId="11" fillId="0" borderId="67" xfId="30" applyNumberFormat="1" applyFont="1" applyFill="1" applyBorder="1" applyAlignment="1">
      <alignment vertical="center" wrapText="1"/>
    </xf>
    <xf numFmtId="3" fontId="11" fillId="0" borderId="1" xfId="30" applyNumberFormat="1" applyFont="1" applyFill="1" applyBorder="1" applyAlignment="1">
      <alignment vertical="center" wrapText="1"/>
    </xf>
    <xf numFmtId="3" fontId="11" fillId="0" borderId="11" xfId="30" applyNumberFormat="1" applyFont="1" applyFill="1" applyBorder="1" applyAlignment="1">
      <alignment vertical="center" wrapText="1"/>
    </xf>
    <xf numFmtId="179" fontId="11" fillId="0" borderId="66" xfId="30" applyNumberFormat="1" applyFont="1" applyFill="1" applyBorder="1" applyAlignment="1">
      <alignment vertical="center" wrapText="1"/>
    </xf>
    <xf numFmtId="179" fontId="11" fillId="0" borderId="33" xfId="30" applyNumberFormat="1" applyFont="1" applyFill="1" applyBorder="1" applyAlignment="1">
      <alignment vertical="center" wrapText="1"/>
    </xf>
    <xf numFmtId="179" fontId="11" fillId="0" borderId="12" xfId="30" applyNumberFormat="1" applyFont="1" applyFill="1" applyBorder="1" applyAlignment="1">
      <alignment vertical="center" wrapText="1"/>
    </xf>
    <xf numFmtId="188" fontId="11" fillId="0" borderId="67" xfId="30" applyNumberFormat="1" applyFont="1" applyFill="1" applyBorder="1" applyAlignment="1">
      <alignment vertical="center" wrapText="1"/>
    </xf>
    <xf numFmtId="188" fontId="11" fillId="0" borderId="1" xfId="30" applyNumberFormat="1" applyFont="1" applyFill="1" applyBorder="1" applyAlignment="1">
      <alignment vertical="center" wrapText="1"/>
    </xf>
    <xf numFmtId="188" fontId="11" fillId="0" borderId="11" xfId="30" applyNumberFormat="1" applyFont="1" applyFill="1" applyBorder="1" applyAlignment="1">
      <alignment vertical="center" wrapText="1"/>
    </xf>
    <xf numFmtId="179" fontId="11" fillId="0" borderId="25" xfId="30" applyNumberFormat="1" applyFont="1" applyFill="1" applyBorder="1" applyAlignment="1">
      <alignment vertical="center" wrapText="1"/>
    </xf>
    <xf numFmtId="179" fontId="11" fillId="0" borderId="0" xfId="30" applyNumberFormat="1" applyFont="1" applyFill="1" applyBorder="1" applyAlignment="1">
      <alignment vertical="center" wrapText="1"/>
    </xf>
    <xf numFmtId="179" fontId="11" fillId="0" borderId="13" xfId="30" applyNumberFormat="1" applyFont="1" applyFill="1" applyBorder="1" applyAlignment="1">
      <alignment vertical="center" wrapText="1"/>
    </xf>
    <xf numFmtId="176" fontId="11" fillId="0" borderId="67" xfId="30" applyNumberFormat="1" applyFont="1" applyFill="1" applyBorder="1" applyAlignment="1">
      <alignment vertical="center" wrapText="1"/>
    </xf>
    <xf numFmtId="176" fontId="11" fillId="0" borderId="1" xfId="30" applyNumberFormat="1" applyFont="1" applyFill="1" applyBorder="1" applyAlignment="1">
      <alignment vertical="center" wrapText="1"/>
    </xf>
    <xf numFmtId="176" fontId="11" fillId="0" borderId="11" xfId="30" applyNumberFormat="1" applyFont="1" applyFill="1" applyBorder="1" applyAlignment="1">
      <alignment vertical="center" wrapText="1"/>
    </xf>
    <xf numFmtId="176" fontId="11" fillId="0" borderId="68" xfId="30" applyNumberFormat="1" applyFont="1" applyFill="1" applyBorder="1" applyAlignment="1">
      <alignment vertical="center" wrapText="1"/>
    </xf>
    <xf numFmtId="176" fontId="11" fillId="0" borderId="69" xfId="30" applyNumberFormat="1" applyFont="1" applyFill="1" applyBorder="1" applyAlignment="1">
      <alignment horizontal="center" vertical="center" wrapText="1"/>
    </xf>
    <xf numFmtId="180" fontId="11" fillId="0" borderId="15" xfId="30" applyNumberFormat="1" applyFont="1" applyFill="1" applyBorder="1" applyAlignment="1">
      <alignment horizontal="left" vertical="top"/>
    </xf>
    <xf numFmtId="180" fontId="11" fillId="0" borderId="22" xfId="30" applyNumberFormat="1" applyFont="1" applyFill="1" applyBorder="1" applyAlignment="1">
      <alignment horizontal="left" vertical="top"/>
    </xf>
    <xf numFmtId="176" fontId="11" fillId="0" borderId="71" xfId="30" applyNumberFormat="1" applyFont="1" applyFill="1" applyBorder="1" applyAlignment="1">
      <alignment vertical="center" wrapText="1"/>
    </xf>
    <xf numFmtId="179" fontId="11" fillId="0" borderId="70" xfId="30" applyNumberFormat="1" applyFont="1" applyFill="1" applyBorder="1" applyAlignment="1">
      <alignment vertical="center" wrapText="1"/>
    </xf>
    <xf numFmtId="179" fontId="11" fillId="0" borderId="63" xfId="30" applyNumberFormat="1" applyFont="1" applyFill="1" applyBorder="1" applyAlignment="1">
      <alignment vertical="center" wrapText="1"/>
    </xf>
    <xf numFmtId="179" fontId="11" fillId="0" borderId="152" xfId="30" applyNumberFormat="1" applyFont="1" applyFill="1" applyBorder="1" applyAlignment="1">
      <alignment vertical="center" wrapText="1"/>
    </xf>
    <xf numFmtId="179" fontId="11" fillId="0" borderId="68" xfId="30" applyNumberFormat="1" applyFont="1" applyFill="1" applyBorder="1" applyAlignment="1">
      <alignment vertical="center" wrapText="1"/>
    </xf>
    <xf numFmtId="179" fontId="11" fillId="0" borderId="42" xfId="30" applyNumberFormat="1" applyFont="1" applyFill="1" applyBorder="1" applyAlignment="1">
      <alignment vertical="center" wrapText="1"/>
    </xf>
    <xf numFmtId="179" fontId="11" fillId="0" borderId="72" xfId="30" applyNumberFormat="1" applyFont="1" applyFill="1" applyBorder="1" applyAlignment="1">
      <alignment vertical="center" wrapText="1"/>
    </xf>
    <xf numFmtId="3" fontId="11" fillId="0" borderId="69" xfId="30" applyNumberFormat="1" applyFont="1" applyFill="1" applyBorder="1" applyAlignment="1">
      <alignment vertical="center" wrapText="1"/>
    </xf>
    <xf numFmtId="3" fontId="11" fillId="0" borderId="61" xfId="30" applyNumberFormat="1" applyFont="1" applyFill="1" applyBorder="1" applyAlignment="1">
      <alignment vertical="center" wrapText="1"/>
    </xf>
    <xf numFmtId="3" fontId="11" fillId="0" borderId="71" xfId="30" applyNumberFormat="1" applyFont="1" applyFill="1" applyBorder="1" applyAlignment="1">
      <alignment vertical="center" wrapText="1"/>
    </xf>
    <xf numFmtId="176" fontId="11" fillId="0" borderId="70" xfId="30" applyNumberFormat="1" applyFont="1" applyFill="1" applyBorder="1" applyAlignment="1">
      <alignment wrapText="1"/>
    </xf>
    <xf numFmtId="176" fontId="11" fillId="0" borderId="63" xfId="30" applyNumberFormat="1" applyFont="1" applyFill="1" applyBorder="1" applyAlignment="1"/>
    <xf numFmtId="176" fontId="11" fillId="0" borderId="8" xfId="30" applyNumberFormat="1" applyFont="1" applyFill="1" applyBorder="1" applyAlignment="1">
      <alignment wrapText="1"/>
    </xf>
    <xf numFmtId="176" fontId="11" fillId="0" borderId="0" xfId="30" applyNumberFormat="1" applyFont="1" applyFill="1" applyBorder="1" applyAlignment="1"/>
    <xf numFmtId="176" fontId="11" fillId="0" borderId="10" xfId="30" applyNumberFormat="1" applyFont="1" applyFill="1" applyBorder="1" applyAlignment="1">
      <alignment horizontal="left" vertical="center" wrapText="1"/>
    </xf>
    <xf numFmtId="176" fontId="11" fillId="0" borderId="15" xfId="30" applyNumberFormat="1" applyFont="1" applyFill="1" applyBorder="1" applyAlignment="1">
      <alignment horizontal="left" vertical="center"/>
    </xf>
    <xf numFmtId="176" fontId="11" fillId="0" borderId="10" xfId="30" applyNumberFormat="1" applyFont="1" applyFill="1" applyBorder="1" applyAlignment="1">
      <alignment vertical="center"/>
    </xf>
    <xf numFmtId="176" fontId="11" fillId="0" borderId="15" xfId="30" applyNumberFormat="1" applyFont="1" applyFill="1" applyBorder="1" applyAlignment="1">
      <alignment vertical="center"/>
    </xf>
    <xf numFmtId="176" fontId="11" fillId="0" borderId="22" xfId="30" applyNumberFormat="1" applyFont="1" applyFill="1" applyBorder="1" applyAlignment="1">
      <alignment vertical="center"/>
    </xf>
    <xf numFmtId="180" fontId="11" fillId="0" borderId="10" xfId="30" applyNumberFormat="1" applyFont="1" applyFill="1" applyBorder="1" applyAlignment="1">
      <alignment vertical="center"/>
    </xf>
    <xf numFmtId="180" fontId="11" fillId="0" borderId="15" xfId="30" applyNumberFormat="1" applyFont="1" applyFill="1" applyBorder="1" applyAlignment="1">
      <alignment vertical="center"/>
    </xf>
    <xf numFmtId="180" fontId="11" fillId="0" borderId="22" xfId="30" applyNumberFormat="1" applyFont="1" applyFill="1" applyBorder="1" applyAlignment="1">
      <alignment vertical="center"/>
    </xf>
    <xf numFmtId="176" fontId="11" fillId="0" borderId="14" xfId="30" applyNumberFormat="1" applyFont="1" applyFill="1" applyBorder="1" applyAlignment="1">
      <alignment wrapText="1"/>
    </xf>
    <xf numFmtId="176" fontId="11" fillId="0" borderId="1" xfId="30" applyNumberFormat="1" applyFont="1" applyFill="1" applyBorder="1" applyAlignment="1"/>
    <xf numFmtId="183" fontId="11" fillId="0" borderId="1" xfId="30" applyNumberFormat="1" applyFont="1" applyFill="1" applyBorder="1" applyAlignment="1">
      <alignment horizontal="right" vertical="top"/>
    </xf>
    <xf numFmtId="183" fontId="11" fillId="0" borderId="11" xfId="30" applyNumberFormat="1" applyFont="1" applyFill="1" applyBorder="1" applyAlignment="1">
      <alignment horizontal="right" vertical="top"/>
    </xf>
    <xf numFmtId="176" fontId="11" fillId="0" borderId="70" xfId="30" applyNumberFormat="1" applyFont="1" applyFill="1" applyBorder="1" applyAlignment="1">
      <alignment vertical="center" wrapText="1"/>
    </xf>
    <xf numFmtId="176" fontId="11" fillId="0" borderId="10" xfId="30" applyNumberFormat="1" applyFont="1" applyFill="1" applyBorder="1" applyAlignment="1"/>
    <xf numFmtId="176" fontId="11" fillId="0" borderId="15" xfId="30" applyNumberFormat="1" applyFont="1" applyFill="1" applyBorder="1" applyAlignment="1"/>
    <xf numFmtId="183" fontId="11" fillId="0" borderId="15" xfId="30" applyNumberFormat="1" applyFont="1" applyFill="1" applyBorder="1" applyAlignment="1">
      <alignment horizontal="right" vertical="top"/>
    </xf>
    <xf numFmtId="183" fontId="11" fillId="0" borderId="22" xfId="30" applyNumberFormat="1" applyFont="1" applyFill="1" applyBorder="1" applyAlignment="1">
      <alignment horizontal="right" vertical="top"/>
    </xf>
    <xf numFmtId="3" fontId="11" fillId="0" borderId="10" xfId="30" applyNumberFormat="1" applyFont="1" applyFill="1" applyBorder="1" applyAlignment="1">
      <alignment vertical="center" wrapText="1"/>
    </xf>
    <xf numFmtId="3" fontId="11" fillId="0" borderId="15" xfId="30" applyNumberFormat="1" applyFont="1" applyFill="1" applyBorder="1" applyAlignment="1">
      <alignment vertical="center" wrapText="1"/>
    </xf>
    <xf numFmtId="3" fontId="11" fillId="0" borderId="22" xfId="30" applyNumberFormat="1" applyFont="1" applyFill="1" applyBorder="1" applyAlignment="1">
      <alignment vertical="center" wrapText="1"/>
    </xf>
    <xf numFmtId="0" fontId="11" fillId="0" borderId="10" xfId="30" applyFont="1" applyFill="1" applyBorder="1" applyAlignment="1">
      <alignment horizontal="center" vertical="center"/>
    </xf>
    <xf numFmtId="0" fontId="11" fillId="0" borderId="15" xfId="30" applyFont="1" applyFill="1" applyBorder="1" applyAlignment="1">
      <alignment horizontal="center" vertical="center"/>
    </xf>
    <xf numFmtId="0" fontId="11" fillId="0" borderId="22" xfId="30" applyFont="1" applyFill="1" applyBorder="1" applyAlignment="1">
      <alignment horizontal="center" vertical="center"/>
    </xf>
    <xf numFmtId="3" fontId="11" fillId="0" borderId="10" xfId="30" applyNumberFormat="1" applyFont="1" applyFill="1" applyBorder="1" applyAlignment="1">
      <alignment horizontal="distributed" vertical="center"/>
    </xf>
    <xf numFmtId="3" fontId="11" fillId="0" borderId="15" xfId="30" applyNumberFormat="1" applyFont="1" applyFill="1" applyBorder="1" applyAlignment="1">
      <alignment horizontal="distributed" vertical="center"/>
    </xf>
    <xf numFmtId="3" fontId="11" fillId="0" borderId="151" xfId="30" applyNumberFormat="1" applyFont="1" applyFill="1" applyBorder="1" applyAlignment="1">
      <alignment horizontal="distributed" vertical="center"/>
    </xf>
    <xf numFmtId="176" fontId="11" fillId="0" borderId="69" xfId="30" applyNumberFormat="1" applyFont="1" applyFill="1" applyBorder="1" applyAlignment="1">
      <alignment vertical="center"/>
    </xf>
    <xf numFmtId="176" fontId="11" fillId="0" borderId="61" xfId="30" applyNumberFormat="1" applyFont="1" applyFill="1" applyBorder="1" applyAlignment="1">
      <alignment vertical="center"/>
    </xf>
    <xf numFmtId="176" fontId="11" fillId="0" borderId="71" xfId="30" applyNumberFormat="1" applyFont="1" applyFill="1" applyBorder="1" applyAlignment="1">
      <alignment vertical="center"/>
    </xf>
    <xf numFmtId="179" fontId="11" fillId="0" borderId="68" xfId="30" applyNumberFormat="1" applyFont="1" applyFill="1" applyBorder="1" applyAlignment="1">
      <alignment vertical="center"/>
    </xf>
    <xf numFmtId="179" fontId="11" fillId="0" borderId="42" xfId="30" applyNumberFormat="1" applyFont="1" applyFill="1" applyBorder="1" applyAlignment="1">
      <alignment vertical="center"/>
    </xf>
    <xf numFmtId="179" fontId="11" fillId="0" borderId="72" xfId="30" applyNumberFormat="1" applyFont="1" applyFill="1" applyBorder="1" applyAlignment="1">
      <alignment vertical="center"/>
    </xf>
    <xf numFmtId="3" fontId="11" fillId="0" borderId="73" xfId="30" applyNumberFormat="1" applyFont="1" applyFill="1" applyBorder="1" applyAlignment="1">
      <alignment horizontal="distributed" vertical="center"/>
    </xf>
    <xf numFmtId="3" fontId="11" fillId="0" borderId="22" xfId="30" applyNumberFormat="1" applyFont="1" applyFill="1" applyBorder="1" applyAlignment="1">
      <alignment horizontal="distributed" vertical="center"/>
    </xf>
    <xf numFmtId="176" fontId="11" fillId="0" borderId="67" xfId="30" applyNumberFormat="1" applyFont="1" applyFill="1" applyBorder="1" applyAlignment="1">
      <alignment vertical="center"/>
    </xf>
    <xf numFmtId="176" fontId="11" fillId="0" borderId="1" xfId="30" applyNumberFormat="1" applyFont="1" applyFill="1" applyBorder="1" applyAlignment="1">
      <alignment vertical="center"/>
    </xf>
    <xf numFmtId="176" fontId="11" fillId="0" borderId="11" xfId="30" applyNumberFormat="1" applyFont="1" applyFill="1" applyBorder="1" applyAlignment="1">
      <alignment vertical="center"/>
    </xf>
    <xf numFmtId="179" fontId="11" fillId="0" borderId="66" xfId="30" applyNumberFormat="1" applyFont="1" applyFill="1" applyBorder="1" applyAlignment="1">
      <alignment vertical="center"/>
    </xf>
    <xf numFmtId="179" fontId="11" fillId="0" borderId="33" xfId="30" applyNumberFormat="1" applyFont="1" applyFill="1" applyBorder="1" applyAlignment="1">
      <alignment vertical="center"/>
    </xf>
    <xf numFmtId="179" fontId="11" fillId="0" borderId="12" xfId="30" applyNumberFormat="1" applyFont="1" applyFill="1" applyBorder="1" applyAlignment="1">
      <alignment vertical="center"/>
    </xf>
    <xf numFmtId="3" fontId="11" fillId="0" borderId="10" xfId="30" applyNumberFormat="1" applyFont="1" applyFill="1" applyBorder="1" applyAlignment="1">
      <alignment horizontal="center" vertical="center" wrapText="1"/>
    </xf>
    <xf numFmtId="3" fontId="11" fillId="0" borderId="15" xfId="30" applyNumberFormat="1" applyFont="1" applyFill="1" applyBorder="1" applyAlignment="1">
      <alignment horizontal="center" vertical="center" wrapText="1"/>
    </xf>
    <xf numFmtId="3" fontId="11" fillId="0" borderId="22" xfId="30" applyNumberFormat="1" applyFont="1" applyFill="1" applyBorder="1" applyAlignment="1">
      <alignment horizontal="center" vertical="center" wrapText="1"/>
    </xf>
    <xf numFmtId="3" fontId="11" fillId="0" borderId="10" xfId="30" applyNumberFormat="1" applyFont="1" applyFill="1" applyBorder="1" applyAlignment="1">
      <alignment horizontal="left" vertical="center" wrapText="1"/>
    </xf>
    <xf numFmtId="3" fontId="11" fillId="0" borderId="15" xfId="30" applyNumberFormat="1" applyFont="1" applyFill="1" applyBorder="1" applyAlignment="1">
      <alignment horizontal="left" vertical="center" wrapText="1"/>
    </xf>
    <xf numFmtId="3" fontId="11" fillId="0" borderId="22" xfId="30" applyNumberFormat="1" applyFont="1" applyFill="1" applyBorder="1" applyAlignment="1">
      <alignment horizontal="left" vertical="center" wrapText="1"/>
    </xf>
    <xf numFmtId="179" fontId="11" fillId="0" borderId="33" xfId="30" applyNumberFormat="1" applyFont="1" applyFill="1" applyBorder="1" applyAlignment="1">
      <alignment horizontal="center" vertical="center"/>
    </xf>
    <xf numFmtId="187" fontId="11" fillId="0" borderId="69" xfId="30" applyNumberFormat="1" applyFont="1" applyFill="1" applyBorder="1" applyAlignment="1">
      <alignment vertical="center" wrapText="1"/>
    </xf>
    <xf numFmtId="187" fontId="11" fillId="0" borderId="61" xfId="30" applyNumberFormat="1" applyFont="1" applyFill="1" applyBorder="1" applyAlignment="1">
      <alignment vertical="center" wrapText="1"/>
    </xf>
    <xf numFmtId="187" fontId="11" fillId="0" borderId="71" xfId="30" applyNumberFormat="1" applyFont="1" applyFill="1" applyBorder="1" applyAlignment="1">
      <alignment vertical="center" wrapText="1"/>
    </xf>
    <xf numFmtId="179" fontId="11" fillId="0" borderId="1" xfId="30" applyNumberFormat="1" applyFont="1" applyFill="1" applyBorder="1" applyAlignment="1">
      <alignment horizontal="center" vertical="center"/>
    </xf>
    <xf numFmtId="176" fontId="11" fillId="0" borderId="14" xfId="30" applyNumberFormat="1" applyFont="1" applyFill="1" applyBorder="1" applyAlignment="1">
      <alignment vertical="center" wrapText="1"/>
    </xf>
    <xf numFmtId="176" fontId="11" fillId="0" borderId="32" xfId="30" applyNumberFormat="1" applyFont="1" applyFill="1" applyBorder="1" applyAlignment="1">
      <alignment vertical="center" wrapText="1"/>
    </xf>
    <xf numFmtId="176" fontId="11" fillId="0" borderId="33" xfId="30" applyNumberFormat="1" applyFont="1" applyFill="1" applyBorder="1" applyAlignment="1">
      <alignment vertical="center" wrapText="1"/>
    </xf>
    <xf numFmtId="176" fontId="11" fillId="0" borderId="14" xfId="30" applyNumberFormat="1" applyFont="1" applyFill="1" applyBorder="1" applyAlignment="1">
      <alignment vertical="center"/>
    </xf>
    <xf numFmtId="176" fontId="11" fillId="0" borderId="68" xfId="30" applyNumberFormat="1" applyFont="1" applyFill="1" applyBorder="1" applyAlignment="1">
      <alignment wrapText="1"/>
    </xf>
    <xf numFmtId="176" fontId="11" fillId="0" borderId="42" xfId="30" applyNumberFormat="1" applyFont="1" applyFill="1" applyBorder="1" applyAlignment="1">
      <alignment wrapText="1"/>
    </xf>
    <xf numFmtId="176" fontId="11" fillId="0" borderId="22" xfId="30" applyNumberFormat="1" applyFont="1" applyFill="1" applyBorder="1" applyAlignment="1">
      <alignment horizontal="center" vertical="center" wrapText="1"/>
    </xf>
    <xf numFmtId="176" fontId="11" fillId="0" borderId="11" xfId="30" applyNumberFormat="1" applyFont="1" applyFill="1" applyBorder="1" applyAlignment="1">
      <alignment horizontal="center" vertical="center" wrapText="1"/>
    </xf>
    <xf numFmtId="176" fontId="11" fillId="0" borderId="13" xfId="30" applyNumberFormat="1" applyFont="1" applyFill="1" applyBorder="1" applyAlignment="1">
      <alignment horizontal="center" vertical="center" wrapText="1"/>
    </xf>
    <xf numFmtId="176" fontId="11" fillId="0" borderId="12" xfId="30" applyNumberFormat="1" applyFont="1" applyFill="1" applyBorder="1" applyAlignment="1">
      <alignment horizontal="center" vertical="center" wrapText="1"/>
    </xf>
    <xf numFmtId="176" fontId="11" fillId="0" borderId="11" xfId="30" applyNumberFormat="1" applyFont="1" applyFill="1" applyBorder="1" applyAlignment="1">
      <alignment horizontal="center" vertical="center"/>
    </xf>
    <xf numFmtId="176" fontId="11" fillId="0" borderId="13" xfId="30" applyNumberFormat="1" applyFont="1" applyFill="1" applyBorder="1" applyAlignment="1">
      <alignment horizontal="center" vertical="center"/>
    </xf>
    <xf numFmtId="176" fontId="11" fillId="0" borderId="12" xfId="30" applyNumberFormat="1" applyFont="1" applyFill="1" applyBorder="1" applyAlignment="1">
      <alignment horizontal="center" vertical="center"/>
    </xf>
    <xf numFmtId="3" fontId="11" fillId="0" borderId="6" xfId="30" applyNumberFormat="1" applyFont="1" applyFill="1" applyBorder="1" applyAlignment="1">
      <alignment horizontal="center" vertical="center" wrapText="1"/>
    </xf>
    <xf numFmtId="3" fontId="11" fillId="0" borderId="63" xfId="30" applyNumberFormat="1" applyFont="1" applyFill="1" applyBorder="1" applyAlignment="1">
      <alignment horizontal="center" vertical="center" wrapText="1"/>
    </xf>
    <xf numFmtId="3" fontId="11" fillId="0" borderId="7" xfId="30" applyNumberFormat="1" applyFont="1" applyFill="1" applyBorder="1" applyAlignment="1">
      <alignment horizontal="center" vertical="center" wrapText="1"/>
    </xf>
    <xf numFmtId="3" fontId="11" fillId="0" borderId="42" xfId="30" applyNumberFormat="1" applyFont="1" applyFill="1" applyBorder="1" applyAlignment="1">
      <alignment horizontal="center" vertical="center" wrapText="1"/>
    </xf>
    <xf numFmtId="3" fontId="11" fillId="0" borderId="14" xfId="30" applyNumberFormat="1" applyFont="1" applyFill="1" applyBorder="1" applyAlignment="1">
      <alignment horizontal="center" vertical="center" wrapText="1"/>
    </xf>
    <xf numFmtId="3" fontId="11" fillId="0" borderId="32" xfId="30" applyNumberFormat="1" applyFont="1" applyFill="1" applyBorder="1" applyAlignment="1">
      <alignment horizontal="center" vertical="center" wrapText="1"/>
    </xf>
    <xf numFmtId="179" fontId="11" fillId="0" borderId="14" xfId="30" applyNumberFormat="1" applyFont="1" applyFill="1" applyBorder="1" applyAlignment="1">
      <alignment horizontal="center" vertical="center" wrapText="1"/>
    </xf>
    <xf numFmtId="179" fontId="11" fillId="0" borderId="8" xfId="30" applyNumberFormat="1" applyFont="1" applyFill="1" applyBorder="1" applyAlignment="1">
      <alignment horizontal="center" vertical="center" wrapText="1"/>
    </xf>
    <xf numFmtId="179" fontId="11" fillId="0" borderId="32" xfId="30" applyNumberFormat="1" applyFont="1" applyFill="1" applyBorder="1" applyAlignment="1">
      <alignment horizontal="center" vertical="center" wrapText="1"/>
    </xf>
    <xf numFmtId="180" fontId="11" fillId="0" borderId="10" xfId="30" applyNumberFormat="1" applyFont="1" applyFill="1" applyBorder="1" applyAlignment="1">
      <alignment horizontal="center" vertical="center" wrapText="1"/>
    </xf>
    <xf numFmtId="180" fontId="11" fillId="0" borderId="15" xfId="30" applyNumberFormat="1" applyFont="1" applyFill="1" applyBorder="1" applyAlignment="1">
      <alignment horizontal="center" vertical="center" wrapText="1"/>
    </xf>
    <xf numFmtId="3" fontId="11" fillId="0" borderId="5" xfId="30" applyNumberFormat="1" applyFont="1" applyFill="1" applyBorder="1" applyAlignment="1">
      <alignment horizontal="center" vertical="center" wrapText="1"/>
    </xf>
    <xf numFmtId="3" fontId="11" fillId="0" borderId="5" xfId="30" applyNumberFormat="1" applyFont="1" applyFill="1" applyBorder="1" applyAlignment="1">
      <alignment horizontal="center" vertical="center"/>
    </xf>
    <xf numFmtId="180" fontId="11" fillId="0" borderId="33" xfId="30" applyNumberFormat="1" applyFont="1" applyFill="1" applyBorder="1" applyAlignment="1">
      <alignment horizontal="center" vertical="center" wrapText="1"/>
    </xf>
    <xf numFmtId="176" fontId="11" fillId="0" borderId="155" xfId="30" applyNumberFormat="1" applyFont="1" applyFill="1" applyBorder="1" applyAlignment="1">
      <alignment horizontal="center" vertical="center" wrapText="1"/>
    </xf>
    <xf numFmtId="176" fontId="11" fillId="0" borderId="150" xfId="30" applyNumberFormat="1" applyFont="1" applyFill="1" applyBorder="1" applyAlignment="1">
      <alignment horizontal="center" vertical="center" wrapText="1"/>
    </xf>
    <xf numFmtId="176" fontId="11" fillId="0" borderId="149" xfId="30" applyNumberFormat="1" applyFont="1" applyFill="1" applyBorder="1" applyAlignment="1">
      <alignment horizontal="center" vertical="center" wrapText="1"/>
    </xf>
    <xf numFmtId="3" fontId="11" fillId="0" borderId="14" xfId="30" applyNumberFormat="1" applyFont="1" applyFill="1" applyBorder="1" applyAlignment="1">
      <alignment horizontal="center" vertical="center"/>
    </xf>
    <xf numFmtId="3" fontId="11" fillId="0" borderId="8" xfId="30" applyNumberFormat="1" applyFont="1" applyFill="1" applyBorder="1" applyAlignment="1">
      <alignment horizontal="center" vertical="center"/>
    </xf>
    <xf numFmtId="3" fontId="11" fillId="0" borderId="32" xfId="30" applyNumberFormat="1" applyFont="1" applyFill="1" applyBorder="1" applyAlignment="1">
      <alignment horizontal="center" vertical="center"/>
    </xf>
    <xf numFmtId="3" fontId="11" fillId="0" borderId="1" xfId="30" applyNumberFormat="1" applyFont="1" applyFill="1" applyBorder="1" applyAlignment="1">
      <alignment horizontal="center" vertical="center"/>
    </xf>
    <xf numFmtId="3" fontId="11" fillId="0" borderId="0" xfId="30" applyNumberFormat="1" applyFont="1" applyFill="1" applyBorder="1" applyAlignment="1">
      <alignment horizontal="center" vertical="center"/>
    </xf>
    <xf numFmtId="3" fontId="11" fillId="0" borderId="33" xfId="30" applyNumberFormat="1" applyFont="1" applyFill="1" applyBorder="1" applyAlignment="1">
      <alignment horizontal="center" vertical="center"/>
    </xf>
    <xf numFmtId="3" fontId="11" fillId="0" borderId="8" xfId="30" applyNumberFormat="1" applyFont="1" applyFill="1" applyBorder="1" applyAlignment="1">
      <alignment horizontal="center" vertical="center" wrapText="1"/>
    </xf>
    <xf numFmtId="179" fontId="11" fillId="0" borderId="5" xfId="30" applyNumberFormat="1" applyFont="1" applyFill="1" applyBorder="1" applyAlignment="1">
      <alignment horizontal="center" vertical="center"/>
    </xf>
    <xf numFmtId="3" fontId="11" fillId="0" borderId="3" xfId="30" applyNumberFormat="1" applyFont="1" applyFill="1" applyBorder="1" applyAlignment="1">
      <alignment horizontal="center" vertical="center"/>
    </xf>
    <xf numFmtId="3" fontId="11" fillId="0" borderId="154" xfId="30" applyNumberFormat="1" applyFont="1" applyFill="1" applyBorder="1" applyAlignment="1">
      <alignment horizontal="center" vertical="center" wrapText="1"/>
    </xf>
    <xf numFmtId="3" fontId="11" fillId="0" borderId="61" xfId="30" applyNumberFormat="1" applyFont="1" applyFill="1" applyBorder="1" applyAlignment="1">
      <alignment horizontal="center" vertical="center" wrapText="1"/>
    </xf>
    <xf numFmtId="3" fontId="11" fillId="0" borderId="153" xfId="30" applyNumberFormat="1" applyFont="1" applyFill="1" applyBorder="1" applyAlignment="1">
      <alignment horizontal="center" vertical="center"/>
    </xf>
    <xf numFmtId="3" fontId="11" fillId="0" borderId="41" xfId="30" applyNumberFormat="1" applyFont="1" applyFill="1" applyBorder="1" applyAlignment="1">
      <alignment horizontal="center" vertical="center"/>
    </xf>
    <xf numFmtId="3" fontId="11" fillId="0" borderId="10" xfId="30" applyNumberFormat="1" applyFont="1" applyFill="1" applyBorder="1" applyAlignment="1">
      <alignment horizontal="center" vertical="center"/>
    </xf>
    <xf numFmtId="0" fontId="10" fillId="0" borderId="5" xfId="0" applyFont="1" applyFill="1" applyBorder="1" applyAlignment="1">
      <alignment vertical="center" wrapText="1"/>
    </xf>
    <xf numFmtId="0" fontId="5" fillId="0" borderId="13"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4" xfId="0" applyFont="1" applyFill="1" applyBorder="1" applyAlignment="1">
      <alignment vertical="center" wrapText="1"/>
    </xf>
    <xf numFmtId="0" fontId="0" fillId="0" borderId="11" xfId="0" applyFont="1" applyFill="1" applyBorder="1" applyAlignment="1">
      <alignment vertical="center" wrapText="1"/>
    </xf>
    <xf numFmtId="0" fontId="5" fillId="0" borderId="32" xfId="0" applyFont="1" applyFill="1" applyBorder="1" applyAlignment="1">
      <alignment vertical="center" wrapText="1"/>
    </xf>
    <xf numFmtId="0" fontId="0" fillId="0" borderId="12" xfId="0" applyFont="1" applyFill="1" applyBorder="1" applyAlignment="1">
      <alignment vertical="center" wrapText="1"/>
    </xf>
    <xf numFmtId="0" fontId="5" fillId="0" borderId="14"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32" xfId="0" applyFont="1" applyFill="1" applyBorder="1" applyAlignment="1">
      <alignment horizontal="left" vertical="center" wrapText="1"/>
    </xf>
    <xf numFmtId="184" fontId="5" fillId="0" borderId="5" xfId="0" applyNumberFormat="1" applyFont="1" applyFill="1" applyBorder="1" applyAlignment="1">
      <alignment horizontal="center" vertical="center" wrapText="1"/>
    </xf>
    <xf numFmtId="184" fontId="5" fillId="0" borderId="3" xfId="0"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10" fillId="0" borderId="32" xfId="0" applyFont="1" applyFill="1" applyBorder="1" applyAlignment="1">
      <alignment vertical="center" wrapText="1"/>
    </xf>
    <xf numFmtId="0" fontId="0" fillId="0" borderId="33" xfId="0" applyFont="1" applyFill="1" applyBorder="1" applyAlignment="1">
      <alignment vertical="center" wrapText="1"/>
    </xf>
    <xf numFmtId="176" fontId="5" fillId="0" borderId="0" xfId="27" applyNumberFormat="1" applyFont="1" applyFill="1" applyBorder="1" applyAlignment="1">
      <alignment horizontal="center" vertical="center"/>
    </xf>
    <xf numFmtId="192" fontId="5" fillId="0" borderId="0" xfId="27" applyNumberFormat="1" applyFont="1" applyFill="1" applyBorder="1" applyAlignment="1">
      <alignment horizontal="center" vertical="center"/>
    </xf>
    <xf numFmtId="0" fontId="5" fillId="0" borderId="13" xfId="0" applyFont="1" applyFill="1" applyBorder="1" applyAlignment="1">
      <alignment horizontal="right" vertical="center"/>
    </xf>
    <xf numFmtId="0" fontId="5" fillId="0" borderId="12" xfId="0" applyFont="1" applyFill="1" applyBorder="1" applyAlignment="1">
      <alignment horizontal="right"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8" xfId="27" applyFont="1" applyFill="1" applyBorder="1" applyAlignment="1">
      <alignment horizontal="center" wrapText="1"/>
    </xf>
    <xf numFmtId="0" fontId="5" fillId="0" borderId="8" xfId="27" applyFont="1" applyFill="1" applyBorder="1" applyAlignment="1">
      <alignment horizontal="center"/>
    </xf>
    <xf numFmtId="176" fontId="5" fillId="0" borderId="11" xfId="27" applyNumberFormat="1" applyFont="1" applyFill="1" applyBorder="1" applyAlignment="1">
      <alignment horizontal="right" vertical="center"/>
    </xf>
    <xf numFmtId="176" fontId="5" fillId="0" borderId="13" xfId="27" applyNumberFormat="1" applyFont="1" applyFill="1" applyBorder="1" applyAlignment="1">
      <alignment horizontal="right" vertical="center"/>
    </xf>
    <xf numFmtId="3" fontId="5" fillId="0" borderId="5" xfId="0" applyNumberFormat="1" applyFont="1" applyFill="1" applyBorder="1" applyAlignment="1">
      <alignment horizontal="center" vertical="center" wrapText="1"/>
    </xf>
    <xf numFmtId="3" fontId="5" fillId="0" borderId="3" xfId="0" applyNumberFormat="1" applyFont="1" applyFill="1" applyBorder="1" applyAlignment="1">
      <alignment horizontal="center" vertical="center" wrapText="1"/>
    </xf>
    <xf numFmtId="185" fontId="5" fillId="0" borderId="5" xfId="0" applyNumberFormat="1" applyFont="1" applyFill="1" applyBorder="1" applyAlignment="1">
      <alignment horizontal="center" vertical="center" wrapText="1"/>
    </xf>
    <xf numFmtId="185" fontId="5" fillId="0" borderId="3"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5" fillId="0" borderId="32" xfId="27" applyFont="1" applyFill="1" applyBorder="1" applyAlignment="1">
      <alignment vertical="center" wrapText="1"/>
    </xf>
    <xf numFmtId="0" fontId="5" fillId="0" borderId="33" xfId="27" applyFont="1" applyFill="1" applyBorder="1" applyAlignment="1">
      <alignment vertical="center" wrapText="1"/>
    </xf>
    <xf numFmtId="0" fontId="5" fillId="0" borderId="12" xfId="27" applyFont="1" applyFill="1" applyBorder="1" applyAlignment="1">
      <alignment vertical="center" wrapText="1"/>
    </xf>
    <xf numFmtId="0" fontId="5" fillId="0" borderId="14" xfId="27" applyFont="1" applyFill="1" applyBorder="1" applyAlignment="1">
      <alignment horizontal="center" wrapText="1"/>
    </xf>
    <xf numFmtId="0" fontId="5" fillId="0" borderId="13" xfId="0" applyFont="1" applyFill="1" applyBorder="1" applyAlignment="1">
      <alignment horizontal="left" vertical="center"/>
    </xf>
    <xf numFmtId="0" fontId="5" fillId="0" borderId="12" xfId="0" applyFont="1" applyFill="1" applyBorder="1" applyAlignment="1">
      <alignment horizontal="left" vertical="center"/>
    </xf>
    <xf numFmtId="0" fontId="5" fillId="0" borderId="3" xfId="0" applyFont="1" applyFill="1" applyBorder="1" applyAlignment="1">
      <alignment horizontal="distributed" vertical="center" wrapText="1"/>
    </xf>
    <xf numFmtId="0" fontId="5" fillId="0" borderId="2" xfId="0" applyFont="1" applyFill="1" applyBorder="1" applyAlignment="1">
      <alignment horizontal="distributed" vertical="center" wrapText="1"/>
    </xf>
    <xf numFmtId="3" fontId="5" fillId="0" borderId="2" xfId="0" applyNumberFormat="1" applyFont="1" applyFill="1" applyBorder="1" applyAlignment="1">
      <alignment horizontal="right" vertical="center" wrapText="1"/>
    </xf>
    <xf numFmtId="3" fontId="5" fillId="0" borderId="4"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1" xfId="0" applyFont="1" applyFill="1" applyBorder="1" applyAlignment="1">
      <alignment vertical="center" wrapText="1"/>
    </xf>
    <xf numFmtId="0" fontId="5" fillId="0" borderId="33" xfId="0" applyFont="1" applyFill="1" applyBorder="1" applyAlignment="1">
      <alignment vertical="center" wrapText="1"/>
    </xf>
    <xf numFmtId="0" fontId="5" fillId="0" borderId="12" xfId="0" applyFont="1" applyFill="1" applyBorder="1" applyAlignment="1">
      <alignment vertical="center" wrapText="1"/>
    </xf>
    <xf numFmtId="0" fontId="0" fillId="0" borderId="8" xfId="0" applyFont="1" applyFill="1" applyBorder="1" applyAlignment="1">
      <alignment wrapText="1"/>
    </xf>
    <xf numFmtId="0" fontId="0" fillId="0" borderId="32" xfId="0" applyFont="1" applyFill="1" applyBorder="1" applyAlignment="1">
      <alignment wrapText="1"/>
    </xf>
    <xf numFmtId="0" fontId="10" fillId="0" borderId="10" xfId="0" applyFont="1" applyFill="1" applyBorder="1" applyAlignment="1">
      <alignment vertical="center" wrapText="1"/>
    </xf>
    <xf numFmtId="0" fontId="0" fillId="0" borderId="15" xfId="0" applyFont="1" applyFill="1" applyBorder="1" applyAlignment="1">
      <alignment vertical="center" wrapText="1"/>
    </xf>
    <xf numFmtId="0" fontId="0" fillId="0" borderId="22"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3" fontId="5" fillId="0" borderId="0" xfId="0" applyNumberFormat="1" applyFont="1" applyFill="1" applyBorder="1" applyAlignment="1">
      <alignment horizontal="right" vertical="center" wrapText="1"/>
    </xf>
    <xf numFmtId="0" fontId="5" fillId="0" borderId="0" xfId="0" applyFont="1" applyFill="1" applyBorder="1" applyAlignment="1">
      <alignment horizontal="right" vertical="center" wrapText="1"/>
    </xf>
    <xf numFmtId="0" fontId="5" fillId="0" borderId="33" xfId="0" applyFont="1" applyFill="1" applyBorder="1" applyAlignment="1">
      <alignment horizontal="left" vertical="center" wrapText="1"/>
    </xf>
    <xf numFmtId="0" fontId="5" fillId="0" borderId="11" xfId="0" applyFont="1" applyFill="1" applyBorder="1" applyAlignment="1">
      <alignment horizontal="left" vertical="center" wrapText="1"/>
    </xf>
    <xf numFmtId="3" fontId="5" fillId="0" borderId="13" xfId="0" applyNumberFormat="1" applyFont="1" applyFill="1" applyBorder="1" applyAlignment="1">
      <alignment horizontal="right" vertical="center" wrapText="1"/>
    </xf>
    <xf numFmtId="0" fontId="5" fillId="0" borderId="13" xfId="0" applyFont="1" applyFill="1" applyBorder="1" applyAlignment="1">
      <alignment horizontal="right" vertical="center" wrapText="1"/>
    </xf>
    <xf numFmtId="3" fontId="5" fillId="0" borderId="10" xfId="30" applyNumberFormat="1" applyFont="1" applyFill="1" applyBorder="1" applyAlignment="1">
      <alignment horizontal="center" vertical="center" wrapText="1"/>
    </xf>
    <xf numFmtId="3" fontId="5" fillId="0" borderId="22" xfId="30" applyNumberFormat="1" applyFont="1" applyFill="1" applyBorder="1" applyAlignment="1">
      <alignment horizontal="center" vertical="center" wrapText="1"/>
    </xf>
    <xf numFmtId="0" fontId="21" fillId="0" borderId="0" xfId="21" applyFont="1" applyFill="1" applyAlignment="1">
      <alignment horizontal="center" vertical="center"/>
    </xf>
    <xf numFmtId="0" fontId="21" fillId="0" borderId="0" xfId="21" applyFont="1" applyFill="1" applyAlignment="1">
      <alignment horizontal="left" vertical="center"/>
    </xf>
    <xf numFmtId="0" fontId="5" fillId="0" borderId="0" xfId="23" applyFont="1"/>
    <xf numFmtId="0" fontId="5" fillId="0" borderId="0" xfId="24" applyFont="1"/>
  </cellXfs>
  <cellStyles count="47">
    <cellStyle name="パーセント" xfId="1" builtinId="5"/>
    <cellStyle name="パーセント 2" xfId="2" xr:uid="{00000000-0005-0000-0000-000001000000}"/>
    <cellStyle name="パーセント 3"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桁区切り 4" xfId="7" xr:uid="{00000000-0005-0000-0000-000006000000}"/>
    <cellStyle name="桁区切り 5" xfId="8" xr:uid="{00000000-0005-0000-0000-000007000000}"/>
    <cellStyle name="桁区切り 6" xfId="9" xr:uid="{00000000-0005-0000-0000-000008000000}"/>
    <cellStyle name="桁区切り 7" xfId="10" xr:uid="{00000000-0005-0000-0000-000009000000}"/>
    <cellStyle name="桁区切り 7 2" xfId="11" xr:uid="{00000000-0005-0000-0000-00000A000000}"/>
    <cellStyle name="桁区切り 8" xfId="12" xr:uid="{00000000-0005-0000-0000-00000B000000}"/>
    <cellStyle name="桁区切り 9" xfId="13" xr:uid="{00000000-0005-0000-0000-00000C000000}"/>
    <cellStyle name="通貨 2" xfId="14" xr:uid="{00000000-0005-0000-0000-00000D000000}"/>
    <cellStyle name="標準" xfId="0" builtinId="0"/>
    <cellStyle name="標準 10" xfId="15" xr:uid="{00000000-0005-0000-0000-00000F000000}"/>
    <cellStyle name="標準 11" xfId="16" xr:uid="{00000000-0005-0000-0000-000010000000}"/>
    <cellStyle name="標準 11 2" xfId="17" xr:uid="{00000000-0005-0000-0000-000011000000}"/>
    <cellStyle name="標準 12" xfId="18" xr:uid="{00000000-0005-0000-0000-000012000000}"/>
    <cellStyle name="標準 12 2" xfId="19" xr:uid="{00000000-0005-0000-0000-000013000000}"/>
    <cellStyle name="標準 12 2 2" xfId="20" xr:uid="{00000000-0005-0000-0000-000014000000}"/>
    <cellStyle name="標準 12 2 2 2" xfId="21" xr:uid="{00000000-0005-0000-0000-000015000000}"/>
    <cellStyle name="標準 13" xfId="22" xr:uid="{00000000-0005-0000-0000-000016000000}"/>
    <cellStyle name="標準 14" xfId="23" xr:uid="{00000000-0005-0000-0000-000017000000}"/>
    <cellStyle name="標準 14 2" xfId="24" xr:uid="{00000000-0005-0000-0000-000018000000}"/>
    <cellStyle name="標準 2" xfId="25" xr:uid="{00000000-0005-0000-0000-000019000000}"/>
    <cellStyle name="標準 2 2" xfId="26" xr:uid="{00000000-0005-0000-0000-00001A000000}"/>
    <cellStyle name="標準 2 3" xfId="27" xr:uid="{00000000-0005-0000-0000-00001B000000}"/>
    <cellStyle name="標準 3" xfId="28" xr:uid="{00000000-0005-0000-0000-00001C000000}"/>
    <cellStyle name="標準 4" xfId="29" xr:uid="{00000000-0005-0000-0000-00001D000000}"/>
    <cellStyle name="標準 4 2" xfId="30" xr:uid="{00000000-0005-0000-0000-00001E000000}"/>
    <cellStyle name="標準 5" xfId="31" xr:uid="{00000000-0005-0000-0000-00001F000000}"/>
    <cellStyle name="標準 6" xfId="32" xr:uid="{00000000-0005-0000-0000-000020000000}"/>
    <cellStyle name="標準 7" xfId="33" xr:uid="{00000000-0005-0000-0000-000021000000}"/>
    <cellStyle name="標準 7 2" xfId="34" xr:uid="{00000000-0005-0000-0000-000022000000}"/>
    <cellStyle name="標準 7 3" xfId="35" xr:uid="{00000000-0005-0000-0000-000023000000}"/>
    <cellStyle name="標準 7 4" xfId="36" xr:uid="{00000000-0005-0000-0000-000024000000}"/>
    <cellStyle name="標準 7 4 2" xfId="37" xr:uid="{00000000-0005-0000-0000-000025000000}"/>
    <cellStyle name="標準 7 4 2 2" xfId="38" xr:uid="{00000000-0005-0000-0000-000026000000}"/>
    <cellStyle name="標準 7 4 2 2 2" xfId="39" xr:uid="{00000000-0005-0000-0000-000027000000}"/>
    <cellStyle name="標準 7 5" xfId="40" xr:uid="{00000000-0005-0000-0000-000028000000}"/>
    <cellStyle name="標準 7 6" xfId="45" xr:uid="{00000000-0005-0000-0000-000029000000}"/>
    <cellStyle name="標準 8" xfId="41" xr:uid="{00000000-0005-0000-0000-00002A000000}"/>
    <cellStyle name="標準 8 2" xfId="42" xr:uid="{00000000-0005-0000-0000-00002B000000}"/>
    <cellStyle name="標準 8 3" xfId="46" xr:uid="{00000000-0005-0000-0000-00002C000000}"/>
    <cellStyle name="標準 9" xfId="43" xr:uid="{00000000-0005-0000-0000-00002D000000}"/>
    <cellStyle name="標準 9 2" xfId="44" xr:uid="{00000000-0005-0000-0000-00002E000000}"/>
  </cellStyles>
  <dxfs count="8">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127635</xdr:colOff>
      <xdr:row>171</xdr:row>
      <xdr:rowOff>114300</xdr:rowOff>
    </xdr:from>
    <xdr:to>
      <xdr:col>16</xdr:col>
      <xdr:colOff>110495</xdr:colOff>
      <xdr:row>173</xdr:row>
      <xdr:rowOff>152400</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142875" y="26184225"/>
          <a:ext cx="3038475" cy="419100"/>
        </a:xfrm>
        <a:prstGeom prst="round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400">
              <a:latin typeface="ＤＨＰ特太ゴシック体" panose="020B0500000000000000" pitchFamily="50" charset="-128"/>
              <a:ea typeface="ＤＨＰ特太ゴシック体" panose="020B0500000000000000" pitchFamily="50" charset="-128"/>
            </a:rPr>
            <a:t>☆公定価格の試算結果</a:t>
          </a:r>
          <a:endParaRPr kumimoji="1" lang="ja-JP" altLang="en-US" sz="1100">
            <a:latin typeface="ＤＨＰ特太ゴシック体" panose="020B0500000000000000" pitchFamily="50" charset="-128"/>
            <a:ea typeface="ＤＨＰ特太ゴシック体" panose="020B05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164522</xdr:colOff>
      <xdr:row>6</xdr:row>
      <xdr:rowOff>8658</xdr:rowOff>
    </xdr:from>
    <xdr:to>
      <xdr:col>28</xdr:col>
      <xdr:colOff>86590</xdr:colOff>
      <xdr:row>21</xdr:row>
      <xdr:rowOff>190499</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9346622" y="892578"/>
          <a:ext cx="2634788" cy="30393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22</xdr:row>
      <xdr:rowOff>8658</xdr:rowOff>
    </xdr:from>
    <xdr:to>
      <xdr:col>28</xdr:col>
      <xdr:colOff>86590</xdr:colOff>
      <xdr:row>37</xdr:row>
      <xdr:rowOff>173181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9346622" y="3940578"/>
          <a:ext cx="2634788"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38</xdr:row>
      <xdr:rowOff>8658</xdr:rowOff>
    </xdr:from>
    <xdr:to>
      <xdr:col>28</xdr:col>
      <xdr:colOff>86590</xdr:colOff>
      <xdr:row>53</xdr:row>
      <xdr:rowOff>173181</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9346622" y="6988578"/>
          <a:ext cx="2634788"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54</xdr:row>
      <xdr:rowOff>8659</xdr:rowOff>
    </xdr:from>
    <xdr:to>
      <xdr:col>28</xdr:col>
      <xdr:colOff>86590</xdr:colOff>
      <xdr:row>69</xdr:row>
      <xdr:rowOff>164523</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9346622" y="10036579"/>
          <a:ext cx="2634788" cy="3013364"/>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70</xdr:row>
      <xdr:rowOff>8659</xdr:rowOff>
    </xdr:from>
    <xdr:to>
      <xdr:col>28</xdr:col>
      <xdr:colOff>86590</xdr:colOff>
      <xdr:row>85</xdr:row>
      <xdr:rowOff>164523</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9346622" y="13084579"/>
          <a:ext cx="2634788" cy="3013364"/>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86</xdr:row>
      <xdr:rowOff>8658</xdr:rowOff>
    </xdr:from>
    <xdr:to>
      <xdr:col>28</xdr:col>
      <xdr:colOff>86590</xdr:colOff>
      <xdr:row>101</xdr:row>
      <xdr:rowOff>173181</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9346622" y="16132578"/>
          <a:ext cx="2634788"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102</xdr:row>
      <xdr:rowOff>8658</xdr:rowOff>
    </xdr:from>
    <xdr:to>
      <xdr:col>28</xdr:col>
      <xdr:colOff>86590</xdr:colOff>
      <xdr:row>117</xdr:row>
      <xdr:rowOff>190499</xdr:rowOff>
    </xdr:to>
    <xdr:sp macro="" textlink="">
      <xdr:nvSpPr>
        <xdr:cNvPr id="8" name="大かっこ 7">
          <a:extLst>
            <a:ext uri="{FF2B5EF4-FFF2-40B4-BE49-F238E27FC236}">
              <a16:creationId xmlns:a16="http://schemas.microsoft.com/office/drawing/2014/main" id="{00000000-0008-0000-0200-000008000000}"/>
            </a:ext>
          </a:extLst>
        </xdr:cNvPr>
        <xdr:cNvSpPr/>
      </xdr:nvSpPr>
      <xdr:spPr>
        <a:xfrm>
          <a:off x="9346622" y="19180578"/>
          <a:ext cx="2634788" cy="30393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118</xdr:row>
      <xdr:rowOff>8658</xdr:rowOff>
    </xdr:from>
    <xdr:to>
      <xdr:col>28</xdr:col>
      <xdr:colOff>86590</xdr:colOff>
      <xdr:row>133</xdr:row>
      <xdr:rowOff>190499</xdr:rowOff>
    </xdr:to>
    <xdr:sp macro="" textlink="">
      <xdr:nvSpPr>
        <xdr:cNvPr id="9" name="大かっこ 8">
          <a:extLst>
            <a:ext uri="{FF2B5EF4-FFF2-40B4-BE49-F238E27FC236}">
              <a16:creationId xmlns:a16="http://schemas.microsoft.com/office/drawing/2014/main" id="{00000000-0008-0000-0200-000009000000}"/>
            </a:ext>
          </a:extLst>
        </xdr:cNvPr>
        <xdr:cNvSpPr/>
      </xdr:nvSpPr>
      <xdr:spPr>
        <a:xfrm>
          <a:off x="9346622" y="22228578"/>
          <a:ext cx="2634788" cy="30393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6</xdr:row>
      <xdr:rowOff>8658</xdr:rowOff>
    </xdr:from>
    <xdr:to>
      <xdr:col>28</xdr:col>
      <xdr:colOff>86590</xdr:colOff>
      <xdr:row>21</xdr:row>
      <xdr:rowOff>190499</xdr:rowOff>
    </xdr:to>
    <xdr:sp macro="" textlink="">
      <xdr:nvSpPr>
        <xdr:cNvPr id="10" name="大かっこ 9">
          <a:extLst>
            <a:ext uri="{FF2B5EF4-FFF2-40B4-BE49-F238E27FC236}">
              <a16:creationId xmlns:a16="http://schemas.microsoft.com/office/drawing/2014/main" id="{00000000-0008-0000-0200-00000A000000}"/>
            </a:ext>
          </a:extLst>
        </xdr:cNvPr>
        <xdr:cNvSpPr/>
      </xdr:nvSpPr>
      <xdr:spPr>
        <a:xfrm>
          <a:off x="10394372" y="913533"/>
          <a:ext cx="2931968" cy="30393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22</xdr:row>
      <xdr:rowOff>8658</xdr:rowOff>
    </xdr:from>
    <xdr:to>
      <xdr:col>28</xdr:col>
      <xdr:colOff>86590</xdr:colOff>
      <xdr:row>37</xdr:row>
      <xdr:rowOff>173181</xdr:rowOff>
    </xdr:to>
    <xdr:sp macro="" textlink="">
      <xdr:nvSpPr>
        <xdr:cNvPr id="11" name="大かっこ 10">
          <a:extLst>
            <a:ext uri="{FF2B5EF4-FFF2-40B4-BE49-F238E27FC236}">
              <a16:creationId xmlns:a16="http://schemas.microsoft.com/office/drawing/2014/main" id="{00000000-0008-0000-0200-00000B000000}"/>
            </a:ext>
          </a:extLst>
        </xdr:cNvPr>
        <xdr:cNvSpPr/>
      </xdr:nvSpPr>
      <xdr:spPr>
        <a:xfrm>
          <a:off x="10394372" y="3961533"/>
          <a:ext cx="2931968"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38</xdr:row>
      <xdr:rowOff>8658</xdr:rowOff>
    </xdr:from>
    <xdr:to>
      <xdr:col>28</xdr:col>
      <xdr:colOff>86590</xdr:colOff>
      <xdr:row>53</xdr:row>
      <xdr:rowOff>173181</xdr:rowOff>
    </xdr:to>
    <xdr:sp macro="" textlink="">
      <xdr:nvSpPr>
        <xdr:cNvPr id="12" name="大かっこ 11">
          <a:extLst>
            <a:ext uri="{FF2B5EF4-FFF2-40B4-BE49-F238E27FC236}">
              <a16:creationId xmlns:a16="http://schemas.microsoft.com/office/drawing/2014/main" id="{00000000-0008-0000-0200-00000C000000}"/>
            </a:ext>
          </a:extLst>
        </xdr:cNvPr>
        <xdr:cNvSpPr/>
      </xdr:nvSpPr>
      <xdr:spPr>
        <a:xfrm>
          <a:off x="10394372" y="7009533"/>
          <a:ext cx="2931968"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54</xdr:row>
      <xdr:rowOff>8659</xdr:rowOff>
    </xdr:from>
    <xdr:to>
      <xdr:col>28</xdr:col>
      <xdr:colOff>86590</xdr:colOff>
      <xdr:row>69</xdr:row>
      <xdr:rowOff>164523</xdr:rowOff>
    </xdr:to>
    <xdr:sp macro="" textlink="">
      <xdr:nvSpPr>
        <xdr:cNvPr id="13" name="大かっこ 12">
          <a:extLst>
            <a:ext uri="{FF2B5EF4-FFF2-40B4-BE49-F238E27FC236}">
              <a16:creationId xmlns:a16="http://schemas.microsoft.com/office/drawing/2014/main" id="{00000000-0008-0000-0200-00000D000000}"/>
            </a:ext>
          </a:extLst>
        </xdr:cNvPr>
        <xdr:cNvSpPr/>
      </xdr:nvSpPr>
      <xdr:spPr>
        <a:xfrm>
          <a:off x="10394372" y="10057534"/>
          <a:ext cx="2931968" cy="3013364"/>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70</xdr:row>
      <xdr:rowOff>8659</xdr:rowOff>
    </xdr:from>
    <xdr:to>
      <xdr:col>28</xdr:col>
      <xdr:colOff>86590</xdr:colOff>
      <xdr:row>85</xdr:row>
      <xdr:rowOff>164523</xdr:rowOff>
    </xdr:to>
    <xdr:sp macro="" textlink="">
      <xdr:nvSpPr>
        <xdr:cNvPr id="14" name="大かっこ 13">
          <a:extLst>
            <a:ext uri="{FF2B5EF4-FFF2-40B4-BE49-F238E27FC236}">
              <a16:creationId xmlns:a16="http://schemas.microsoft.com/office/drawing/2014/main" id="{00000000-0008-0000-0200-00000E000000}"/>
            </a:ext>
          </a:extLst>
        </xdr:cNvPr>
        <xdr:cNvSpPr/>
      </xdr:nvSpPr>
      <xdr:spPr>
        <a:xfrm>
          <a:off x="10394372" y="13105534"/>
          <a:ext cx="2931968" cy="3013364"/>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86</xdr:row>
      <xdr:rowOff>8658</xdr:rowOff>
    </xdr:from>
    <xdr:to>
      <xdr:col>28</xdr:col>
      <xdr:colOff>86590</xdr:colOff>
      <xdr:row>101</xdr:row>
      <xdr:rowOff>173181</xdr:rowOff>
    </xdr:to>
    <xdr:sp macro="" textlink="">
      <xdr:nvSpPr>
        <xdr:cNvPr id="15" name="大かっこ 14">
          <a:extLst>
            <a:ext uri="{FF2B5EF4-FFF2-40B4-BE49-F238E27FC236}">
              <a16:creationId xmlns:a16="http://schemas.microsoft.com/office/drawing/2014/main" id="{00000000-0008-0000-0200-00000F000000}"/>
            </a:ext>
          </a:extLst>
        </xdr:cNvPr>
        <xdr:cNvSpPr/>
      </xdr:nvSpPr>
      <xdr:spPr>
        <a:xfrm>
          <a:off x="10394372" y="16153533"/>
          <a:ext cx="2931968"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102</xdr:row>
      <xdr:rowOff>8658</xdr:rowOff>
    </xdr:from>
    <xdr:to>
      <xdr:col>28</xdr:col>
      <xdr:colOff>86590</xdr:colOff>
      <xdr:row>117</xdr:row>
      <xdr:rowOff>190499</xdr:rowOff>
    </xdr:to>
    <xdr:sp macro="" textlink="">
      <xdr:nvSpPr>
        <xdr:cNvPr id="16" name="大かっこ 15">
          <a:extLst>
            <a:ext uri="{FF2B5EF4-FFF2-40B4-BE49-F238E27FC236}">
              <a16:creationId xmlns:a16="http://schemas.microsoft.com/office/drawing/2014/main" id="{00000000-0008-0000-0200-000010000000}"/>
            </a:ext>
          </a:extLst>
        </xdr:cNvPr>
        <xdr:cNvSpPr/>
      </xdr:nvSpPr>
      <xdr:spPr>
        <a:xfrm>
          <a:off x="10394372" y="19201533"/>
          <a:ext cx="2931968" cy="30393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118</xdr:row>
      <xdr:rowOff>8658</xdr:rowOff>
    </xdr:from>
    <xdr:to>
      <xdr:col>28</xdr:col>
      <xdr:colOff>86590</xdr:colOff>
      <xdr:row>133</xdr:row>
      <xdr:rowOff>190499</xdr:rowOff>
    </xdr:to>
    <xdr:sp macro="" textlink="">
      <xdr:nvSpPr>
        <xdr:cNvPr id="17" name="大かっこ 16">
          <a:extLst>
            <a:ext uri="{FF2B5EF4-FFF2-40B4-BE49-F238E27FC236}">
              <a16:creationId xmlns:a16="http://schemas.microsoft.com/office/drawing/2014/main" id="{00000000-0008-0000-0200-000011000000}"/>
            </a:ext>
          </a:extLst>
        </xdr:cNvPr>
        <xdr:cNvSpPr/>
      </xdr:nvSpPr>
      <xdr:spPr>
        <a:xfrm>
          <a:off x="10394372" y="22249533"/>
          <a:ext cx="2931968" cy="30393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6</xdr:row>
      <xdr:rowOff>8658</xdr:rowOff>
    </xdr:from>
    <xdr:to>
      <xdr:col>28</xdr:col>
      <xdr:colOff>86590</xdr:colOff>
      <xdr:row>21</xdr:row>
      <xdr:rowOff>190499</xdr:rowOff>
    </xdr:to>
    <xdr:sp macro="" textlink="">
      <xdr:nvSpPr>
        <xdr:cNvPr id="18" name="大かっこ 17">
          <a:extLst>
            <a:ext uri="{FF2B5EF4-FFF2-40B4-BE49-F238E27FC236}">
              <a16:creationId xmlns:a16="http://schemas.microsoft.com/office/drawing/2014/main" id="{00000000-0008-0000-0200-000012000000}"/>
            </a:ext>
          </a:extLst>
        </xdr:cNvPr>
        <xdr:cNvSpPr/>
      </xdr:nvSpPr>
      <xdr:spPr>
        <a:xfrm>
          <a:off x="10394372" y="913533"/>
          <a:ext cx="2931968" cy="30393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22</xdr:row>
      <xdr:rowOff>8658</xdr:rowOff>
    </xdr:from>
    <xdr:to>
      <xdr:col>28</xdr:col>
      <xdr:colOff>86590</xdr:colOff>
      <xdr:row>37</xdr:row>
      <xdr:rowOff>173181</xdr:rowOff>
    </xdr:to>
    <xdr:sp macro="" textlink="">
      <xdr:nvSpPr>
        <xdr:cNvPr id="19" name="大かっこ 18">
          <a:extLst>
            <a:ext uri="{FF2B5EF4-FFF2-40B4-BE49-F238E27FC236}">
              <a16:creationId xmlns:a16="http://schemas.microsoft.com/office/drawing/2014/main" id="{00000000-0008-0000-0200-000013000000}"/>
            </a:ext>
          </a:extLst>
        </xdr:cNvPr>
        <xdr:cNvSpPr/>
      </xdr:nvSpPr>
      <xdr:spPr>
        <a:xfrm>
          <a:off x="10394372" y="3961533"/>
          <a:ext cx="2931968"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38</xdr:row>
      <xdr:rowOff>8658</xdr:rowOff>
    </xdr:from>
    <xdr:to>
      <xdr:col>28</xdr:col>
      <xdr:colOff>86590</xdr:colOff>
      <xdr:row>53</xdr:row>
      <xdr:rowOff>173181</xdr:rowOff>
    </xdr:to>
    <xdr:sp macro="" textlink="">
      <xdr:nvSpPr>
        <xdr:cNvPr id="20" name="大かっこ 19">
          <a:extLst>
            <a:ext uri="{FF2B5EF4-FFF2-40B4-BE49-F238E27FC236}">
              <a16:creationId xmlns:a16="http://schemas.microsoft.com/office/drawing/2014/main" id="{00000000-0008-0000-0200-000014000000}"/>
            </a:ext>
          </a:extLst>
        </xdr:cNvPr>
        <xdr:cNvSpPr/>
      </xdr:nvSpPr>
      <xdr:spPr>
        <a:xfrm>
          <a:off x="10394372" y="7009533"/>
          <a:ext cx="2931968"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54</xdr:row>
      <xdr:rowOff>8659</xdr:rowOff>
    </xdr:from>
    <xdr:to>
      <xdr:col>28</xdr:col>
      <xdr:colOff>86590</xdr:colOff>
      <xdr:row>69</xdr:row>
      <xdr:rowOff>164523</xdr:rowOff>
    </xdr:to>
    <xdr:sp macro="" textlink="">
      <xdr:nvSpPr>
        <xdr:cNvPr id="21" name="大かっこ 20">
          <a:extLst>
            <a:ext uri="{FF2B5EF4-FFF2-40B4-BE49-F238E27FC236}">
              <a16:creationId xmlns:a16="http://schemas.microsoft.com/office/drawing/2014/main" id="{00000000-0008-0000-0200-000015000000}"/>
            </a:ext>
          </a:extLst>
        </xdr:cNvPr>
        <xdr:cNvSpPr/>
      </xdr:nvSpPr>
      <xdr:spPr>
        <a:xfrm>
          <a:off x="10394372" y="10057534"/>
          <a:ext cx="2931968" cy="3013364"/>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70</xdr:row>
      <xdr:rowOff>8659</xdr:rowOff>
    </xdr:from>
    <xdr:to>
      <xdr:col>28</xdr:col>
      <xdr:colOff>86590</xdr:colOff>
      <xdr:row>85</xdr:row>
      <xdr:rowOff>164523</xdr:rowOff>
    </xdr:to>
    <xdr:sp macro="" textlink="">
      <xdr:nvSpPr>
        <xdr:cNvPr id="22" name="大かっこ 21">
          <a:extLst>
            <a:ext uri="{FF2B5EF4-FFF2-40B4-BE49-F238E27FC236}">
              <a16:creationId xmlns:a16="http://schemas.microsoft.com/office/drawing/2014/main" id="{00000000-0008-0000-0200-000016000000}"/>
            </a:ext>
          </a:extLst>
        </xdr:cNvPr>
        <xdr:cNvSpPr/>
      </xdr:nvSpPr>
      <xdr:spPr>
        <a:xfrm>
          <a:off x="10394372" y="13105534"/>
          <a:ext cx="2931968" cy="3013364"/>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86</xdr:row>
      <xdr:rowOff>8658</xdr:rowOff>
    </xdr:from>
    <xdr:to>
      <xdr:col>28</xdr:col>
      <xdr:colOff>86590</xdr:colOff>
      <xdr:row>101</xdr:row>
      <xdr:rowOff>173181</xdr:rowOff>
    </xdr:to>
    <xdr:sp macro="" textlink="">
      <xdr:nvSpPr>
        <xdr:cNvPr id="23" name="大かっこ 22">
          <a:extLst>
            <a:ext uri="{FF2B5EF4-FFF2-40B4-BE49-F238E27FC236}">
              <a16:creationId xmlns:a16="http://schemas.microsoft.com/office/drawing/2014/main" id="{00000000-0008-0000-0200-000017000000}"/>
            </a:ext>
          </a:extLst>
        </xdr:cNvPr>
        <xdr:cNvSpPr/>
      </xdr:nvSpPr>
      <xdr:spPr>
        <a:xfrm>
          <a:off x="10394372" y="16153533"/>
          <a:ext cx="2931968"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102</xdr:row>
      <xdr:rowOff>8658</xdr:rowOff>
    </xdr:from>
    <xdr:to>
      <xdr:col>28</xdr:col>
      <xdr:colOff>86590</xdr:colOff>
      <xdr:row>117</xdr:row>
      <xdr:rowOff>190499</xdr:rowOff>
    </xdr:to>
    <xdr:sp macro="" textlink="">
      <xdr:nvSpPr>
        <xdr:cNvPr id="24" name="大かっこ 23">
          <a:extLst>
            <a:ext uri="{FF2B5EF4-FFF2-40B4-BE49-F238E27FC236}">
              <a16:creationId xmlns:a16="http://schemas.microsoft.com/office/drawing/2014/main" id="{00000000-0008-0000-0200-000018000000}"/>
            </a:ext>
          </a:extLst>
        </xdr:cNvPr>
        <xdr:cNvSpPr/>
      </xdr:nvSpPr>
      <xdr:spPr>
        <a:xfrm>
          <a:off x="10394372" y="19201533"/>
          <a:ext cx="2931968" cy="30393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164522</xdr:colOff>
      <xdr:row>118</xdr:row>
      <xdr:rowOff>8658</xdr:rowOff>
    </xdr:from>
    <xdr:to>
      <xdr:col>28</xdr:col>
      <xdr:colOff>86590</xdr:colOff>
      <xdr:row>133</xdr:row>
      <xdr:rowOff>190499</xdr:rowOff>
    </xdr:to>
    <xdr:sp macro="" textlink="">
      <xdr:nvSpPr>
        <xdr:cNvPr id="25" name="大かっこ 24">
          <a:extLst>
            <a:ext uri="{FF2B5EF4-FFF2-40B4-BE49-F238E27FC236}">
              <a16:creationId xmlns:a16="http://schemas.microsoft.com/office/drawing/2014/main" id="{00000000-0008-0000-0200-000019000000}"/>
            </a:ext>
          </a:extLst>
        </xdr:cNvPr>
        <xdr:cNvSpPr/>
      </xdr:nvSpPr>
      <xdr:spPr>
        <a:xfrm>
          <a:off x="10394372" y="22249533"/>
          <a:ext cx="2931968" cy="30393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tx1"/>
          </a:solidFill>
        </a:ln>
      </a:spPr>
      <a:bodyPr vertOverflow="clip"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F1073"/>
  <sheetViews>
    <sheetView tabSelected="1" view="pageBreakPreview" zoomScaleNormal="100" zoomScaleSheetLayoutView="100" workbookViewId="0">
      <selection activeCell="T15" sqref="T15:Z15"/>
    </sheetView>
  </sheetViews>
  <sheetFormatPr defaultColWidth="2.5" defaultRowHeight="12.75" customHeight="1"/>
  <cols>
    <col min="1" max="42" width="2.5" style="111"/>
    <col min="43" max="43" width="8.5" style="111" bestFit="1" customWidth="1"/>
    <col min="44" max="16384" width="2.5" style="111"/>
  </cols>
  <sheetData>
    <row r="1" spans="1:58" ht="12.75" customHeight="1">
      <c r="AL1" s="131" t="s">
        <v>3244</v>
      </c>
    </row>
    <row r="2" spans="1:58" ht="34.5" customHeight="1">
      <c r="A2" s="13" t="s">
        <v>179</v>
      </c>
    </row>
    <row r="4" spans="1:58" ht="4.5" customHeight="1">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7"/>
    </row>
    <row r="5" spans="1:58" ht="15" customHeight="1" thickBot="1">
      <c r="B5" s="8" t="s">
        <v>160</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9"/>
    </row>
    <row r="6" spans="1:58" ht="15" customHeight="1" thickTop="1" thickBot="1">
      <c r="B6" s="8" t="s">
        <v>159</v>
      </c>
      <c r="C6" s="496" t="s">
        <v>213</v>
      </c>
      <c r="D6" s="496"/>
      <c r="E6" s="496"/>
      <c r="F6" s="496"/>
      <c r="G6" s="496"/>
      <c r="H6" s="496"/>
      <c r="I6" s="496"/>
      <c r="J6" s="496"/>
      <c r="K6" s="496"/>
      <c r="L6" s="496"/>
      <c r="M6" s="496"/>
      <c r="N6" s="496"/>
      <c r="O6" s="496"/>
      <c r="P6" s="496"/>
      <c r="Q6" s="496"/>
      <c r="R6" s="496"/>
      <c r="S6" s="496"/>
      <c r="T6" s="496"/>
      <c r="U6" s="496"/>
      <c r="V6" s="496"/>
      <c r="W6" s="496"/>
      <c r="X6" s="496"/>
      <c r="Y6" s="496"/>
      <c r="Z6" s="496"/>
      <c r="AA6" s="496"/>
      <c r="AB6" s="112"/>
      <c r="AC6" s="112"/>
      <c r="AD6" s="510" t="s">
        <v>99</v>
      </c>
      <c r="AE6" s="511"/>
      <c r="AF6" s="511"/>
      <c r="AG6" s="511"/>
      <c r="AH6" s="511"/>
      <c r="AI6" s="511"/>
      <c r="AJ6" s="512"/>
      <c r="AK6" s="9"/>
    </row>
    <row r="7" spans="1:58" ht="4.5" customHeight="1" thickTop="1" thickBot="1">
      <c r="B7" s="8"/>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9"/>
    </row>
    <row r="8" spans="1:58" ht="15" customHeight="1" thickTop="1" thickBot="1">
      <c r="B8" s="8"/>
      <c r="C8" s="496" t="s">
        <v>161</v>
      </c>
      <c r="D8" s="496"/>
      <c r="E8" s="496"/>
      <c r="F8" s="496"/>
      <c r="G8" s="496"/>
      <c r="H8" s="496"/>
      <c r="I8" s="496"/>
      <c r="J8" s="496"/>
      <c r="K8" s="496"/>
      <c r="L8" s="496"/>
      <c r="M8" s="496"/>
      <c r="N8" s="496"/>
      <c r="O8" s="496"/>
      <c r="P8" s="496"/>
      <c r="Q8" s="496"/>
      <c r="R8" s="496"/>
      <c r="S8" s="496"/>
      <c r="T8" s="496"/>
      <c r="U8" s="496"/>
      <c r="V8" s="496"/>
      <c r="W8" s="496"/>
      <c r="X8" s="496"/>
      <c r="Y8" s="496"/>
      <c r="Z8" s="496"/>
      <c r="AA8" s="496"/>
      <c r="AB8" s="112"/>
      <c r="AC8" s="112"/>
      <c r="AD8" s="513" t="s">
        <v>162</v>
      </c>
      <c r="AE8" s="514"/>
      <c r="AF8" s="514"/>
      <c r="AG8" s="514"/>
      <c r="AH8" s="514"/>
      <c r="AI8" s="514"/>
      <c r="AJ8" s="515"/>
      <c r="AK8" s="9"/>
    </row>
    <row r="9" spans="1:58" ht="15" customHeight="1" thickTop="1">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2"/>
    </row>
    <row r="10" spans="1:58" ht="15" customHeight="1"/>
    <row r="11" spans="1:58" ht="15" customHeight="1">
      <c r="B11" s="111" t="s">
        <v>146</v>
      </c>
    </row>
    <row r="12" spans="1:58" ht="15" customHeight="1"/>
    <row r="13" spans="1:58" ht="15" customHeight="1">
      <c r="B13" s="111" t="s">
        <v>2944</v>
      </c>
    </row>
    <row r="14" spans="1:58" ht="6" customHeight="1" thickBot="1">
      <c r="AT14" s="110"/>
      <c r="AU14" s="15"/>
      <c r="AV14" s="15"/>
      <c r="AW14" s="15"/>
      <c r="AX14" s="15"/>
      <c r="AY14" s="15"/>
      <c r="AZ14" s="15"/>
      <c r="BA14" s="15"/>
      <c r="BB14" s="15"/>
      <c r="BC14" s="15"/>
      <c r="BD14" s="15"/>
      <c r="BE14" s="15"/>
      <c r="BF14" s="15"/>
    </row>
    <row r="15" spans="1:58" ht="15" customHeight="1" thickTop="1" thickBot="1">
      <c r="D15" s="111" t="s">
        <v>268</v>
      </c>
      <c r="I15" s="388" t="s">
        <v>288</v>
      </c>
      <c r="J15" s="389"/>
      <c r="K15" s="389"/>
      <c r="L15" s="389"/>
      <c r="M15" s="390"/>
      <c r="P15" s="111" t="s">
        <v>316</v>
      </c>
      <c r="T15" s="388" t="s">
        <v>429</v>
      </c>
      <c r="U15" s="389"/>
      <c r="V15" s="389"/>
      <c r="W15" s="389"/>
      <c r="X15" s="389"/>
      <c r="Y15" s="389"/>
      <c r="Z15" s="390"/>
    </row>
    <row r="16" spans="1:58" ht="6" customHeight="1" thickTop="1" thickBot="1"/>
    <row r="17" spans="2:58" ht="15" customHeight="1" thickTop="1" thickBot="1">
      <c r="D17" s="111" t="s">
        <v>2935</v>
      </c>
      <c r="I17" s="391" t="str">
        <f>IF(ISERROR(VLOOKUP(CONCATENATE(I15,T15),自動入力!A2:B579,2,FALSE))=TRUE,"その他地域",VLOOKUP(CONCATENATE(I15,T15),自動入力!A2:B579,2,FALSE))</f>
        <v>3/100地域</v>
      </c>
      <c r="J17" s="392"/>
      <c r="K17" s="392"/>
      <c r="L17" s="392"/>
      <c r="M17" s="393"/>
      <c r="N17" s="21" t="s">
        <v>2936</v>
      </c>
    </row>
    <row r="18" spans="2:58" ht="12.75" customHeight="1" thickTop="1">
      <c r="AT18" s="15"/>
      <c r="AU18" s="15"/>
      <c r="AV18" s="15"/>
      <c r="AW18" s="15"/>
      <c r="AX18" s="15"/>
      <c r="AY18" s="15"/>
      <c r="AZ18" s="15"/>
      <c r="BA18" s="15"/>
      <c r="BB18" s="15"/>
      <c r="BC18" s="15"/>
      <c r="BD18" s="15"/>
      <c r="BE18" s="15"/>
      <c r="BF18" s="15"/>
    </row>
    <row r="19" spans="2:58" ht="15" customHeight="1">
      <c r="B19" s="111" t="s">
        <v>207</v>
      </c>
      <c r="AT19" s="15"/>
      <c r="AU19" s="15"/>
      <c r="AV19" s="15"/>
      <c r="AW19" s="15"/>
      <c r="AX19" s="15"/>
      <c r="AY19" s="15"/>
      <c r="AZ19" s="15"/>
      <c r="BA19" s="15"/>
      <c r="BB19" s="15"/>
      <c r="BC19" s="15"/>
      <c r="BD19" s="15"/>
      <c r="BE19" s="15"/>
      <c r="BF19" s="15"/>
    </row>
    <row r="20" spans="2:58" ht="6" customHeight="1" thickBot="1">
      <c r="AT20" s="15"/>
      <c r="AU20" s="15"/>
      <c r="AV20" s="15"/>
      <c r="AW20" s="15"/>
      <c r="AX20" s="15"/>
      <c r="AY20" s="15"/>
      <c r="AZ20" s="15"/>
      <c r="BA20" s="15"/>
      <c r="BB20" s="15"/>
      <c r="BC20" s="15"/>
      <c r="BD20" s="15"/>
      <c r="BE20" s="15"/>
      <c r="BF20" s="15"/>
    </row>
    <row r="21" spans="2:58" ht="15" customHeight="1" thickTop="1" thickBot="1">
      <c r="D21" s="416"/>
      <c r="E21" s="417"/>
      <c r="F21" s="417"/>
      <c r="G21" s="417"/>
      <c r="H21" s="418"/>
      <c r="I21" s="132"/>
      <c r="AE21" s="15"/>
      <c r="AF21" s="15"/>
      <c r="AG21" s="15"/>
      <c r="AH21" s="15"/>
      <c r="AI21" s="15"/>
      <c r="AJ21" s="15"/>
      <c r="AK21" s="15"/>
      <c r="AL21" s="15"/>
      <c r="AM21" s="15"/>
      <c r="AN21" s="15"/>
      <c r="AO21" s="15"/>
      <c r="AP21" s="15"/>
      <c r="AQ21" s="15"/>
    </row>
    <row r="22" spans="2:58" ht="15" customHeight="1" thickTop="1"/>
    <row r="23" spans="2:58" ht="15" customHeight="1">
      <c r="B23" s="111" t="s">
        <v>3014</v>
      </c>
    </row>
    <row r="24" spans="2:58" ht="15" customHeight="1">
      <c r="D24" s="111" t="s">
        <v>197</v>
      </c>
    </row>
    <row r="25" spans="2:58" ht="6" customHeight="1" thickBot="1"/>
    <row r="26" spans="2:58" ht="15" customHeight="1">
      <c r="D26" s="498" t="s">
        <v>164</v>
      </c>
      <c r="E26" s="499"/>
      <c r="F26" s="499"/>
      <c r="G26" s="500"/>
      <c r="H26" s="394" t="s">
        <v>3015</v>
      </c>
      <c r="I26" s="395"/>
      <c r="J26" s="395"/>
      <c r="K26" s="395"/>
      <c r="L26" s="395"/>
      <c r="M26" s="395"/>
      <c r="N26" s="395"/>
      <c r="O26" s="395"/>
      <c r="P26" s="395"/>
      <c r="Q26" s="395"/>
      <c r="R26" s="395"/>
      <c r="S26" s="395"/>
      <c r="T26" s="395"/>
      <c r="U26" s="396"/>
      <c r="V26" s="497" t="s">
        <v>194</v>
      </c>
      <c r="W26" s="395"/>
      <c r="X26" s="395"/>
      <c r="Y26" s="395"/>
      <c r="Z26" s="395"/>
      <c r="AA26" s="395"/>
      <c r="AB26" s="395"/>
      <c r="AC26" s="395"/>
      <c r="AD26" s="395"/>
      <c r="AE26" s="395"/>
      <c r="AF26" s="395"/>
      <c r="AG26" s="395"/>
      <c r="AH26" s="395"/>
      <c r="AI26" s="396"/>
    </row>
    <row r="27" spans="2:58" ht="15" customHeight="1" thickBot="1">
      <c r="D27" s="501"/>
      <c r="E27" s="502"/>
      <c r="F27" s="502"/>
      <c r="G27" s="503"/>
      <c r="H27" s="504" t="s">
        <v>28</v>
      </c>
      <c r="I27" s="505"/>
      <c r="J27" s="505"/>
      <c r="K27" s="505"/>
      <c r="L27" s="505"/>
      <c r="M27" s="505"/>
      <c r="N27" s="505"/>
      <c r="O27" s="505" t="s">
        <v>27</v>
      </c>
      <c r="P27" s="505"/>
      <c r="Q27" s="505"/>
      <c r="R27" s="505"/>
      <c r="S27" s="505"/>
      <c r="T27" s="505"/>
      <c r="U27" s="506"/>
      <c r="V27" s="516" t="s">
        <v>28</v>
      </c>
      <c r="W27" s="505"/>
      <c r="X27" s="505"/>
      <c r="Y27" s="505"/>
      <c r="Z27" s="505"/>
      <c r="AA27" s="505"/>
      <c r="AB27" s="505"/>
      <c r="AC27" s="505" t="s">
        <v>27</v>
      </c>
      <c r="AD27" s="505"/>
      <c r="AE27" s="505"/>
      <c r="AF27" s="505"/>
      <c r="AG27" s="505"/>
      <c r="AH27" s="505"/>
      <c r="AI27" s="506"/>
    </row>
    <row r="28" spans="2:58" ht="15" customHeight="1" thickTop="1">
      <c r="D28" s="507" t="s">
        <v>148</v>
      </c>
      <c r="E28" s="508"/>
      <c r="F28" s="508"/>
      <c r="G28" s="509"/>
      <c r="H28" s="397"/>
      <c r="I28" s="398"/>
      <c r="J28" s="398"/>
      <c r="K28" s="398"/>
      <c r="L28" s="398"/>
      <c r="M28" s="398"/>
      <c r="N28" s="398"/>
      <c r="O28" s="398"/>
      <c r="P28" s="398"/>
      <c r="Q28" s="398"/>
      <c r="R28" s="398"/>
      <c r="S28" s="398"/>
      <c r="T28" s="398"/>
      <c r="U28" s="442"/>
      <c r="V28" s="399"/>
      <c r="W28" s="398"/>
      <c r="X28" s="398"/>
      <c r="Y28" s="398"/>
      <c r="Z28" s="398"/>
      <c r="AA28" s="398"/>
      <c r="AB28" s="398"/>
      <c r="AC28" s="398"/>
      <c r="AD28" s="398"/>
      <c r="AE28" s="398"/>
      <c r="AF28" s="398"/>
      <c r="AG28" s="398"/>
      <c r="AH28" s="398"/>
      <c r="AI28" s="442"/>
      <c r="AQ28" s="16"/>
    </row>
    <row r="29" spans="2:58" ht="15" customHeight="1">
      <c r="D29" s="507" t="s">
        <v>147</v>
      </c>
      <c r="E29" s="508"/>
      <c r="F29" s="508"/>
      <c r="G29" s="509"/>
      <c r="H29" s="400"/>
      <c r="I29" s="401"/>
      <c r="J29" s="401"/>
      <c r="K29" s="401"/>
      <c r="L29" s="401"/>
      <c r="M29" s="401"/>
      <c r="N29" s="401"/>
      <c r="O29" s="401"/>
      <c r="P29" s="401"/>
      <c r="Q29" s="401"/>
      <c r="R29" s="401"/>
      <c r="S29" s="401"/>
      <c r="T29" s="401"/>
      <c r="U29" s="444"/>
      <c r="V29" s="443"/>
      <c r="W29" s="401"/>
      <c r="X29" s="401"/>
      <c r="Y29" s="401"/>
      <c r="Z29" s="401"/>
      <c r="AA29" s="401"/>
      <c r="AB29" s="401"/>
      <c r="AC29" s="401"/>
      <c r="AD29" s="401"/>
      <c r="AE29" s="401"/>
      <c r="AF29" s="401"/>
      <c r="AG29" s="401"/>
      <c r="AH29" s="401"/>
      <c r="AI29" s="444"/>
    </row>
    <row r="30" spans="2:58" ht="15" customHeight="1" thickBot="1">
      <c r="D30" s="430" t="s">
        <v>117</v>
      </c>
      <c r="E30" s="431"/>
      <c r="F30" s="431"/>
      <c r="G30" s="432"/>
      <c r="H30" s="433"/>
      <c r="I30" s="434"/>
      <c r="J30" s="434"/>
      <c r="K30" s="434"/>
      <c r="L30" s="434"/>
      <c r="M30" s="434"/>
      <c r="N30" s="434"/>
      <c r="O30" s="434"/>
      <c r="P30" s="434"/>
      <c r="Q30" s="434"/>
      <c r="R30" s="434"/>
      <c r="S30" s="434"/>
      <c r="T30" s="434"/>
      <c r="U30" s="445"/>
      <c r="V30" s="446"/>
      <c r="W30" s="434"/>
      <c r="X30" s="434"/>
      <c r="Y30" s="434"/>
      <c r="Z30" s="434"/>
      <c r="AA30" s="434"/>
      <c r="AB30" s="434"/>
      <c r="AC30" s="434"/>
      <c r="AD30" s="434"/>
      <c r="AE30" s="434"/>
      <c r="AF30" s="434"/>
      <c r="AG30" s="434"/>
      <c r="AH30" s="434"/>
      <c r="AI30" s="445"/>
    </row>
    <row r="31" spans="2:58" ht="15" customHeight="1">
      <c r="D31" s="111" t="s">
        <v>170</v>
      </c>
    </row>
    <row r="32" spans="2:58" ht="15" customHeight="1">
      <c r="D32" s="111" t="s">
        <v>252</v>
      </c>
      <c r="AQ32" s="16"/>
    </row>
    <row r="33" spans="2:32" ht="15" customHeight="1"/>
    <row r="34" spans="2:32" ht="15" customHeight="1">
      <c r="B34" s="111" t="s">
        <v>149</v>
      </c>
    </row>
    <row r="35" spans="2:32" ht="15" customHeight="1"/>
    <row r="36" spans="2:32" ht="15" customHeight="1">
      <c r="B36" s="111" t="s">
        <v>2946</v>
      </c>
    </row>
    <row r="37" spans="2:32" ht="15" customHeight="1">
      <c r="D37" s="111" t="s">
        <v>163</v>
      </c>
    </row>
    <row r="38" spans="2:32" ht="6" customHeight="1"/>
    <row r="39" spans="2:32" ht="15" customHeight="1">
      <c r="D39" s="111" t="s">
        <v>226</v>
      </c>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row>
    <row r="40" spans="2:32" ht="9" customHeight="1" thickBot="1">
      <c r="G40" s="113"/>
      <c r="H40" s="113"/>
      <c r="I40" s="113"/>
      <c r="J40" s="113"/>
      <c r="K40" s="113"/>
      <c r="L40" s="113"/>
      <c r="M40" s="113"/>
      <c r="N40" s="113"/>
      <c r="O40" s="113"/>
      <c r="P40" s="113"/>
      <c r="Q40" s="113"/>
      <c r="R40" s="113"/>
      <c r="S40" s="113"/>
      <c r="T40" s="113"/>
      <c r="U40" s="113"/>
      <c r="V40" s="113"/>
      <c r="W40" s="113"/>
      <c r="X40" s="113"/>
      <c r="Y40" s="113"/>
      <c r="Z40" s="113"/>
      <c r="AA40" s="113"/>
      <c r="AB40" s="113"/>
    </row>
    <row r="41" spans="2:32" ht="15" customHeight="1">
      <c r="D41" s="421" t="s">
        <v>227</v>
      </c>
      <c r="E41" s="422"/>
      <c r="F41" s="422"/>
      <c r="G41" s="422"/>
      <c r="H41" s="422"/>
      <c r="I41" s="422"/>
      <c r="J41" s="422"/>
      <c r="K41" s="423"/>
      <c r="L41" s="456" t="s">
        <v>228</v>
      </c>
      <c r="M41" s="457"/>
      <c r="N41" s="457"/>
      <c r="O41" s="457"/>
      <c r="P41" s="457"/>
      <c r="Q41" s="457"/>
      <c r="R41" s="457"/>
      <c r="S41" s="457"/>
      <c r="T41" s="457"/>
      <c r="U41" s="457"/>
      <c r="V41" s="457"/>
      <c r="W41" s="457"/>
      <c r="X41" s="457"/>
      <c r="Y41" s="457"/>
      <c r="Z41" s="458"/>
      <c r="AA41" s="421" t="s">
        <v>229</v>
      </c>
      <c r="AB41" s="422"/>
      <c r="AC41" s="422"/>
      <c r="AD41" s="422"/>
      <c r="AE41" s="449"/>
    </row>
    <row r="42" spans="2:32" ht="15" customHeight="1">
      <c r="D42" s="424"/>
      <c r="E42" s="425"/>
      <c r="F42" s="425"/>
      <c r="G42" s="425"/>
      <c r="H42" s="425"/>
      <c r="I42" s="425"/>
      <c r="J42" s="425"/>
      <c r="K42" s="426"/>
      <c r="L42" s="459" t="s">
        <v>230</v>
      </c>
      <c r="M42" s="460"/>
      <c r="N42" s="460"/>
      <c r="O42" s="460"/>
      <c r="P42" s="461"/>
      <c r="Q42" s="468" t="s">
        <v>231</v>
      </c>
      <c r="R42" s="469"/>
      <c r="S42" s="469"/>
      <c r="T42" s="469"/>
      <c r="U42" s="469"/>
      <c r="V42" s="454"/>
      <c r="W42" s="454"/>
      <c r="X42" s="454"/>
      <c r="Y42" s="454"/>
      <c r="Z42" s="455"/>
      <c r="AA42" s="424"/>
      <c r="AB42" s="425"/>
      <c r="AC42" s="425"/>
      <c r="AD42" s="425"/>
      <c r="AE42" s="450"/>
    </row>
    <row r="43" spans="2:32" ht="15" customHeight="1">
      <c r="D43" s="424"/>
      <c r="E43" s="425"/>
      <c r="F43" s="425"/>
      <c r="G43" s="425"/>
      <c r="H43" s="425"/>
      <c r="I43" s="425"/>
      <c r="J43" s="425"/>
      <c r="K43" s="426"/>
      <c r="L43" s="462"/>
      <c r="M43" s="463"/>
      <c r="N43" s="463"/>
      <c r="O43" s="463"/>
      <c r="P43" s="464"/>
      <c r="Q43" s="470"/>
      <c r="R43" s="425"/>
      <c r="S43" s="425"/>
      <c r="T43" s="425"/>
      <c r="U43" s="425"/>
      <c r="V43" s="475" t="s">
        <v>232</v>
      </c>
      <c r="W43" s="476"/>
      <c r="X43" s="476"/>
      <c r="Y43" s="476"/>
      <c r="Z43" s="477"/>
      <c r="AA43" s="424"/>
      <c r="AB43" s="425"/>
      <c r="AC43" s="425"/>
      <c r="AD43" s="425"/>
      <c r="AE43" s="450"/>
    </row>
    <row r="44" spans="2:32" ht="15" customHeight="1" thickBot="1">
      <c r="D44" s="427"/>
      <c r="E44" s="428"/>
      <c r="F44" s="428"/>
      <c r="G44" s="428"/>
      <c r="H44" s="428"/>
      <c r="I44" s="428"/>
      <c r="J44" s="428"/>
      <c r="K44" s="429"/>
      <c r="L44" s="465"/>
      <c r="M44" s="466"/>
      <c r="N44" s="466"/>
      <c r="O44" s="466"/>
      <c r="P44" s="467"/>
      <c r="Q44" s="471"/>
      <c r="R44" s="428"/>
      <c r="S44" s="428"/>
      <c r="T44" s="428"/>
      <c r="U44" s="428"/>
      <c r="V44" s="478"/>
      <c r="W44" s="479"/>
      <c r="X44" s="479"/>
      <c r="Y44" s="479"/>
      <c r="Z44" s="480"/>
      <c r="AA44" s="451"/>
      <c r="AB44" s="452"/>
      <c r="AC44" s="452"/>
      <c r="AD44" s="452"/>
      <c r="AE44" s="453"/>
    </row>
    <row r="45" spans="2:32" ht="15" customHeight="1" thickTop="1" thickBot="1">
      <c r="D45" s="435"/>
      <c r="E45" s="436"/>
      <c r="F45" s="436"/>
      <c r="G45" s="436"/>
      <c r="H45" s="436"/>
      <c r="I45" s="436"/>
      <c r="J45" s="436"/>
      <c r="K45" s="437"/>
      <c r="L45" s="403" t="e">
        <f>VLOOKUP(D45,対応表!S3:U14,2,FALSE)</f>
        <v>#N/A</v>
      </c>
      <c r="M45" s="404"/>
      <c r="N45" s="404"/>
      <c r="O45" s="404"/>
      <c r="P45" s="404"/>
      <c r="Q45" s="411"/>
      <c r="R45" s="412"/>
      <c r="S45" s="412"/>
      <c r="T45" s="412"/>
      <c r="U45" s="413"/>
      <c r="V45" s="411"/>
      <c r="W45" s="412"/>
      <c r="X45" s="412"/>
      <c r="Y45" s="412"/>
      <c r="Z45" s="413"/>
      <c r="AA45" s="403" t="e">
        <f>SUM(L45,Q46:Z46)</f>
        <v>#N/A</v>
      </c>
      <c r="AB45" s="404"/>
      <c r="AC45" s="404"/>
      <c r="AD45" s="404"/>
      <c r="AE45" s="405"/>
    </row>
    <row r="46" spans="2:32" ht="15" customHeight="1" thickTop="1" thickBot="1">
      <c r="D46" s="438"/>
      <c r="E46" s="439"/>
      <c r="F46" s="439"/>
      <c r="G46" s="439"/>
      <c r="H46" s="439"/>
      <c r="I46" s="439"/>
      <c r="J46" s="439"/>
      <c r="K46" s="440"/>
      <c r="L46" s="441"/>
      <c r="M46" s="406"/>
      <c r="N46" s="406"/>
      <c r="O46" s="406"/>
      <c r="P46" s="406"/>
      <c r="Q46" s="408">
        <f>IF(Q45=対応表!G4,VLOOKUP(D45,対応表!S3:U14,3,FALSE),0%)</f>
        <v>0</v>
      </c>
      <c r="R46" s="409"/>
      <c r="S46" s="409"/>
      <c r="T46" s="409"/>
      <c r="U46" s="410"/>
      <c r="V46" s="472">
        <f>IF(AND(Q45="あり",V45="なし"),-2%,0)</f>
        <v>0</v>
      </c>
      <c r="W46" s="473"/>
      <c r="X46" s="473"/>
      <c r="Y46" s="473"/>
      <c r="Z46" s="474"/>
      <c r="AA46" s="406"/>
      <c r="AB46" s="406"/>
      <c r="AC46" s="406"/>
      <c r="AD46" s="406"/>
      <c r="AE46" s="407"/>
      <c r="AF46" s="133"/>
    </row>
    <row r="47" spans="2:32" ht="15" customHeight="1" thickTop="1">
      <c r="K47" s="4"/>
    </row>
    <row r="48" spans="2:32" ht="15" customHeight="1">
      <c r="B48" s="111" t="s">
        <v>3213</v>
      </c>
    </row>
    <row r="49" spans="2:26" ht="15" customHeight="1">
      <c r="D49" s="111" t="s">
        <v>3016</v>
      </c>
    </row>
    <row r="50" spans="2:26" ht="15" customHeight="1">
      <c r="D50" s="111" t="s">
        <v>3123</v>
      </c>
    </row>
    <row r="51" spans="2:26" ht="6" customHeight="1" thickBot="1"/>
    <row r="52" spans="2:26" ht="15" customHeight="1" thickTop="1" thickBot="1">
      <c r="D52" s="489" t="s">
        <v>150</v>
      </c>
      <c r="E52" s="489"/>
      <c r="F52" s="489"/>
      <c r="G52" s="489"/>
      <c r="H52" s="490"/>
      <c r="I52" s="385"/>
      <c r="J52" s="386"/>
      <c r="K52" s="386"/>
      <c r="L52" s="386"/>
      <c r="M52" s="387"/>
      <c r="P52" s="419" t="s">
        <v>3017</v>
      </c>
      <c r="Q52" s="419"/>
      <c r="R52" s="419"/>
      <c r="S52" s="419"/>
      <c r="T52" s="419"/>
      <c r="U52" s="448"/>
      <c r="V52" s="416"/>
      <c r="W52" s="417"/>
      <c r="X52" s="417"/>
      <c r="Y52" s="417"/>
      <c r="Z52" s="418"/>
    </row>
    <row r="53" spans="2:26" ht="15" customHeight="1" thickTop="1"/>
    <row r="54" spans="2:26" ht="15" customHeight="1">
      <c r="B54" s="111" t="s">
        <v>3214</v>
      </c>
    </row>
    <row r="55" spans="2:26" ht="15" customHeight="1">
      <c r="D55" s="111" t="s">
        <v>153</v>
      </c>
    </row>
    <row r="56" spans="2:26" ht="6" customHeight="1" thickBot="1"/>
    <row r="57" spans="2:26" ht="15" customHeight="1" thickTop="1" thickBot="1">
      <c r="D57" s="385"/>
      <c r="E57" s="386"/>
      <c r="F57" s="386"/>
      <c r="G57" s="386"/>
      <c r="H57" s="387"/>
    </row>
    <row r="58" spans="2:26" ht="15" customHeight="1" thickTop="1"/>
    <row r="59" spans="2:26" ht="15" customHeight="1">
      <c r="B59" s="111" t="s">
        <v>3215</v>
      </c>
    </row>
    <row r="60" spans="2:26" ht="15" customHeight="1">
      <c r="D60" s="111" t="s">
        <v>253</v>
      </c>
    </row>
    <row r="61" spans="2:26" ht="15" customHeight="1">
      <c r="D61" s="111" t="s">
        <v>3219</v>
      </c>
    </row>
    <row r="62" spans="2:26" ht="6" customHeight="1" thickBot="1"/>
    <row r="63" spans="2:26" ht="15" customHeight="1" thickTop="1" thickBot="1">
      <c r="D63" s="385"/>
      <c r="E63" s="386"/>
      <c r="F63" s="386"/>
      <c r="G63" s="386"/>
      <c r="H63" s="387"/>
      <c r="K63" s="415" t="s">
        <v>151</v>
      </c>
      <c r="L63" s="415"/>
      <c r="M63" s="415"/>
      <c r="N63" s="415"/>
      <c r="O63" s="415"/>
      <c r="Q63" s="385"/>
      <c r="R63" s="386"/>
      <c r="S63" s="386"/>
      <c r="T63" s="386"/>
      <c r="U63" s="387"/>
    </row>
    <row r="64" spans="2:26" ht="15" customHeight="1" thickTop="1"/>
    <row r="65" spans="2:38" ht="15" customHeight="1">
      <c r="D65" s="22" t="s">
        <v>254</v>
      </c>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row>
    <row r="66" spans="2:38" ht="15" customHeight="1">
      <c r="D66" s="22" t="s">
        <v>3000</v>
      </c>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row>
    <row r="67" spans="2:38" ht="15" customHeight="1">
      <c r="D67" s="21" t="s">
        <v>3235</v>
      </c>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row>
    <row r="68" spans="2:38" ht="15" customHeight="1">
      <c r="D68" s="21" t="s">
        <v>3236</v>
      </c>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row>
    <row r="69" spans="2:38" ht="15" customHeight="1"/>
    <row r="70" spans="2:38" ht="15" customHeight="1">
      <c r="B70" s="111" t="s">
        <v>3216</v>
      </c>
    </row>
    <row r="71" spans="2:38" ht="15" customHeight="1">
      <c r="D71" s="111" t="s">
        <v>198</v>
      </c>
    </row>
    <row r="72" spans="2:38" ht="15" customHeight="1">
      <c r="D72" s="111" t="s">
        <v>214</v>
      </c>
    </row>
    <row r="73" spans="2:38" ht="6" customHeight="1" thickBot="1"/>
    <row r="74" spans="2:38" ht="15" customHeight="1" thickTop="1" thickBot="1">
      <c r="D74" s="385"/>
      <c r="E74" s="386"/>
      <c r="F74" s="386"/>
      <c r="G74" s="386"/>
      <c r="H74" s="387"/>
      <c r="K74" s="415" t="s">
        <v>151</v>
      </c>
      <c r="L74" s="415"/>
      <c r="M74" s="415"/>
      <c r="N74" s="415"/>
      <c r="O74" s="415"/>
      <c r="P74" s="385"/>
      <c r="Q74" s="386"/>
      <c r="R74" s="386"/>
      <c r="S74" s="386"/>
      <c r="T74" s="387"/>
      <c r="U74" s="111" t="s">
        <v>152</v>
      </c>
      <c r="V74" s="385"/>
      <c r="W74" s="386"/>
      <c r="X74" s="386"/>
      <c r="Y74" s="386"/>
      <c r="Z74" s="387"/>
    </row>
    <row r="75" spans="2:38" ht="9.75" customHeight="1" thickTop="1"/>
    <row r="76" spans="2:38" ht="15" customHeight="1">
      <c r="D76" s="113" t="s">
        <v>255</v>
      </c>
    </row>
    <row r="77" spans="2:38" ht="15" customHeight="1"/>
    <row r="78" spans="2:38" ht="15" customHeight="1">
      <c r="B78" s="111" t="s">
        <v>154</v>
      </c>
    </row>
    <row r="79" spans="2:38" ht="15" customHeight="1"/>
    <row r="80" spans="2:38" ht="15" customHeight="1">
      <c r="B80" s="111" t="s">
        <v>199</v>
      </c>
    </row>
    <row r="81" spans="2:37" ht="15" customHeight="1">
      <c r="D81" s="111" t="s">
        <v>200</v>
      </c>
    </row>
    <row r="82" spans="2:37" ht="6" customHeight="1" thickBot="1"/>
    <row r="83" spans="2:37" ht="15" customHeight="1" thickTop="1" thickBot="1">
      <c r="D83" s="385"/>
      <c r="E83" s="386"/>
      <c r="F83" s="386"/>
      <c r="G83" s="386"/>
      <c r="H83" s="387"/>
    </row>
    <row r="84" spans="2:37" ht="15" customHeight="1" thickTop="1"/>
    <row r="85" spans="2:37" ht="15" customHeight="1">
      <c r="B85" s="111" t="s">
        <v>201</v>
      </c>
    </row>
    <row r="86" spans="2:37" ht="15" customHeight="1">
      <c r="D86" s="111" t="s">
        <v>216</v>
      </c>
    </row>
    <row r="87" spans="2:37" ht="6" customHeight="1" thickBot="1"/>
    <row r="88" spans="2:37" ht="15" customHeight="1" thickTop="1" thickBot="1">
      <c r="D88" s="385"/>
      <c r="E88" s="386"/>
      <c r="F88" s="386"/>
      <c r="G88" s="386"/>
      <c r="H88" s="387"/>
    </row>
    <row r="89" spans="2:37" ht="15" customHeight="1" thickTop="1"/>
    <row r="90" spans="2:37" ht="15" customHeight="1">
      <c r="B90" s="111" t="s">
        <v>3128</v>
      </c>
    </row>
    <row r="91" spans="2:37" ht="15" customHeight="1">
      <c r="D91" s="402" t="s">
        <v>3129</v>
      </c>
      <c r="E91" s="402"/>
      <c r="F91" s="402"/>
      <c r="G91" s="402"/>
      <c r="H91" s="402"/>
      <c r="I91" s="402"/>
      <c r="J91" s="402"/>
      <c r="K91" s="402"/>
      <c r="L91" s="402"/>
      <c r="M91" s="402"/>
      <c r="N91" s="402"/>
      <c r="O91" s="402"/>
      <c r="P91" s="402"/>
      <c r="Q91" s="402"/>
      <c r="R91" s="402"/>
      <c r="S91" s="402"/>
      <c r="T91" s="402"/>
      <c r="U91" s="402"/>
      <c r="V91" s="402"/>
      <c r="W91" s="402"/>
      <c r="X91" s="402"/>
      <c r="Y91" s="402"/>
      <c r="Z91" s="402"/>
      <c r="AA91" s="402"/>
      <c r="AB91" s="402"/>
      <c r="AC91" s="402"/>
      <c r="AD91" s="402"/>
      <c r="AE91" s="402"/>
      <c r="AF91" s="402"/>
      <c r="AG91" s="402"/>
      <c r="AH91" s="402"/>
      <c r="AI91" s="402"/>
      <c r="AJ91" s="402"/>
      <c r="AK91" s="402"/>
    </row>
    <row r="92" spans="2:37" ht="72" customHeight="1">
      <c r="D92" s="402"/>
      <c r="E92" s="402"/>
      <c r="F92" s="402"/>
      <c r="G92" s="402"/>
      <c r="H92" s="402"/>
      <c r="I92" s="402"/>
      <c r="J92" s="402"/>
      <c r="K92" s="402"/>
      <c r="L92" s="402"/>
      <c r="M92" s="402"/>
      <c r="N92" s="402"/>
      <c r="O92" s="402"/>
      <c r="P92" s="402"/>
      <c r="Q92" s="402"/>
      <c r="R92" s="402"/>
      <c r="S92" s="402"/>
      <c r="T92" s="402"/>
      <c r="U92" s="402"/>
      <c r="V92" s="402"/>
      <c r="W92" s="402"/>
      <c r="X92" s="402"/>
      <c r="Y92" s="402"/>
      <c r="Z92" s="402"/>
      <c r="AA92" s="402"/>
      <c r="AB92" s="402"/>
      <c r="AC92" s="402"/>
      <c r="AD92" s="402"/>
      <c r="AE92" s="402"/>
      <c r="AF92" s="402"/>
      <c r="AG92" s="402"/>
      <c r="AH92" s="402"/>
      <c r="AI92" s="402"/>
      <c r="AJ92" s="402"/>
      <c r="AK92" s="402"/>
    </row>
    <row r="93" spans="2:37" ht="6" customHeight="1" thickBot="1"/>
    <row r="94" spans="2:37" ht="15" customHeight="1" thickTop="1" thickBot="1">
      <c r="D94" s="385"/>
      <c r="E94" s="386"/>
      <c r="F94" s="386"/>
      <c r="G94" s="386"/>
      <c r="H94" s="387"/>
    </row>
    <row r="95" spans="2:37" ht="15" customHeight="1" thickTop="1"/>
    <row r="96" spans="2:37" ht="15" customHeight="1"/>
    <row r="97" spans="2:38" ht="15" customHeight="1">
      <c r="B97" s="111" t="s">
        <v>3220</v>
      </c>
    </row>
    <row r="98" spans="2:38" ht="15" customHeight="1">
      <c r="E98" s="111" t="s">
        <v>3221</v>
      </c>
    </row>
    <row r="99" spans="2:38" ht="6" customHeight="1" thickBot="1"/>
    <row r="100" spans="2:38" ht="15" customHeight="1" thickTop="1" thickBot="1">
      <c r="D100" s="385"/>
      <c r="E100" s="386"/>
      <c r="F100" s="386"/>
      <c r="G100" s="386"/>
      <c r="H100" s="387"/>
      <c r="K100" s="419" t="s">
        <v>3119</v>
      </c>
      <c r="L100" s="419"/>
      <c r="M100" s="419"/>
      <c r="N100" s="419"/>
      <c r="O100" s="419"/>
      <c r="P100" s="420"/>
      <c r="Q100" s="385"/>
      <c r="R100" s="386"/>
      <c r="S100" s="386"/>
      <c r="T100" s="386"/>
      <c r="U100" s="387"/>
    </row>
    <row r="101" spans="2:38" ht="15" customHeight="1" thickTop="1"/>
    <row r="102" spans="2:38" ht="15" customHeight="1">
      <c r="B102" s="111" t="s">
        <v>3217</v>
      </c>
    </row>
    <row r="103" spans="2:38" ht="15" customHeight="1">
      <c r="D103" s="111" t="s">
        <v>3018</v>
      </c>
    </row>
    <row r="104" spans="2:38" ht="57" customHeight="1">
      <c r="F104" s="414" t="s">
        <v>3234</v>
      </c>
      <c r="G104" s="414"/>
      <c r="H104" s="414"/>
      <c r="I104" s="414"/>
      <c r="J104" s="414"/>
      <c r="K104" s="414"/>
      <c r="L104" s="414"/>
      <c r="M104" s="414"/>
      <c r="N104" s="414"/>
      <c r="O104" s="414"/>
      <c r="P104" s="414"/>
      <c r="Q104" s="414"/>
      <c r="R104" s="414"/>
      <c r="S104" s="414"/>
      <c r="T104" s="414"/>
      <c r="U104" s="414"/>
      <c r="V104" s="414"/>
      <c r="W104" s="414"/>
      <c r="X104" s="414"/>
      <c r="Y104" s="414"/>
      <c r="Z104" s="414"/>
      <c r="AA104" s="414"/>
      <c r="AB104" s="414"/>
      <c r="AC104" s="414"/>
      <c r="AD104" s="414"/>
      <c r="AE104" s="414"/>
      <c r="AF104" s="414"/>
      <c r="AG104" s="414"/>
      <c r="AH104" s="414"/>
      <c r="AI104" s="414"/>
      <c r="AJ104" s="414"/>
      <c r="AK104" s="414"/>
      <c r="AL104" s="414"/>
    </row>
    <row r="105" spans="2:38" ht="6" customHeight="1" thickBot="1"/>
    <row r="106" spans="2:38" ht="15" customHeight="1" thickTop="1" thickBot="1">
      <c r="D106" s="385"/>
      <c r="E106" s="386"/>
      <c r="F106" s="386"/>
      <c r="G106" s="386"/>
      <c r="H106" s="387"/>
    </row>
    <row r="107" spans="2:38" ht="15" customHeight="1" thickTop="1"/>
    <row r="108" spans="2:38" ht="15" customHeight="1">
      <c r="D108" s="111" t="s">
        <v>258</v>
      </c>
    </row>
    <row r="109" spans="2:38" ht="15" customHeight="1">
      <c r="F109" s="111" t="s">
        <v>259</v>
      </c>
    </row>
    <row r="110" spans="2:38" ht="6" customHeight="1" thickBot="1"/>
    <row r="111" spans="2:38" ht="15" customHeight="1" thickTop="1" thickBot="1">
      <c r="D111" s="385"/>
      <c r="E111" s="386"/>
      <c r="F111" s="386"/>
      <c r="G111" s="386"/>
      <c r="H111" s="387"/>
    </row>
    <row r="112" spans="2:38" ht="15" customHeight="1" thickTop="1"/>
    <row r="113" spans="2:37" ht="15" customHeight="1">
      <c r="B113" s="111" t="s">
        <v>155</v>
      </c>
    </row>
    <row r="114" spans="2:37" ht="15" customHeight="1"/>
    <row r="115" spans="2:37" ht="15" customHeight="1">
      <c r="B115" s="111" t="s">
        <v>208</v>
      </c>
    </row>
    <row r="116" spans="2:37" ht="15" customHeight="1">
      <c r="D116" s="111" t="s">
        <v>202</v>
      </c>
    </row>
    <row r="117" spans="2:37" ht="6" customHeight="1" thickBot="1"/>
    <row r="118" spans="2:37" ht="15" customHeight="1" thickTop="1" thickBot="1">
      <c r="D118" s="482" t="str">
        <f>IF(ISERROR(VLOOKUP(CONCATENATE(I15,T15),自動入力!F2:G443,2,FALSE))=TRUE,"その他の地域",VLOOKUP(CONCATENATE(I15,T15),自動入力!F2:G443,2,FALSE))</f>
        <v>４級地</v>
      </c>
      <c r="E118" s="483"/>
      <c r="F118" s="483"/>
      <c r="G118" s="483"/>
      <c r="H118" s="484"/>
      <c r="I118" s="21" t="s">
        <v>2936</v>
      </c>
    </row>
    <row r="119" spans="2:37" ht="15" customHeight="1" thickTop="1"/>
    <row r="120" spans="2:37" ht="39" customHeight="1">
      <c r="E120" s="481" t="s">
        <v>156</v>
      </c>
      <c r="F120" s="481"/>
      <c r="G120" s="481"/>
      <c r="H120" s="481"/>
      <c r="I120" s="481"/>
      <c r="J120" s="481"/>
      <c r="K120" s="481"/>
      <c r="L120" s="481"/>
      <c r="M120" s="481"/>
      <c r="N120" s="481"/>
      <c r="O120" s="481"/>
      <c r="P120" s="481"/>
      <c r="Q120" s="481"/>
      <c r="R120" s="481"/>
      <c r="S120" s="481"/>
      <c r="T120" s="481"/>
      <c r="U120" s="481"/>
      <c r="V120" s="481"/>
      <c r="W120" s="481"/>
      <c r="X120" s="481"/>
      <c r="Y120" s="481"/>
      <c r="Z120" s="481"/>
      <c r="AA120" s="481"/>
      <c r="AB120" s="481"/>
      <c r="AC120" s="481"/>
      <c r="AD120" s="481"/>
      <c r="AE120" s="481"/>
      <c r="AF120" s="481"/>
      <c r="AG120" s="481"/>
      <c r="AH120" s="481"/>
      <c r="AI120" s="481"/>
      <c r="AJ120" s="481"/>
      <c r="AK120" s="481"/>
    </row>
    <row r="121" spans="2:37" ht="15" customHeight="1"/>
    <row r="122" spans="2:37" ht="15" customHeight="1">
      <c r="B122" s="111" t="s">
        <v>209</v>
      </c>
    </row>
    <row r="123" spans="2:37" ht="15" customHeight="1">
      <c r="D123" s="111" t="s">
        <v>203</v>
      </c>
    </row>
    <row r="124" spans="2:37" ht="6" customHeight="1" thickBot="1"/>
    <row r="125" spans="2:37" ht="15" customHeight="1" thickTop="1" thickBot="1">
      <c r="D125" s="482" t="str">
        <f>IF(ISERROR(VLOOKUP(CONCATENATE(I15,T15),自動入力!K1:L202,2,FALSE))=TRUE,"なし",VLOOKUP(CONCATENATE(I15,T15),自動入力!K1:L202,2,FALSE))</f>
        <v>なし</v>
      </c>
      <c r="E125" s="483"/>
      <c r="F125" s="483"/>
      <c r="G125" s="483"/>
      <c r="H125" s="484"/>
      <c r="I125" s="21" t="s">
        <v>2942</v>
      </c>
    </row>
    <row r="126" spans="2:37" ht="15" customHeight="1" thickTop="1" thickBot="1">
      <c r="D126" s="385"/>
      <c r="E126" s="386"/>
      <c r="F126" s="386"/>
      <c r="G126" s="386"/>
      <c r="H126" s="387"/>
      <c r="I126" s="21" t="s">
        <v>2943</v>
      </c>
    </row>
    <row r="127" spans="2:37" ht="10.5" customHeight="1" thickTop="1"/>
    <row r="128" spans="2:37" ht="15" customHeight="1">
      <c r="E128" s="4" t="s">
        <v>158</v>
      </c>
    </row>
    <row r="129" spans="2:38" ht="15" customHeight="1">
      <c r="E129" s="4"/>
    </row>
    <row r="130" spans="2:38" ht="15" customHeight="1">
      <c r="B130" s="111" t="s">
        <v>210</v>
      </c>
    </row>
    <row r="131" spans="2:38" ht="15" customHeight="1">
      <c r="D131" s="111" t="s">
        <v>204</v>
      </c>
    </row>
    <row r="132" spans="2:38" ht="6" customHeight="1" thickBot="1"/>
    <row r="133" spans="2:38" ht="15" customHeight="1" thickTop="1" thickBot="1">
      <c r="D133" s="482" t="str">
        <f>IF(ISERROR(VLOOKUP(CONCATENATE(I15,T15),自動入力!P1:Q16,2,FALSE))=TRUE,"なし",VLOOKUP(CONCATENATE(I15,T15),自動入力!P1:Q16,2,FALSE))</f>
        <v>なし</v>
      </c>
      <c r="E133" s="483"/>
      <c r="F133" s="483"/>
      <c r="G133" s="483"/>
      <c r="H133" s="484"/>
      <c r="I133" s="21" t="s">
        <v>2942</v>
      </c>
    </row>
    <row r="134" spans="2:38" ht="15" customHeight="1" thickTop="1" thickBot="1">
      <c r="D134" s="385"/>
      <c r="E134" s="386"/>
      <c r="F134" s="386"/>
      <c r="G134" s="386"/>
      <c r="H134" s="387"/>
      <c r="I134" s="21" t="s">
        <v>2943</v>
      </c>
    </row>
    <row r="135" spans="2:38" ht="11.25" customHeight="1" thickTop="1"/>
    <row r="136" spans="2:38" ht="15" customHeight="1">
      <c r="E136" s="4" t="s">
        <v>157</v>
      </c>
    </row>
    <row r="137" spans="2:38" ht="15" customHeight="1"/>
    <row r="138" spans="2:38" ht="15" customHeight="1">
      <c r="B138" s="111" t="s">
        <v>218</v>
      </c>
    </row>
    <row r="139" spans="2:38" ht="15" customHeight="1">
      <c r="D139" s="111" t="s">
        <v>205</v>
      </c>
    </row>
    <row r="140" spans="2:38" ht="15" customHeight="1">
      <c r="D140" s="111" t="s">
        <v>206</v>
      </c>
    </row>
    <row r="141" spans="2:38" ht="7.5" customHeight="1"/>
    <row r="142" spans="2:38" ht="15" customHeight="1">
      <c r="D142" s="487" t="s">
        <v>217</v>
      </c>
      <c r="E142" s="488"/>
      <c r="F142" s="488"/>
      <c r="G142" s="488"/>
      <c r="H142" s="488"/>
      <c r="I142" s="488"/>
      <c r="J142" s="488"/>
      <c r="K142" s="488"/>
      <c r="L142" s="488"/>
      <c r="M142" s="488"/>
      <c r="N142" s="488"/>
      <c r="O142" s="488"/>
      <c r="P142" s="488"/>
      <c r="Q142" s="488"/>
      <c r="R142" s="488"/>
      <c r="S142" s="488"/>
      <c r="T142" s="488"/>
      <c r="U142" s="488"/>
      <c r="V142" s="488"/>
      <c r="W142" s="488"/>
      <c r="X142" s="488"/>
      <c r="Y142" s="488"/>
      <c r="Z142" s="488"/>
      <c r="AA142" s="488"/>
      <c r="AB142" s="488"/>
      <c r="AC142" s="488"/>
      <c r="AD142" s="488"/>
      <c r="AE142" s="488"/>
      <c r="AF142" s="488"/>
      <c r="AG142" s="488"/>
      <c r="AH142" s="488"/>
      <c r="AI142" s="488"/>
      <c r="AJ142" s="488"/>
      <c r="AK142" s="488"/>
      <c r="AL142" s="488"/>
    </row>
    <row r="143" spans="2:38" ht="15" customHeight="1">
      <c r="D143" s="4" t="s">
        <v>219</v>
      </c>
    </row>
    <row r="144" spans="2:38" ht="7.5" customHeight="1" thickBot="1"/>
    <row r="145" spans="2:38" ht="15" customHeight="1" thickTop="1" thickBot="1">
      <c r="D145" s="385"/>
      <c r="E145" s="386"/>
      <c r="F145" s="386"/>
      <c r="G145" s="386"/>
      <c r="H145" s="387"/>
    </row>
    <row r="146" spans="2:38" ht="15" customHeight="1" thickTop="1"/>
    <row r="147" spans="2:38" ht="15" customHeight="1"/>
    <row r="148" spans="2:38" s="113" customFormat="1" ht="15" customHeight="1">
      <c r="B148" s="113" t="s">
        <v>211</v>
      </c>
    </row>
    <row r="149" spans="2:38" s="113" customFormat="1" ht="15" customHeight="1">
      <c r="D149" s="113" t="s">
        <v>3218</v>
      </c>
    </row>
    <row r="150" spans="2:38" s="113" customFormat="1" ht="6" customHeight="1" thickBot="1"/>
    <row r="151" spans="2:38" ht="15" customHeight="1" thickBot="1">
      <c r="D151" s="493"/>
      <c r="E151" s="494"/>
      <c r="F151" s="494"/>
      <c r="G151" s="494"/>
      <c r="H151" s="494"/>
      <c r="I151" s="494"/>
      <c r="J151" s="494"/>
      <c r="K151" s="494"/>
      <c r="L151" s="494"/>
      <c r="M151" s="494"/>
      <c r="N151" s="494"/>
      <c r="O151" s="494"/>
      <c r="P151" s="494"/>
      <c r="Q151" s="494"/>
      <c r="R151" s="494"/>
      <c r="S151" s="494"/>
      <c r="T151" s="494"/>
      <c r="U151" s="494"/>
      <c r="V151" s="494"/>
      <c r="W151" s="494"/>
      <c r="X151" s="494"/>
      <c r="Y151" s="494"/>
      <c r="Z151" s="494"/>
      <c r="AA151" s="494"/>
      <c r="AB151" s="494"/>
      <c r="AC151" s="494"/>
      <c r="AD151" s="494"/>
      <c r="AE151" s="494"/>
      <c r="AF151" s="494"/>
      <c r="AG151" s="494"/>
      <c r="AH151" s="494"/>
      <c r="AI151" s="494"/>
      <c r="AJ151" s="494"/>
      <c r="AK151" s="495"/>
    </row>
    <row r="152" spans="2:38" ht="15" customHeight="1">
      <c r="D152" s="21"/>
      <c r="E152" s="21"/>
      <c r="F152" s="21"/>
      <c r="G152" s="21"/>
      <c r="H152" s="21"/>
      <c r="I152" s="21"/>
      <c r="J152" s="90"/>
      <c r="K152" s="91"/>
      <c r="L152" s="91"/>
      <c r="M152" s="91"/>
      <c r="N152" s="91"/>
      <c r="O152" s="91"/>
      <c r="P152" s="91"/>
      <c r="Q152" s="91"/>
      <c r="R152" s="91"/>
      <c r="S152" s="91"/>
      <c r="T152" s="91"/>
      <c r="U152" s="91"/>
      <c r="V152" s="91"/>
      <c r="W152" s="91"/>
      <c r="X152" s="91"/>
      <c r="Y152" s="91"/>
      <c r="Z152" s="91"/>
      <c r="AA152" s="91"/>
      <c r="AB152" s="91"/>
      <c r="AC152" s="91"/>
      <c r="AD152" s="91"/>
      <c r="AE152" s="91"/>
      <c r="AF152" s="91"/>
      <c r="AG152" s="91"/>
      <c r="AH152" s="91"/>
      <c r="AI152" s="91"/>
      <c r="AJ152" s="91"/>
      <c r="AK152" s="91"/>
      <c r="AL152" s="91"/>
    </row>
    <row r="153" spans="2:38" ht="15" customHeight="1">
      <c r="B153" s="111" t="s">
        <v>212</v>
      </c>
    </row>
    <row r="154" spans="2:38" ht="15" customHeight="1">
      <c r="D154" s="111" t="s">
        <v>166</v>
      </c>
    </row>
    <row r="155" spans="2:38" ht="9.75" customHeight="1" thickBot="1"/>
    <row r="156" spans="2:38" ht="15" customHeight="1" thickTop="1" thickBot="1">
      <c r="D156" s="385"/>
      <c r="E156" s="386"/>
      <c r="F156" s="386"/>
      <c r="G156" s="386"/>
      <c r="H156" s="387"/>
    </row>
    <row r="157" spans="2:38" ht="15" customHeight="1" thickTop="1"/>
    <row r="158" spans="2:38" ht="15" customHeight="1">
      <c r="B158" s="111" t="s">
        <v>2962</v>
      </c>
    </row>
    <row r="159" spans="2:38" ht="15" customHeight="1"/>
    <row r="160" spans="2:38" ht="15" customHeight="1">
      <c r="B160" s="111" t="s">
        <v>2963</v>
      </c>
    </row>
    <row r="161" spans="2:28" s="21" customFormat="1" ht="15" customHeight="1">
      <c r="D161" s="22" t="s">
        <v>2964</v>
      </c>
    </row>
    <row r="162" spans="2:28" ht="6" customHeight="1" thickBot="1"/>
    <row r="163" spans="2:28" ht="15" customHeight="1" thickTop="1" thickBot="1">
      <c r="D163" s="385"/>
      <c r="E163" s="386"/>
      <c r="F163" s="386"/>
      <c r="G163" s="386"/>
      <c r="H163" s="387"/>
    </row>
    <row r="164" spans="2:28" s="341" customFormat="1" ht="15" customHeight="1" thickTop="1"/>
    <row r="165" spans="2:28" s="341" customFormat="1" ht="15" customHeight="1">
      <c r="B165" s="341" t="s">
        <v>3245</v>
      </c>
    </row>
    <row r="166" spans="2:28" s="21" customFormat="1" ht="15" customHeight="1">
      <c r="D166" s="22" t="s">
        <v>3260</v>
      </c>
    </row>
    <row r="167" spans="2:28" s="341" customFormat="1" ht="6" customHeight="1" thickBot="1"/>
    <row r="168" spans="2:28" s="341" customFormat="1" ht="15" customHeight="1" thickTop="1" thickBot="1">
      <c r="D168" s="372" t="s">
        <v>3261</v>
      </c>
      <c r="H168" s="385"/>
      <c r="I168" s="386"/>
      <c r="J168" s="386"/>
      <c r="K168" s="386"/>
      <c r="L168" s="387"/>
    </row>
    <row r="169" spans="2:28" s="371" customFormat="1" ht="15" customHeight="1" thickTop="1">
      <c r="D169" s="373" t="s">
        <v>3263</v>
      </c>
      <c r="E169" s="374"/>
      <c r="F169" s="374"/>
      <c r="G169" s="375"/>
      <c r="H169" s="376"/>
      <c r="I169" s="377"/>
      <c r="J169" s="377"/>
      <c r="K169" s="377"/>
      <c r="L169" s="377"/>
      <c r="M169" s="377"/>
      <c r="N169" s="378"/>
      <c r="O169" s="371" t="s">
        <v>3262</v>
      </c>
    </row>
    <row r="170" spans="2:28" ht="15" customHeight="1" thickBot="1">
      <c r="D170" s="379" t="s">
        <v>117</v>
      </c>
      <c r="E170" s="380"/>
      <c r="F170" s="380"/>
      <c r="G170" s="381"/>
      <c r="H170" s="382"/>
      <c r="I170" s="383"/>
      <c r="J170" s="383"/>
      <c r="K170" s="383"/>
      <c r="L170" s="383"/>
      <c r="M170" s="383"/>
      <c r="N170" s="384"/>
      <c r="O170" s="371"/>
      <c r="P170" s="371" t="s">
        <v>3264</v>
      </c>
      <c r="Q170" s="371"/>
      <c r="R170" s="371"/>
      <c r="S170" s="371"/>
      <c r="T170" s="371"/>
      <c r="U170" s="371"/>
      <c r="V170" s="371"/>
      <c r="W170" s="371"/>
      <c r="X170" s="371"/>
      <c r="Y170" s="371"/>
      <c r="Z170" s="371"/>
      <c r="AA170" s="371"/>
      <c r="AB170" s="371"/>
    </row>
    <row r="171" spans="2:28" ht="15" customHeight="1"/>
    <row r="172" spans="2:28" ht="15" customHeight="1"/>
    <row r="173" spans="2:28" ht="15" customHeight="1"/>
    <row r="174" spans="2:28" ht="23.25" customHeight="1"/>
    <row r="175" spans="2:28" ht="15" customHeight="1" thickBot="1">
      <c r="B175" s="14"/>
    </row>
    <row r="176" spans="2:28" ht="15" customHeight="1" thickTop="1" thickBot="1">
      <c r="C176" s="492" t="s">
        <v>248</v>
      </c>
      <c r="D176" s="492"/>
      <c r="E176" s="492"/>
      <c r="F176" s="492"/>
      <c r="G176" s="492"/>
      <c r="H176" s="492"/>
      <c r="I176" s="492"/>
      <c r="J176" s="492"/>
      <c r="K176" s="492"/>
      <c r="L176" s="492"/>
      <c r="M176" s="111" t="s">
        <v>167</v>
      </c>
      <c r="O176" s="385" t="s">
        <v>3239</v>
      </c>
      <c r="P176" s="386"/>
      <c r="Q176" s="386"/>
      <c r="R176" s="386"/>
      <c r="S176" s="386"/>
      <c r="T176" s="386"/>
      <c r="U176" s="387"/>
    </row>
    <row r="177" spans="2:25" ht="30" customHeight="1" thickTop="1"/>
    <row r="178" spans="2:25" ht="27.75" customHeight="1" thickBot="1">
      <c r="G178" s="491" t="s">
        <v>168</v>
      </c>
      <c r="H178" s="491"/>
      <c r="I178" s="491"/>
      <c r="J178" s="491"/>
      <c r="K178" s="491"/>
      <c r="L178" s="491"/>
      <c r="M178" s="491"/>
      <c r="N178" s="491"/>
      <c r="O178" s="447" t="e">
        <f ca="1">IF(ISERR(計算シート!J91),"入力エラー",計算シート!J91)</f>
        <v>#N/A</v>
      </c>
      <c r="P178" s="447"/>
      <c r="Q178" s="447"/>
      <c r="R178" s="447"/>
      <c r="S178" s="447"/>
      <c r="T178" s="447"/>
      <c r="U178" s="447"/>
      <c r="V178" s="447"/>
      <c r="W178" s="447"/>
      <c r="X178" s="447"/>
      <c r="Y178" s="447"/>
    </row>
    <row r="179" spans="2:25" ht="15" customHeight="1" thickTop="1"/>
    <row r="180" spans="2:25" ht="27.75" customHeight="1" thickBot="1">
      <c r="G180" s="485" t="s">
        <v>215</v>
      </c>
      <c r="H180" s="485"/>
      <c r="I180" s="485"/>
      <c r="J180" s="485"/>
      <c r="K180" s="485"/>
      <c r="L180" s="485"/>
      <c r="M180" s="485"/>
      <c r="N180" s="485"/>
      <c r="O180" s="486" t="e">
        <f ca="1">IF(ISERR(計算シート!J92),"入力エラー",計算シート!J92)</f>
        <v>#N/A</v>
      </c>
      <c r="P180" s="486"/>
      <c r="Q180" s="486"/>
      <c r="R180" s="486"/>
      <c r="S180" s="486"/>
      <c r="T180" s="486"/>
      <c r="U180" s="486"/>
      <c r="V180" s="486"/>
      <c r="W180" s="486"/>
      <c r="X180" s="486"/>
      <c r="Y180" s="486"/>
    </row>
    <row r="181" spans="2:25" ht="15" customHeight="1" thickTop="1"/>
    <row r="182" spans="2:25" ht="15" customHeight="1"/>
    <row r="183" spans="2:25" ht="15" customHeight="1"/>
    <row r="184" spans="2:25" ht="15" customHeight="1"/>
    <row r="185" spans="2:25" ht="15" customHeight="1"/>
    <row r="186" spans="2:25" ht="15" customHeight="1">
      <c r="B186" s="14"/>
    </row>
    <row r="187" spans="2:25" ht="15" customHeight="1"/>
    <row r="188" spans="2:25" ht="15" customHeight="1"/>
    <row r="189" spans="2:25" ht="15" customHeight="1"/>
    <row r="190" spans="2:25" ht="15" customHeight="1"/>
    <row r="191" spans="2:25" ht="15" customHeight="1"/>
    <row r="192" spans="2:25"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row r="961" ht="15" customHeight="1"/>
    <row r="962" ht="15" customHeight="1"/>
    <row r="963" ht="15" customHeight="1"/>
    <row r="964" ht="15" customHeight="1"/>
    <row r="965" ht="15" customHeight="1"/>
    <row r="966" ht="15" customHeight="1"/>
    <row r="967" ht="15" customHeight="1"/>
    <row r="968" ht="15" customHeight="1"/>
    <row r="969" ht="15" customHeight="1"/>
    <row r="970" ht="15" customHeight="1"/>
    <row r="971" ht="15" customHeight="1"/>
    <row r="972" ht="15" customHeight="1"/>
    <row r="973" ht="15" customHeight="1"/>
    <row r="974" ht="15" customHeight="1"/>
    <row r="975" ht="15" customHeight="1"/>
    <row r="976" ht="15" customHeight="1"/>
    <row r="977" ht="15" customHeight="1"/>
    <row r="978" ht="15" customHeight="1"/>
    <row r="979" ht="15" customHeight="1"/>
    <row r="980" ht="15" customHeight="1"/>
    <row r="981" ht="15" customHeight="1"/>
    <row r="982" ht="15" customHeight="1"/>
    <row r="983" ht="15" customHeight="1"/>
    <row r="984" ht="15" customHeight="1"/>
    <row r="985" ht="15" customHeight="1"/>
    <row r="986" ht="15" customHeight="1"/>
    <row r="987" ht="15" customHeight="1"/>
    <row r="988" ht="15" customHeight="1"/>
    <row r="989" ht="15" customHeight="1"/>
    <row r="990" ht="15" customHeight="1"/>
    <row r="991" ht="15" customHeight="1"/>
    <row r="992" ht="15" customHeight="1"/>
    <row r="993" ht="15" customHeight="1"/>
    <row r="994" ht="15" customHeight="1"/>
    <row r="995" ht="15" customHeight="1"/>
    <row r="996" ht="15" customHeight="1"/>
    <row r="997" ht="15" customHeight="1"/>
    <row r="998" ht="15" customHeight="1"/>
    <row r="999" ht="15" customHeight="1"/>
    <row r="1000" ht="15" customHeight="1"/>
    <row r="1001" ht="15" customHeight="1"/>
    <row r="1002" ht="15" customHeight="1"/>
    <row r="1003" ht="15" customHeight="1"/>
    <row r="1004" ht="15" customHeight="1"/>
    <row r="1005" ht="15" customHeight="1"/>
    <row r="1006" ht="15" customHeight="1"/>
    <row r="1007" ht="15" customHeight="1"/>
    <row r="1008" ht="15" customHeight="1"/>
    <row r="1009" ht="15" customHeight="1"/>
    <row r="1010" ht="15" customHeight="1"/>
    <row r="1011" ht="15" customHeight="1"/>
    <row r="1012" ht="15" customHeight="1"/>
    <row r="1013" ht="15" customHeight="1"/>
    <row r="1014" ht="15" customHeight="1"/>
    <row r="1015" ht="15" customHeight="1"/>
    <row r="1016" ht="15" customHeight="1"/>
    <row r="1017" ht="15" customHeight="1"/>
    <row r="1018" ht="15" customHeight="1"/>
    <row r="1019" ht="15" customHeight="1"/>
    <row r="1020" ht="15" customHeight="1"/>
    <row r="1021" ht="15" customHeight="1"/>
    <row r="1022" ht="15" customHeight="1"/>
    <row r="1023" ht="15" customHeight="1"/>
    <row r="1024" ht="15" customHeight="1"/>
    <row r="1025" ht="15" customHeight="1"/>
    <row r="1026" ht="15" customHeight="1"/>
    <row r="1027" ht="15" customHeight="1"/>
    <row r="1028" ht="15" customHeight="1"/>
    <row r="1029" ht="15" customHeight="1"/>
    <row r="1030" ht="15" customHeight="1"/>
    <row r="1031" ht="15" customHeight="1"/>
    <row r="1032" ht="15" customHeight="1"/>
    <row r="1033" ht="15" customHeight="1"/>
    <row r="1034" ht="15" customHeight="1"/>
    <row r="1035" ht="15" customHeight="1"/>
    <row r="1036" ht="15" customHeight="1"/>
    <row r="1037" ht="15" customHeight="1"/>
    <row r="1038" ht="15" customHeight="1"/>
    <row r="1039" ht="15" customHeight="1"/>
    <row r="1040" ht="15" customHeight="1"/>
    <row r="1041" ht="15" customHeight="1"/>
    <row r="1042" ht="15" customHeight="1"/>
    <row r="1043" ht="15" customHeight="1"/>
    <row r="1044" ht="15" customHeight="1"/>
    <row r="1045" ht="15" customHeight="1"/>
    <row r="1046" ht="15" customHeight="1"/>
    <row r="1047" ht="15" customHeight="1"/>
    <row r="1048" ht="15" customHeight="1"/>
    <row r="1049" ht="15" customHeight="1"/>
    <row r="1050" ht="15" customHeight="1"/>
    <row r="1051" ht="15" customHeight="1"/>
    <row r="1052" ht="15" customHeight="1"/>
    <row r="1053" ht="15" customHeight="1"/>
    <row r="1054" ht="15" customHeight="1"/>
    <row r="1055" ht="15" customHeight="1"/>
    <row r="1056" ht="15" customHeight="1"/>
    <row r="1057" ht="15" customHeight="1"/>
    <row r="1058" ht="15" customHeight="1"/>
    <row r="1059" ht="15" customHeight="1"/>
    <row r="1060" ht="15" customHeight="1"/>
    <row r="1061" ht="15" customHeight="1"/>
    <row r="1062" ht="15" customHeight="1"/>
    <row r="1063" ht="15" customHeight="1"/>
    <row r="1064" ht="15" customHeight="1"/>
    <row r="1065" ht="15" customHeight="1"/>
    <row r="1066" ht="15" customHeight="1"/>
    <row r="1067" ht="15" customHeight="1"/>
    <row r="1068" ht="15" customHeight="1"/>
    <row r="1069" ht="15" customHeight="1"/>
    <row r="1070" ht="15" customHeight="1"/>
    <row r="1071" ht="15" customHeight="1"/>
    <row r="1072" ht="15" customHeight="1"/>
    <row r="1073" ht="15" customHeight="1"/>
  </sheetData>
  <sheetProtection algorithmName="SHA-512" hashValue="AJETw742weWKd7UXo2pUDHYr0Xt0ezBuW67tTGy7OOW+mTnXqZLwyOPXHjBVpYtQJPw3GjKSv0GsyBpwPFtE9Q==" saltValue="n+/hyRamUEWxKnxX9GuFhQ==" spinCount="100000" sheet="1" selectLockedCells="1"/>
  <mergeCells count="88">
    <mergeCell ref="C6:AA6"/>
    <mergeCell ref="C8:AA8"/>
    <mergeCell ref="D21:H21"/>
    <mergeCell ref="V26:AI26"/>
    <mergeCell ref="O30:U30"/>
    <mergeCell ref="D26:G27"/>
    <mergeCell ref="H27:N27"/>
    <mergeCell ref="O27:U27"/>
    <mergeCell ref="D28:G28"/>
    <mergeCell ref="AD6:AJ6"/>
    <mergeCell ref="O28:U28"/>
    <mergeCell ref="O29:U29"/>
    <mergeCell ref="AD8:AJ8"/>
    <mergeCell ref="V27:AB27"/>
    <mergeCell ref="D29:G29"/>
    <mergeCell ref="AC27:AI27"/>
    <mergeCell ref="G180:N180"/>
    <mergeCell ref="O180:Y180"/>
    <mergeCell ref="D142:AL142"/>
    <mergeCell ref="Q63:U63"/>
    <mergeCell ref="I52:M52"/>
    <mergeCell ref="D52:H52"/>
    <mergeCell ref="G178:N178"/>
    <mergeCell ref="O176:U176"/>
    <mergeCell ref="C176:L176"/>
    <mergeCell ref="D156:H156"/>
    <mergeCell ref="D145:H145"/>
    <mergeCell ref="D100:H100"/>
    <mergeCell ref="D125:H125"/>
    <mergeCell ref="D163:H163"/>
    <mergeCell ref="D106:H106"/>
    <mergeCell ref="D151:AK151"/>
    <mergeCell ref="O178:Y178"/>
    <mergeCell ref="P52:U52"/>
    <mergeCell ref="AA41:AE44"/>
    <mergeCell ref="V42:Z42"/>
    <mergeCell ref="D134:H134"/>
    <mergeCell ref="D57:H57"/>
    <mergeCell ref="L41:Z41"/>
    <mergeCell ref="L42:P44"/>
    <mergeCell ref="Q42:U44"/>
    <mergeCell ref="V46:Z46"/>
    <mergeCell ref="V43:Z44"/>
    <mergeCell ref="E120:AK120"/>
    <mergeCell ref="D74:H74"/>
    <mergeCell ref="D111:H111"/>
    <mergeCell ref="D133:H133"/>
    <mergeCell ref="D118:H118"/>
    <mergeCell ref="AC28:AI28"/>
    <mergeCell ref="V29:AB29"/>
    <mergeCell ref="AC29:AI29"/>
    <mergeCell ref="V45:Z45"/>
    <mergeCell ref="AC30:AI30"/>
    <mergeCell ref="V30:AB30"/>
    <mergeCell ref="K100:P100"/>
    <mergeCell ref="Q100:U100"/>
    <mergeCell ref="D41:K44"/>
    <mergeCell ref="D30:G30"/>
    <mergeCell ref="H30:N30"/>
    <mergeCell ref="D45:K46"/>
    <mergeCell ref="L45:P46"/>
    <mergeCell ref="H29:N29"/>
    <mergeCell ref="D94:H94"/>
    <mergeCell ref="D126:H126"/>
    <mergeCell ref="D91:AK92"/>
    <mergeCell ref="AA45:AE46"/>
    <mergeCell ref="Q46:U46"/>
    <mergeCell ref="Q45:U45"/>
    <mergeCell ref="F104:AL104"/>
    <mergeCell ref="D88:H88"/>
    <mergeCell ref="K74:O74"/>
    <mergeCell ref="P74:T74"/>
    <mergeCell ref="V74:Z74"/>
    <mergeCell ref="V52:Z52"/>
    <mergeCell ref="K63:O63"/>
    <mergeCell ref="D63:H63"/>
    <mergeCell ref="D83:H83"/>
    <mergeCell ref="T15:Z15"/>
    <mergeCell ref="I17:M17"/>
    <mergeCell ref="H26:U26"/>
    <mergeCell ref="I15:M15"/>
    <mergeCell ref="H28:N28"/>
    <mergeCell ref="V28:AB28"/>
    <mergeCell ref="D169:G169"/>
    <mergeCell ref="H169:N169"/>
    <mergeCell ref="D170:G170"/>
    <mergeCell ref="H170:N170"/>
    <mergeCell ref="H168:L168"/>
  </mergeCells>
  <phoneticPr fontId="6"/>
  <dataValidations count="12">
    <dataValidation type="whole" operator="greaterThanOrEqual" allowBlank="1" showInputMessage="1" showErrorMessage="1" sqref="V52 H28:H30 AC28:AC30 V28:V30 O28:O30 H169:H170" xr:uid="{00000000-0002-0000-0000-000000000000}">
      <formula1>0</formula1>
    </dataValidation>
    <dataValidation type="list" allowBlank="1" showInputMessage="1" showErrorMessage="1" sqref="O176" xr:uid="{00000000-0002-0000-0000-000001000000}">
      <formula1>質改善前後</formula1>
    </dataValidation>
    <dataValidation type="whole" allowBlank="1" showInputMessage="1" showErrorMessage="1" sqref="D21:H21" xr:uid="{00000000-0002-0000-0000-000002000000}">
      <formula1>6</formula1>
      <formula2>19</formula2>
    </dataValidation>
    <dataValidation type="list" allowBlank="1" showInputMessage="1" showErrorMessage="1" sqref="I52:M52 D57:H57 D63:H63 D74:H74 D83:H83 D88:H88 D100:H100 D106:H106 D111:H111 Q45:Z45 D145:H145 D156:H156 D163:H163 H168:L168" xr:uid="{00000000-0002-0000-0000-000003000000}">
      <formula1>有無</formula1>
    </dataValidation>
    <dataValidation type="list" allowBlank="1" showInputMessage="1" showErrorMessage="1" sqref="V74:Z74 Q63:U63" xr:uid="{00000000-0002-0000-0000-000004000000}">
      <formula1>標準都市部</formula1>
    </dataValidation>
    <dataValidation type="list" allowBlank="1" showInputMessage="1" showErrorMessage="1" sqref="P74:T74" xr:uid="{00000000-0002-0000-0000-000005000000}">
      <formula1>賃借料地域区分</formula1>
    </dataValidation>
    <dataValidation type="list" allowBlank="1" showInputMessage="1" showErrorMessage="1" sqref="D45:K46" xr:uid="{00000000-0002-0000-0000-000006000000}">
      <formula1>平均勤続年数</formula1>
    </dataValidation>
    <dataValidation type="list" allowBlank="1" showInputMessage="1" showErrorMessage="1" sqref="T15" xr:uid="{00000000-0002-0000-0000-000007000000}">
      <formula1>INDIRECT($I$15)</formula1>
    </dataValidation>
    <dataValidation type="list" allowBlank="1" showInputMessage="1" showErrorMessage="1" sqref="I15:M15" xr:uid="{00000000-0002-0000-0000-000008000000}">
      <formula1>都道府県</formula1>
    </dataValidation>
    <dataValidation type="list" allowBlank="1" showInputMessage="1" showErrorMessage="1" sqref="D126:H126 D134:H134" xr:uid="{00000000-0002-0000-0000-000009000000}">
      <formula1>有無2</formula1>
    </dataValidation>
    <dataValidation type="list" allowBlank="1" showInputMessage="1" showErrorMessage="1" sqref="Q100:U100" xr:uid="{00000000-0002-0000-0000-00000A000000}">
      <formula1>土曜日閉所</formula1>
    </dataValidation>
    <dataValidation type="list" allowBlank="1" showInputMessage="1" showErrorMessage="1" sqref="D151:AK151" xr:uid="{00000000-0002-0000-0000-00000B000000}">
      <formula1>栄養管理加算</formula1>
    </dataValidation>
  </dataValidations>
  <pageMargins left="0.51181102362204722" right="0.51181102362204722" top="0.39370078740157483" bottom="0.39370078740157483" header="0.31496062992125984" footer="0.31496062992125984"/>
  <pageSetup paperSize="9" scale="84" orientation="portrait" r:id="rId1"/>
  <rowBreaks count="2" manualBreakCount="2">
    <brk id="58" max="37" man="1"/>
    <brk id="121" max="3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C000000}">
          <x14:formula1>
            <xm:f>対応表!$Y$4:$Y$5</xm:f>
          </x14:formula1>
          <xm:sqref>D94:H94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A1:R110"/>
  <sheetViews>
    <sheetView zoomScale="85" zoomScaleNormal="85" workbookViewId="0"/>
  </sheetViews>
  <sheetFormatPr defaultColWidth="9" defaultRowHeight="13.5"/>
  <cols>
    <col min="1" max="1" width="9" style="165" customWidth="1"/>
    <col min="2" max="2" width="9" style="134" customWidth="1"/>
    <col min="3" max="3" width="12" style="134" customWidth="1"/>
    <col min="4" max="4" width="39" style="134" customWidth="1"/>
    <col min="5" max="5" width="13.625" style="134" customWidth="1"/>
    <col min="6" max="6" width="9.25" style="134" bestFit="1" customWidth="1"/>
    <col min="7" max="7" width="10.625" style="134" customWidth="1"/>
    <col min="8" max="16" width="18.625" style="134" customWidth="1"/>
    <col min="17" max="17" width="19.75" style="134" customWidth="1"/>
    <col min="18" max="19" width="18.625" style="134" customWidth="1"/>
    <col min="20" max="20" width="69.25" style="134" bestFit="1" customWidth="1"/>
    <col min="21" max="16384" width="9" style="134"/>
  </cols>
  <sheetData>
    <row r="1" spans="1:8" ht="15" thickTop="1" thickBot="1">
      <c r="A1" s="134"/>
      <c r="C1" s="135" t="s">
        <v>180</v>
      </c>
      <c r="E1" s="136" t="s">
        <v>98</v>
      </c>
      <c r="F1" s="522" t="s">
        <v>99</v>
      </c>
      <c r="G1" s="523"/>
      <c r="H1" s="524"/>
    </row>
    <row r="2" spans="1:8" ht="7.5" customHeight="1" thickTop="1" thickBot="1">
      <c r="A2" s="134"/>
      <c r="F2" s="137"/>
      <c r="G2" s="137"/>
    </row>
    <row r="3" spans="1:8" ht="15" thickTop="1" thickBot="1">
      <c r="A3" s="134"/>
      <c r="F3" s="525" t="s">
        <v>100</v>
      </c>
      <c r="G3" s="526"/>
      <c r="H3" s="527"/>
    </row>
    <row r="4" spans="1:8" ht="14.25" thickTop="1">
      <c r="A4" s="134"/>
      <c r="D4" s="134" t="s">
        <v>101</v>
      </c>
    </row>
    <row r="5" spans="1:8" ht="14.25" thickBot="1">
      <c r="A5" s="134"/>
      <c r="D5" s="138" t="s">
        <v>102</v>
      </c>
      <c r="E5" s="139" t="s">
        <v>103</v>
      </c>
      <c r="F5" s="138" t="s">
        <v>104</v>
      </c>
    </row>
    <row r="6" spans="1:8" ht="15" thickTop="1" thickBot="1">
      <c r="A6" s="134"/>
      <c r="D6" s="140" t="str">
        <f>対応表!C2</f>
        <v>地域区分</v>
      </c>
      <c r="E6" s="141" t="str">
        <f>入力シート!I17</f>
        <v>3/100地域</v>
      </c>
      <c r="F6" s="142">
        <f>INDEX(対応表!$B:$B,MATCH(計算シート!$E6,対応表!C:C,0))</f>
        <v>6</v>
      </c>
    </row>
    <row r="7" spans="1:8" ht="14.25" thickTop="1">
      <c r="A7" s="134"/>
      <c r="D7" s="140" t="s">
        <v>145</v>
      </c>
      <c r="E7" s="143">
        <f>入力シート!D21</f>
        <v>0</v>
      </c>
      <c r="F7" s="144">
        <f>IF(E7&lt;=対応表!D3,0,LOOKUP(E7,対応表!D3:D20,対応表!B3:B20))</f>
        <v>0</v>
      </c>
    </row>
    <row r="8" spans="1:8" ht="14.25" thickBot="1">
      <c r="A8" s="134"/>
      <c r="D8" s="145" t="s">
        <v>249</v>
      </c>
      <c r="E8" s="146" t="e">
        <f>入力シート!L45</f>
        <v>#N/A</v>
      </c>
      <c r="F8" s="147"/>
    </row>
    <row r="9" spans="1:8" ht="14.25" thickTop="1">
      <c r="A9" s="134"/>
      <c r="D9" s="148" t="s">
        <v>250</v>
      </c>
      <c r="E9" s="149" t="e">
        <f>入力シート!AA45</f>
        <v>#N/A</v>
      </c>
      <c r="F9" s="150"/>
    </row>
    <row r="10" spans="1:8">
      <c r="A10" s="134"/>
      <c r="D10" s="151" t="s">
        <v>182</v>
      </c>
      <c r="E10" s="152"/>
      <c r="F10" s="150"/>
    </row>
    <row r="11" spans="1:8" ht="27.75" thickBot="1">
      <c r="A11" s="134"/>
      <c r="D11" s="153" t="s">
        <v>105</v>
      </c>
      <c r="E11" s="154"/>
      <c r="F11" s="155" t="s">
        <v>106</v>
      </c>
      <c r="G11" s="155" t="s">
        <v>3265</v>
      </c>
      <c r="H11" s="157"/>
    </row>
    <row r="12" spans="1:8" ht="14.25" thickTop="1">
      <c r="A12" s="134"/>
      <c r="B12" s="158"/>
      <c r="C12" s="158"/>
      <c r="D12" s="18" t="s">
        <v>107</v>
      </c>
      <c r="E12" s="159">
        <f>入力シート!H28</f>
        <v>0</v>
      </c>
      <c r="F12" s="159">
        <f>入力シート!O28</f>
        <v>0</v>
      </c>
      <c r="G12" s="159">
        <f>入力シート!H169</f>
        <v>0</v>
      </c>
      <c r="H12" s="156"/>
    </row>
    <row r="13" spans="1:8">
      <c r="A13" s="134"/>
      <c r="D13" s="18" t="s">
        <v>108</v>
      </c>
      <c r="E13" s="159">
        <f>入力シート!H29</f>
        <v>0</v>
      </c>
      <c r="F13" s="159">
        <f>入力シート!O29</f>
        <v>0</v>
      </c>
      <c r="G13" s="159"/>
      <c r="H13" s="156"/>
    </row>
    <row r="14" spans="1:8" ht="14.25" thickBot="1">
      <c r="A14" s="134"/>
      <c r="D14" s="18" t="s">
        <v>109</v>
      </c>
      <c r="E14" s="161">
        <f>入力シート!H30</f>
        <v>0</v>
      </c>
      <c r="F14" s="161">
        <f>入力シート!O30</f>
        <v>0</v>
      </c>
      <c r="G14" s="161">
        <f>入力シート!H170</f>
        <v>0</v>
      </c>
      <c r="H14" s="156"/>
    </row>
    <row r="15" spans="1:8" ht="14.25" thickTop="1">
      <c r="A15" s="134"/>
      <c r="D15" s="151" t="s">
        <v>186</v>
      </c>
      <c r="E15" s="152"/>
      <c r="F15" s="150"/>
    </row>
    <row r="16" spans="1:8" ht="27.75" thickBot="1">
      <c r="A16" s="134"/>
      <c r="D16" s="153" t="s">
        <v>105</v>
      </c>
      <c r="E16" s="154"/>
      <c r="F16" s="155" t="s">
        <v>106</v>
      </c>
      <c r="G16" s="156"/>
      <c r="H16" s="157"/>
    </row>
    <row r="17" spans="1:17" ht="14.25" thickTop="1">
      <c r="A17" s="134"/>
      <c r="B17" s="158"/>
      <c r="C17" s="158"/>
      <c r="D17" s="18" t="s">
        <v>107</v>
      </c>
      <c r="E17" s="159">
        <f>入力シート!V28</f>
        <v>0</v>
      </c>
      <c r="F17" s="159">
        <f>入力シート!AC28</f>
        <v>0</v>
      </c>
      <c r="G17" s="160"/>
      <c r="H17" s="156"/>
    </row>
    <row r="18" spans="1:17">
      <c r="A18" s="134"/>
      <c r="D18" s="18" t="s">
        <v>108</v>
      </c>
      <c r="E18" s="159">
        <f>入力シート!V29</f>
        <v>0</v>
      </c>
      <c r="F18" s="159">
        <f>入力シート!AC29</f>
        <v>0</v>
      </c>
      <c r="G18" s="160"/>
      <c r="H18" s="156"/>
    </row>
    <row r="19" spans="1:17" ht="14.25" thickBot="1">
      <c r="A19" s="134"/>
      <c r="D19" s="18" t="s">
        <v>109</v>
      </c>
      <c r="E19" s="161">
        <f>入力シート!V30</f>
        <v>0</v>
      </c>
      <c r="F19" s="161">
        <f>入力シート!AC30</f>
        <v>0</v>
      </c>
      <c r="G19" s="160"/>
      <c r="H19" s="156"/>
    </row>
    <row r="20" spans="1:17" ht="14.25" thickTop="1">
      <c r="A20" s="134"/>
      <c r="D20" s="151" t="s">
        <v>196</v>
      </c>
      <c r="E20" s="152"/>
      <c r="F20" s="150"/>
    </row>
    <row r="21" spans="1:17" ht="27">
      <c r="A21" s="134"/>
      <c r="D21" s="153" t="s">
        <v>105</v>
      </c>
      <c r="E21" s="162"/>
      <c r="F21" s="163" t="s">
        <v>106</v>
      </c>
      <c r="G21" s="156"/>
      <c r="H21" s="157"/>
    </row>
    <row r="22" spans="1:17">
      <c r="A22" s="134"/>
      <c r="B22" s="158"/>
      <c r="C22" s="158"/>
      <c r="D22" s="18" t="s">
        <v>107</v>
      </c>
      <c r="E22" s="164">
        <f t="shared" ref="E22:F24" si="0">E12-E17</f>
        <v>0</v>
      </c>
      <c r="F22" s="164">
        <f t="shared" si="0"/>
        <v>0</v>
      </c>
      <c r="G22" s="160"/>
      <c r="H22" s="156"/>
    </row>
    <row r="23" spans="1:17">
      <c r="A23" s="134"/>
      <c r="D23" s="18" t="s">
        <v>108</v>
      </c>
      <c r="E23" s="164">
        <f t="shared" si="0"/>
        <v>0</v>
      </c>
      <c r="F23" s="164">
        <f t="shared" si="0"/>
        <v>0</v>
      </c>
      <c r="G23" s="160"/>
      <c r="H23" s="156"/>
    </row>
    <row r="24" spans="1:17">
      <c r="A24" s="134"/>
      <c r="D24" s="18" t="s">
        <v>109</v>
      </c>
      <c r="E24" s="164">
        <f t="shared" si="0"/>
        <v>0</v>
      </c>
      <c r="F24" s="164">
        <f t="shared" si="0"/>
        <v>0</v>
      </c>
      <c r="G24" s="160"/>
      <c r="H24" s="156"/>
    </row>
    <row r="25" spans="1:17">
      <c r="A25" s="134"/>
      <c r="B25" s="165"/>
      <c r="C25" s="165"/>
      <c r="D25" s="160"/>
      <c r="E25" s="166"/>
      <c r="F25" s="156"/>
      <c r="H25" s="160"/>
      <c r="I25" s="160"/>
      <c r="J25" s="160"/>
      <c r="K25" s="160"/>
      <c r="L25" s="160"/>
    </row>
    <row r="26" spans="1:17" ht="27">
      <c r="A26" s="134"/>
      <c r="B26" s="165"/>
      <c r="C26" s="165"/>
      <c r="D26" s="167"/>
      <c r="E26" s="165" t="s">
        <v>171</v>
      </c>
      <c r="F26" s="168" t="s">
        <v>194</v>
      </c>
      <c r="G26" s="168" t="s">
        <v>195</v>
      </c>
      <c r="H26" s="160"/>
      <c r="I26" s="160"/>
      <c r="J26" s="160"/>
      <c r="K26" s="160"/>
      <c r="L26" s="160"/>
    </row>
    <row r="27" spans="1:17">
      <c r="B27" s="158"/>
      <c r="C27" s="158"/>
      <c r="D27" s="169" t="s">
        <v>110</v>
      </c>
      <c r="E27" s="170">
        <f>SUM(E12:E14,F12:F14)</f>
        <v>0</v>
      </c>
      <c r="F27" s="170">
        <f>SUM(E17:F19)</f>
        <v>0</v>
      </c>
      <c r="G27" s="170">
        <f>SUM(E22:F24)</f>
        <v>0</v>
      </c>
      <c r="H27" s="160"/>
      <c r="I27" s="160"/>
      <c r="J27" s="160"/>
      <c r="K27" s="160"/>
      <c r="L27" s="160"/>
    </row>
    <row r="28" spans="1:17" ht="14.25" thickBot="1">
      <c r="C28" s="136"/>
      <c r="D28" s="171"/>
      <c r="E28" s="172"/>
      <c r="F28" s="150"/>
    </row>
    <row r="29" spans="1:17" ht="15" thickTop="1" thickBot="1">
      <c r="C29" s="136" t="s">
        <v>2</v>
      </c>
      <c r="D29" s="173" t="s">
        <v>169</v>
      </c>
      <c r="E29" s="174">
        <f>入力シート!V52</f>
        <v>0</v>
      </c>
      <c r="F29" s="175"/>
    </row>
    <row r="30" spans="1:17" ht="14.25" thickTop="1">
      <c r="C30" s="136" t="s">
        <v>3019</v>
      </c>
      <c r="D30" s="176" t="s">
        <v>111</v>
      </c>
      <c r="E30" s="170">
        <f>E29*72</f>
        <v>0</v>
      </c>
      <c r="F30" s="142">
        <f>IF(E30&lt;対応表!I3,0,LOOKUP(E30,対応表!I3:I16,対応表!B3:B16))</f>
        <v>0</v>
      </c>
    </row>
    <row r="31" spans="1:17">
      <c r="C31" s="136"/>
      <c r="D31" s="160"/>
      <c r="E31" s="166"/>
      <c r="F31" s="150"/>
    </row>
    <row r="32" spans="1:17">
      <c r="A32" s="134"/>
      <c r="B32" s="165"/>
      <c r="C32" s="165"/>
      <c r="D32" s="177" t="s">
        <v>2950</v>
      </c>
      <c r="E32" s="178" t="s">
        <v>2951</v>
      </c>
      <c r="F32" s="179"/>
      <c r="G32" s="165"/>
      <c r="H32" s="165"/>
      <c r="P32" s="165"/>
      <c r="Q32" s="165"/>
    </row>
    <row r="33" spans="1:18">
      <c r="A33" s="134"/>
      <c r="B33" s="165"/>
      <c r="C33" s="165"/>
      <c r="D33" s="180" t="s">
        <v>2952</v>
      </c>
      <c r="E33" s="164">
        <f>ROUND(
ROUNDDOWN(SUM(E12:F13)/6,1)
+ROUNDDOWN(SUM(E14:F14)/3,1),0)</f>
        <v>0</v>
      </c>
      <c r="F33" s="165" t="s">
        <v>2953</v>
      </c>
      <c r="G33" s="165"/>
      <c r="K33" s="181"/>
      <c r="P33" s="165"/>
      <c r="Q33" s="165"/>
    </row>
    <row r="34" spans="1:18">
      <c r="A34" s="134"/>
      <c r="B34" s="165"/>
      <c r="C34" s="165"/>
      <c r="D34" s="180" t="s">
        <v>2954</v>
      </c>
      <c r="E34" s="164">
        <f>ROUND(
ROUNDDOWN(SUM(E22:F23)/6,1)
+ROUNDDOWN(SUM(E24:F24)/3,1)
+ROUNDDOWN(SUM(E17:F19)/2,1),0)</f>
        <v>0</v>
      </c>
      <c r="F34" s="182">
        <f>IF(SUM(E17:F19)=0,0,1)</f>
        <v>0</v>
      </c>
      <c r="G34" s="165"/>
      <c r="P34" s="165"/>
      <c r="Q34" s="165"/>
    </row>
    <row r="35" spans="1:18">
      <c r="A35" s="134"/>
      <c r="B35" s="165"/>
      <c r="C35" s="165"/>
      <c r="D35" s="183"/>
      <c r="E35" s="178"/>
      <c r="F35" s="179"/>
      <c r="G35" s="184"/>
      <c r="H35" s="165"/>
      <c r="P35" s="165"/>
      <c r="Q35" s="165"/>
    </row>
    <row r="36" spans="1:18" s="185" customFormat="1" ht="14.25">
      <c r="D36" s="186" t="s">
        <v>2955</v>
      </c>
      <c r="E36" s="187"/>
      <c r="F36" s="188" t="s">
        <v>3222</v>
      </c>
      <c r="H36" s="189"/>
      <c r="I36" s="189"/>
      <c r="J36" s="189"/>
      <c r="K36" s="189"/>
      <c r="L36" s="189"/>
      <c r="M36" s="189"/>
      <c r="N36" s="189"/>
      <c r="O36" s="189"/>
      <c r="P36" s="189"/>
      <c r="Q36" s="189"/>
      <c r="R36" s="189"/>
    </row>
    <row r="37" spans="1:18" s="185" customFormat="1" ht="14.25">
      <c r="D37" s="190" t="s">
        <v>2995</v>
      </c>
      <c r="E37" s="191" t="e">
        <f>ROUND((IF(F34=0,E33,E34)+IF(SUM(E12:E14)&gt;0,0.4,0)+IF(F53=1,0.5,0)+1.3+IF(F63=1,-1,0)+IF(F75=1,0.6,0)),0)</f>
        <v>#N/A</v>
      </c>
      <c r="F37" s="192"/>
      <c r="H37" s="193"/>
      <c r="I37" s="189"/>
      <c r="J37" s="189"/>
      <c r="K37" s="189"/>
      <c r="L37" s="189"/>
      <c r="M37" s="189"/>
      <c r="N37" s="189"/>
      <c r="O37" s="189"/>
      <c r="P37" s="189"/>
      <c r="Q37" s="189"/>
      <c r="R37" s="189"/>
    </row>
    <row r="38" spans="1:18" s="185" customFormat="1" ht="14.25">
      <c r="D38" s="190" t="s">
        <v>2956</v>
      </c>
      <c r="E38" s="191" t="e">
        <f>E37/3</f>
        <v>#N/A</v>
      </c>
      <c r="F38" s="194" t="e">
        <f>IF(E38&lt;0.5,1,E38)</f>
        <v>#N/A</v>
      </c>
      <c r="H38" s="193"/>
      <c r="I38" s="189"/>
      <c r="J38" s="189"/>
      <c r="K38" s="189"/>
      <c r="L38" s="189"/>
      <c r="M38" s="189"/>
      <c r="N38" s="189"/>
      <c r="O38" s="189"/>
      <c r="P38" s="189"/>
      <c r="Q38" s="189"/>
      <c r="R38" s="189"/>
    </row>
    <row r="39" spans="1:18" s="185" customFormat="1" ht="14.25">
      <c r="D39" s="190" t="s">
        <v>2957</v>
      </c>
      <c r="E39" s="191" t="e">
        <f>E37/5</f>
        <v>#N/A</v>
      </c>
      <c r="F39" s="194" t="e">
        <f>IF(E39&lt;0.5,1,E39)</f>
        <v>#N/A</v>
      </c>
      <c r="H39" s="189"/>
      <c r="I39" s="189"/>
      <c r="J39" s="189"/>
      <c r="K39" s="189"/>
      <c r="L39" s="189"/>
      <c r="M39" s="189"/>
      <c r="N39" s="189"/>
      <c r="O39" s="189"/>
      <c r="P39" s="189"/>
      <c r="Q39" s="189"/>
      <c r="R39" s="189"/>
    </row>
    <row r="40" spans="1:18" s="185" customFormat="1" ht="14.25">
      <c r="D40" s="186"/>
      <c r="E40" s="187"/>
      <c r="F40" s="187"/>
      <c r="H40" s="189"/>
      <c r="I40" s="189"/>
      <c r="J40" s="189"/>
      <c r="K40" s="189"/>
      <c r="L40" s="189"/>
      <c r="M40" s="189"/>
      <c r="N40" s="189"/>
      <c r="O40" s="189"/>
      <c r="P40" s="189"/>
      <c r="Q40" s="189"/>
      <c r="R40" s="189"/>
    </row>
    <row r="41" spans="1:18" ht="14.25" thickBot="1">
      <c r="E41" s="178"/>
    </row>
    <row r="42" spans="1:18">
      <c r="A42" s="528" t="s">
        <v>181</v>
      </c>
      <c r="B42" s="528"/>
      <c r="C42" s="195"/>
      <c r="D42" s="134" t="s">
        <v>251</v>
      </c>
      <c r="E42" s="196"/>
      <c r="F42" s="197"/>
      <c r="G42" s="198"/>
      <c r="H42" s="198"/>
      <c r="I42" s="536" t="s">
        <v>189</v>
      </c>
      <c r="J42" s="537"/>
      <c r="K42" s="536" t="s">
        <v>190</v>
      </c>
      <c r="L42" s="537"/>
    </row>
    <row r="43" spans="1:18" ht="14.25" thickBot="1">
      <c r="A43" s="199" t="s">
        <v>2997</v>
      </c>
      <c r="B43" s="199" t="s">
        <v>2998</v>
      </c>
      <c r="C43" s="165"/>
      <c r="D43" s="138" t="s">
        <v>112</v>
      </c>
      <c r="E43" s="200" t="s">
        <v>103</v>
      </c>
      <c r="F43" s="201" t="s">
        <v>104</v>
      </c>
      <c r="G43" s="138" t="s">
        <v>113</v>
      </c>
      <c r="H43" s="202" t="s">
        <v>114</v>
      </c>
      <c r="I43" s="203" t="s">
        <v>116</v>
      </c>
      <c r="J43" s="204" t="s">
        <v>117</v>
      </c>
      <c r="K43" s="203" t="s">
        <v>116</v>
      </c>
      <c r="L43" s="204" t="s">
        <v>117</v>
      </c>
      <c r="M43" s="205" t="s">
        <v>115</v>
      </c>
      <c r="N43" s="206" t="s">
        <v>118</v>
      </c>
      <c r="O43" s="207"/>
      <c r="P43" s="207"/>
      <c r="Q43" s="208"/>
    </row>
    <row r="44" spans="1:18" ht="15" thickTop="1" thickBot="1">
      <c r="A44" s="199"/>
      <c r="B44" s="199"/>
      <c r="D44" s="209"/>
      <c r="E44" s="210" t="str">
        <f>入力シート!O176</f>
        <v>令和４年度（当初）</v>
      </c>
      <c r="F44" s="211">
        <f>IF(E44="令和３年度（当初）",1,0)</f>
        <v>0</v>
      </c>
      <c r="G44" s="200"/>
      <c r="H44" s="212"/>
      <c r="I44" s="213"/>
      <c r="J44" s="214"/>
      <c r="K44" s="213"/>
      <c r="L44" s="214"/>
      <c r="M44" s="215"/>
      <c r="N44" s="538"/>
      <c r="O44" s="539"/>
      <c r="P44" s="539"/>
      <c r="Q44" s="540"/>
    </row>
    <row r="45" spans="1:18" ht="14.25" thickTop="1">
      <c r="A45" s="199"/>
      <c r="B45" s="199"/>
      <c r="C45" s="165"/>
      <c r="D45" s="2" t="s">
        <v>119</v>
      </c>
      <c r="E45" s="216"/>
      <c r="F45" s="217"/>
      <c r="G45" s="218"/>
      <c r="H45" s="218"/>
      <c r="I45" s="219"/>
      <c r="J45" s="220"/>
      <c r="K45" s="219"/>
      <c r="L45" s="220"/>
      <c r="M45" s="221"/>
      <c r="N45" s="549"/>
      <c r="O45" s="550"/>
      <c r="P45" s="550"/>
      <c r="Q45" s="551"/>
    </row>
    <row r="46" spans="1:18">
      <c r="A46" s="199"/>
      <c r="B46" s="199"/>
      <c r="D46" s="222" t="s">
        <v>120</v>
      </c>
      <c r="E46" s="276" t="s">
        <v>121</v>
      </c>
      <c r="F46" s="224" t="s">
        <v>121</v>
      </c>
      <c r="G46" s="225" t="s">
        <v>122</v>
      </c>
      <c r="H46" s="114" t="s">
        <v>123</v>
      </c>
      <c r="I46" s="226">
        <f ca="1">INDIRECT($G$98)</f>
        <v>188600</v>
      </c>
      <c r="J46" s="227">
        <f ca="1">OFFSET(INDIRECT($G$98),4,0)</f>
        <v>256370</v>
      </c>
      <c r="K46" s="226">
        <f ca="1">I46</f>
        <v>188600</v>
      </c>
      <c r="L46" s="227">
        <f ca="1">J46</f>
        <v>256370</v>
      </c>
      <c r="M46" s="228" t="s">
        <v>121</v>
      </c>
      <c r="N46" s="552"/>
      <c r="O46" s="553"/>
      <c r="P46" s="553"/>
      <c r="Q46" s="554"/>
    </row>
    <row r="47" spans="1:18">
      <c r="A47" s="199">
        <v>5</v>
      </c>
      <c r="B47" s="199">
        <v>5</v>
      </c>
      <c r="D47" s="18" t="s">
        <v>2947</v>
      </c>
      <c r="E47" s="299" t="s">
        <v>121</v>
      </c>
      <c r="F47" s="229" t="s">
        <v>121</v>
      </c>
      <c r="G47" s="230" t="s">
        <v>122</v>
      </c>
      <c r="H47" s="231" t="s">
        <v>2948</v>
      </c>
      <c r="I47" s="232" t="e">
        <f ca="1">OFFSET(INDIRECT($G$98),0,IF(F44=0,A47,B47))*E9*100</f>
        <v>#N/A</v>
      </c>
      <c r="J47" s="233" t="e">
        <f ca="1">OFFSET(INDIRECT($G$98),4,IF(F44=0,A47,B47))*E9*100</f>
        <v>#N/A</v>
      </c>
      <c r="K47" s="232" t="e">
        <f ca="1">I47</f>
        <v>#N/A</v>
      </c>
      <c r="L47" s="233" t="e">
        <f ca="1">J47</f>
        <v>#N/A</v>
      </c>
      <c r="M47" s="234" t="s">
        <v>121</v>
      </c>
      <c r="N47" s="555"/>
      <c r="O47" s="556"/>
      <c r="P47" s="556"/>
      <c r="Q47" s="557"/>
    </row>
    <row r="48" spans="1:18">
      <c r="A48" s="199"/>
      <c r="B48" s="199"/>
      <c r="C48" s="165"/>
      <c r="D48" s="2" t="s">
        <v>106</v>
      </c>
      <c r="E48" s="300"/>
      <c r="F48" s="217"/>
      <c r="G48" s="218"/>
      <c r="H48" s="218"/>
      <c r="I48" s="219"/>
      <c r="J48" s="220"/>
      <c r="K48" s="219"/>
      <c r="L48" s="220"/>
      <c r="M48" s="221"/>
      <c r="N48" s="549"/>
      <c r="O48" s="550"/>
      <c r="P48" s="550"/>
      <c r="Q48" s="551"/>
    </row>
    <row r="49" spans="1:17">
      <c r="A49" s="199">
        <v>2</v>
      </c>
      <c r="B49" s="199">
        <v>2</v>
      </c>
      <c r="C49" s="165"/>
      <c r="D49" s="222" t="s">
        <v>120</v>
      </c>
      <c r="E49" s="224" t="s">
        <v>121</v>
      </c>
      <c r="F49" s="224" t="s">
        <v>121</v>
      </c>
      <c r="G49" s="225" t="s">
        <v>122</v>
      </c>
      <c r="H49" s="114" t="s">
        <v>123</v>
      </c>
      <c r="I49" s="235">
        <f ca="1">OFFSET(INDIRECT($G$98),0,A49)</f>
        <v>183980</v>
      </c>
      <c r="J49" s="227">
        <f ca="1">OFFSET(INDIRECT($G$98),4,A49)</f>
        <v>251750</v>
      </c>
      <c r="K49" s="235">
        <f t="shared" ref="K49:L50" ca="1" si="1">I49</f>
        <v>183980</v>
      </c>
      <c r="L49" s="227">
        <f t="shared" ca="1" si="1"/>
        <v>251750</v>
      </c>
      <c r="M49" s="228" t="s">
        <v>121</v>
      </c>
      <c r="N49" s="552"/>
      <c r="O49" s="553"/>
      <c r="P49" s="553"/>
      <c r="Q49" s="554"/>
    </row>
    <row r="50" spans="1:17">
      <c r="A50" s="199">
        <v>8</v>
      </c>
      <c r="B50" s="199">
        <v>8</v>
      </c>
      <c r="C50" s="165"/>
      <c r="D50" s="18" t="s">
        <v>2947</v>
      </c>
      <c r="E50" s="299" t="s">
        <v>121</v>
      </c>
      <c r="F50" s="229" t="s">
        <v>121</v>
      </c>
      <c r="G50" s="230" t="s">
        <v>122</v>
      </c>
      <c r="H50" s="231" t="s">
        <v>2948</v>
      </c>
      <c r="I50" s="236" t="e">
        <f ca="1">OFFSET(INDIRECT($G$98),0,A50)*E9*100</f>
        <v>#N/A</v>
      </c>
      <c r="J50" s="233" t="e">
        <f ca="1">OFFSET(INDIRECT($G$98),4,A50)*E9*100</f>
        <v>#N/A</v>
      </c>
      <c r="K50" s="236" t="e">
        <f t="shared" ca="1" si="1"/>
        <v>#N/A</v>
      </c>
      <c r="L50" s="233" t="e">
        <f t="shared" ca="1" si="1"/>
        <v>#N/A</v>
      </c>
      <c r="M50" s="234" t="s">
        <v>121</v>
      </c>
      <c r="N50" s="555"/>
      <c r="O50" s="556"/>
      <c r="P50" s="556"/>
      <c r="Q50" s="557"/>
    </row>
    <row r="51" spans="1:17" ht="13.5" customHeight="1">
      <c r="A51" s="199">
        <v>12</v>
      </c>
      <c r="B51" s="199">
        <v>12</v>
      </c>
      <c r="C51" s="529"/>
      <c r="D51" s="519" t="s">
        <v>184</v>
      </c>
      <c r="E51" s="521" t="s">
        <v>185</v>
      </c>
      <c r="F51" s="541">
        <f>IF(F27&gt;0,1,0)</f>
        <v>0</v>
      </c>
      <c r="G51" s="532" t="s">
        <v>122</v>
      </c>
      <c r="H51" s="114" t="s">
        <v>123</v>
      </c>
      <c r="I51" s="237" t="s">
        <v>85</v>
      </c>
      <c r="J51" s="238" t="s">
        <v>85</v>
      </c>
      <c r="K51" s="239">
        <f ca="1">IF(F51=0,0,OFFSET(INDIRECT($G$98),0,A51))</f>
        <v>0</v>
      </c>
      <c r="L51" s="240">
        <f ca="1">IF(F51=0,0,OFFSET(INDIRECT($G$98),4,A51))</f>
        <v>0</v>
      </c>
      <c r="M51" s="241" t="s">
        <v>85</v>
      </c>
      <c r="N51" s="543"/>
      <c r="O51" s="544"/>
      <c r="P51" s="544"/>
      <c r="Q51" s="545"/>
    </row>
    <row r="52" spans="1:17" ht="13.5" customHeight="1" thickBot="1">
      <c r="A52" s="199">
        <v>14</v>
      </c>
      <c r="B52" s="199">
        <v>14</v>
      </c>
      <c r="C52" s="529"/>
      <c r="D52" s="520"/>
      <c r="E52" s="521"/>
      <c r="F52" s="542"/>
      <c r="G52" s="533"/>
      <c r="H52" s="231" t="s">
        <v>2948</v>
      </c>
      <c r="I52" s="237" t="s">
        <v>85</v>
      </c>
      <c r="J52" s="238" t="s">
        <v>85</v>
      </c>
      <c r="K52" s="239">
        <f ca="1">IF(F51=0,0,OFFSET(INDIRECT($G$98),0,A52)*E9*100)</f>
        <v>0</v>
      </c>
      <c r="L52" s="240">
        <f ca="1">IF(F51=0,0,OFFSET(INDIRECT($G$98),4,A52)*E9*100)</f>
        <v>0</v>
      </c>
      <c r="M52" s="241" t="s">
        <v>85</v>
      </c>
      <c r="N52" s="546"/>
      <c r="O52" s="547"/>
      <c r="P52" s="547"/>
      <c r="Q52" s="548"/>
    </row>
    <row r="53" spans="1:17" s="165" customFormat="1" ht="14.25" thickTop="1">
      <c r="A53" s="199">
        <v>20</v>
      </c>
      <c r="B53" s="199">
        <v>20</v>
      </c>
      <c r="C53" s="529"/>
      <c r="D53" s="558" t="s">
        <v>124</v>
      </c>
      <c r="E53" s="568">
        <f>入力シート!I52</f>
        <v>0</v>
      </c>
      <c r="F53" s="561">
        <f>IF(E53="あり",1,0)</f>
        <v>0</v>
      </c>
      <c r="G53" s="563" t="s">
        <v>122</v>
      </c>
      <c r="H53" s="114" t="s">
        <v>123</v>
      </c>
      <c r="I53" s="565" t="e">
        <f ca="1">ROUNDDOWN((M53+M54)/E27,-1)</f>
        <v>#DIV/0!</v>
      </c>
      <c r="J53" s="566" t="e">
        <f ca="1">I53</f>
        <v>#DIV/0!</v>
      </c>
      <c r="K53" s="565" t="e">
        <f ca="1">J53</f>
        <v>#DIV/0!</v>
      </c>
      <c r="L53" s="566" t="e">
        <f ca="1">K53</f>
        <v>#DIV/0!</v>
      </c>
      <c r="M53" s="242">
        <f ca="1">IF(F53=0,0,OFFSET(INDIRECT($G$96&amp;7),2+2*8*F6+1*F30,IF(F44=0,A53,B53)))</f>
        <v>0</v>
      </c>
      <c r="N53" s="543"/>
      <c r="O53" s="544"/>
      <c r="P53" s="544"/>
      <c r="Q53" s="545"/>
    </row>
    <row r="54" spans="1:17" s="165" customFormat="1">
      <c r="A54" s="199">
        <v>22</v>
      </c>
      <c r="B54" s="199">
        <v>22</v>
      </c>
      <c r="C54" s="529"/>
      <c r="D54" s="559"/>
      <c r="E54" s="560"/>
      <c r="F54" s="562"/>
      <c r="G54" s="564"/>
      <c r="H54" s="243" t="s">
        <v>2948</v>
      </c>
      <c r="I54" s="565"/>
      <c r="J54" s="566"/>
      <c r="K54" s="565"/>
      <c r="L54" s="566"/>
      <c r="M54" s="242">
        <f ca="1">IF(F53=0,0,OFFSET(INDIRECT($G$96&amp;7),2+2*8*F6+1*F30,IF(F44=0,A54,B54))*E9*100)</f>
        <v>0</v>
      </c>
      <c r="N54" s="546"/>
      <c r="O54" s="547"/>
      <c r="P54" s="547"/>
      <c r="Q54" s="548"/>
    </row>
    <row r="55" spans="1:17" s="165" customFormat="1">
      <c r="A55" s="199">
        <v>27</v>
      </c>
      <c r="B55" s="199">
        <v>27</v>
      </c>
      <c r="C55" s="529"/>
      <c r="D55" s="558" t="s">
        <v>125</v>
      </c>
      <c r="E55" s="560">
        <f>入力シート!D57</f>
        <v>0</v>
      </c>
      <c r="F55" s="561">
        <f>IF(E55="あり",1,0)</f>
        <v>0</v>
      </c>
      <c r="G55" s="563" t="s">
        <v>122</v>
      </c>
      <c r="H55" s="114" t="s">
        <v>123</v>
      </c>
      <c r="I55" s="244">
        <f ca="1">IF(F55=0,0,OFFSET(INDIRECT($G$98),0,IF(F44=0,A55,B55)))</f>
        <v>0</v>
      </c>
      <c r="J55" s="245">
        <f t="shared" ref="J55:L57" ca="1" si="2">I55</f>
        <v>0</v>
      </c>
      <c r="K55" s="239">
        <f t="shared" ca="1" si="2"/>
        <v>0</v>
      </c>
      <c r="L55" s="245">
        <f t="shared" ca="1" si="2"/>
        <v>0</v>
      </c>
      <c r="M55" s="242" t="s">
        <v>85</v>
      </c>
      <c r="N55" s="543"/>
      <c r="O55" s="544"/>
      <c r="P55" s="544"/>
      <c r="Q55" s="545"/>
    </row>
    <row r="56" spans="1:17" s="165" customFormat="1">
      <c r="A56" s="199">
        <v>29</v>
      </c>
      <c r="B56" s="199">
        <v>29</v>
      </c>
      <c r="C56" s="529"/>
      <c r="D56" s="559"/>
      <c r="E56" s="560"/>
      <c r="F56" s="562"/>
      <c r="G56" s="564"/>
      <c r="H56" s="243" t="s">
        <v>2948</v>
      </c>
      <c r="I56" s="239">
        <f ca="1">IF(F55=0,0,OFFSET(INDIRECT($G$98),0,IF(F44=0,A56,B56))*E9*100)</f>
        <v>0</v>
      </c>
      <c r="J56" s="245">
        <f t="shared" ca="1" si="2"/>
        <v>0</v>
      </c>
      <c r="K56" s="239">
        <f t="shared" ca="1" si="2"/>
        <v>0</v>
      </c>
      <c r="L56" s="245">
        <f t="shared" ca="1" si="2"/>
        <v>0</v>
      </c>
      <c r="M56" s="242" t="s">
        <v>85</v>
      </c>
      <c r="N56" s="546"/>
      <c r="O56" s="547"/>
      <c r="P56" s="547"/>
      <c r="Q56" s="548"/>
    </row>
    <row r="57" spans="1:17">
      <c r="A57" s="246">
        <v>31</v>
      </c>
      <c r="B57" s="199">
        <v>31</v>
      </c>
      <c r="C57" s="529"/>
      <c r="D57" s="530" t="s">
        <v>30</v>
      </c>
      <c r="E57" s="301">
        <f>入力シート!D63</f>
        <v>0</v>
      </c>
      <c r="F57" s="229">
        <f>IF(E57="あり",1,0)</f>
        <v>0</v>
      </c>
      <c r="G57" s="532" t="s">
        <v>122</v>
      </c>
      <c r="H57" s="530" t="s">
        <v>123</v>
      </c>
      <c r="I57" s="567">
        <f ca="1">IF(F57=0,0,OFFSET(INDIRECT($G$98),0,A57+F58))</f>
        <v>0</v>
      </c>
      <c r="J57" s="572">
        <f t="shared" ca="1" si="2"/>
        <v>0</v>
      </c>
      <c r="K57" s="567">
        <f t="shared" ca="1" si="2"/>
        <v>0</v>
      </c>
      <c r="L57" s="572">
        <f t="shared" ca="1" si="2"/>
        <v>0</v>
      </c>
      <c r="M57" s="576" t="s">
        <v>85</v>
      </c>
      <c r="N57" s="549"/>
      <c r="O57" s="550"/>
      <c r="P57" s="550"/>
      <c r="Q57" s="551"/>
    </row>
    <row r="58" spans="1:17">
      <c r="A58" s="246"/>
      <c r="B58" s="199"/>
      <c r="C58" s="529"/>
      <c r="D58" s="531"/>
      <c r="E58" s="301">
        <f>入力シート!Q63</f>
        <v>0</v>
      </c>
      <c r="F58" s="229" t="e">
        <f>INDEX(対応表!$B:$B,MATCH(計算シート!$E58,対応表!Q:Q,0))</f>
        <v>#N/A</v>
      </c>
      <c r="G58" s="533"/>
      <c r="H58" s="531"/>
      <c r="I58" s="567"/>
      <c r="J58" s="572"/>
      <c r="K58" s="567"/>
      <c r="L58" s="572"/>
      <c r="M58" s="577"/>
      <c r="N58" s="555"/>
      <c r="O58" s="556"/>
      <c r="P58" s="556"/>
      <c r="Q58" s="557"/>
    </row>
    <row r="59" spans="1:17">
      <c r="A59" s="246">
        <v>35</v>
      </c>
      <c r="B59" s="199">
        <v>35</v>
      </c>
      <c r="C59" s="529"/>
      <c r="D59" s="530" t="s">
        <v>29</v>
      </c>
      <c r="E59" s="301">
        <f>入力シート!D74</f>
        <v>0</v>
      </c>
      <c r="F59" s="229">
        <f>IF(E59="あり",1,0)</f>
        <v>0</v>
      </c>
      <c r="G59" s="532" t="s">
        <v>122</v>
      </c>
      <c r="H59" s="530" t="s">
        <v>123</v>
      </c>
      <c r="I59" s="567">
        <f ca="1">IF(F59=0,0,OFFSET(INDIRECT($G$98),2*F60,B59+F61))</f>
        <v>0</v>
      </c>
      <c r="J59" s="572">
        <f ca="1">I59</f>
        <v>0</v>
      </c>
      <c r="K59" s="567">
        <f ca="1">J59</f>
        <v>0</v>
      </c>
      <c r="L59" s="572">
        <f ca="1">K59</f>
        <v>0</v>
      </c>
      <c r="M59" s="576" t="s">
        <v>85</v>
      </c>
      <c r="N59" s="549"/>
      <c r="O59" s="550"/>
      <c r="P59" s="550"/>
      <c r="Q59" s="551"/>
    </row>
    <row r="60" spans="1:17">
      <c r="A60" s="246"/>
      <c r="B60" s="199"/>
      <c r="C60" s="529"/>
      <c r="D60" s="534"/>
      <c r="E60" s="301">
        <f>入力シート!P74</f>
        <v>0</v>
      </c>
      <c r="F60" s="229" t="e">
        <f>INDEX(対応表!$B:$B,MATCH(計算シート!$E60,対応表!P:P,0))</f>
        <v>#N/A</v>
      </c>
      <c r="G60" s="535"/>
      <c r="H60" s="534"/>
      <c r="I60" s="567"/>
      <c r="J60" s="572"/>
      <c r="K60" s="567"/>
      <c r="L60" s="572"/>
      <c r="M60" s="594"/>
      <c r="N60" s="552"/>
      <c r="O60" s="553"/>
      <c r="P60" s="553"/>
      <c r="Q60" s="554"/>
    </row>
    <row r="61" spans="1:17">
      <c r="A61" s="246"/>
      <c r="B61" s="199"/>
      <c r="C61" s="529"/>
      <c r="D61" s="531"/>
      <c r="E61" s="301">
        <f>入力シート!V74</f>
        <v>0</v>
      </c>
      <c r="F61" s="229" t="e">
        <f>INDEX(対応表!$B:$B,MATCH(計算シート!$E61,対応表!Q:Q,0))</f>
        <v>#N/A</v>
      </c>
      <c r="G61" s="533"/>
      <c r="H61" s="531"/>
      <c r="I61" s="567"/>
      <c r="J61" s="572"/>
      <c r="K61" s="567"/>
      <c r="L61" s="572"/>
      <c r="M61" s="577"/>
      <c r="N61" s="555"/>
      <c r="O61" s="556"/>
      <c r="P61" s="556"/>
      <c r="Q61" s="557"/>
    </row>
    <row r="62" spans="1:17" ht="21" customHeight="1">
      <c r="A62" s="199">
        <v>38</v>
      </c>
      <c r="B62" s="199">
        <v>38</v>
      </c>
      <c r="C62" s="607" t="s">
        <v>97</v>
      </c>
      <c r="D62" s="247" t="s">
        <v>187</v>
      </c>
      <c r="E62" s="301">
        <f>入力シート!D83</f>
        <v>0</v>
      </c>
      <c r="F62" s="248">
        <f>IF(E62="あり",1,0)</f>
        <v>0</v>
      </c>
      <c r="G62" s="249" t="s">
        <v>122</v>
      </c>
      <c r="H62" s="250" t="s">
        <v>123</v>
      </c>
      <c r="I62" s="244">
        <f ca="1">IF(F62=0,0,-OFFSET(INDIRECT($G$98),0,B62))</f>
        <v>0</v>
      </c>
      <c r="J62" s="245">
        <f ca="1">I62</f>
        <v>0</v>
      </c>
      <c r="K62" s="239">
        <f ca="1">J62</f>
        <v>0</v>
      </c>
      <c r="L62" s="245">
        <f ca="1">K62</f>
        <v>0</v>
      </c>
      <c r="M62" s="234" t="s">
        <v>126</v>
      </c>
      <c r="N62" s="573"/>
      <c r="O62" s="574"/>
      <c r="P62" s="574"/>
      <c r="Q62" s="575"/>
    </row>
    <row r="63" spans="1:17" ht="21" customHeight="1">
      <c r="A63" s="199">
        <v>40</v>
      </c>
      <c r="B63" s="199">
        <v>40</v>
      </c>
      <c r="C63" s="608"/>
      <c r="D63" s="583" t="s">
        <v>188</v>
      </c>
      <c r="E63" s="585">
        <f>入力シート!D88</f>
        <v>0</v>
      </c>
      <c r="F63" s="587">
        <f>IF(E63="あり",1,0)</f>
        <v>0</v>
      </c>
      <c r="G63" s="532" t="s">
        <v>122</v>
      </c>
      <c r="H63" s="589" t="s">
        <v>2949</v>
      </c>
      <c r="I63" s="251">
        <f ca="1">ROUNDDOWN(IF(F63=0,0,-SUM(I46:I47,I55:I56)*OFFSET(INDIRECT(G98),4,IF(F44=0,A63,B63))),-1)</f>
        <v>0</v>
      </c>
      <c r="J63" s="245">
        <f ca="1">ROUNDDOWN(IF(F63=0,0,-SUM(J46:J47,J55:J56)*OFFSET(INDIRECT(G98),4,IF(F44=0,A63,B63))),-1)</f>
        <v>0</v>
      </c>
      <c r="K63" s="239">
        <f ca="1">ROUNDDOWN(IF(F63=0,0,-SUM(K46:K47,K55:K56)*OFFSET(INDIRECT(G98),4,IF(F44=0,A63,B63))),-1)</f>
        <v>0</v>
      </c>
      <c r="L63" s="245">
        <f ca="1">ROUNDDOWN(IF(F63=0,0,-SUM(L46:L47,L55:L56)*OFFSET(INDIRECT(G98),4,IF(F44=0,A63,B63))),-1)</f>
        <v>0</v>
      </c>
      <c r="M63" s="234" t="s">
        <v>85</v>
      </c>
      <c r="N63" s="573" t="s">
        <v>119</v>
      </c>
      <c r="O63" s="574"/>
      <c r="P63" s="574"/>
      <c r="Q63" s="575"/>
    </row>
    <row r="64" spans="1:17" ht="21" customHeight="1">
      <c r="A64" s="199"/>
      <c r="B64" s="199"/>
      <c r="C64" s="608"/>
      <c r="D64" s="584"/>
      <c r="E64" s="586"/>
      <c r="F64" s="588"/>
      <c r="G64" s="533"/>
      <c r="H64" s="590"/>
      <c r="I64" s="251">
        <f ca="1">ROUNDDOWN(IF(F63=0,0,-SUM(I49:I50,I55:I56)*OFFSET(INDIRECT(G98),4,IF(F44=0,A63,B63))),-1)</f>
        <v>0</v>
      </c>
      <c r="J64" s="245">
        <f ca="1">ROUNDDOWN(IF(F63=0,0,-SUM(J49:J50,J55:J56)*OFFSET(INDIRECT(G98),4,IF(F44=0,A63,B63))),-1)</f>
        <v>0</v>
      </c>
      <c r="K64" s="239">
        <f ca="1">ROUNDDOWN(IF(F63=0,0,-SUM(K49:K50,K55:K56)*OFFSET(INDIRECT(G98),4,IF(F44=0,A63,B63))),-1)</f>
        <v>0</v>
      </c>
      <c r="L64" s="245">
        <f ca="1">ROUNDDOWN(IF(F63=0,0,-SUM(L49:L50,L55:L56)*OFFSET(INDIRECT(G98),4,IF(F44=0,A63,B63))),-1)</f>
        <v>0</v>
      </c>
      <c r="M64" s="234" t="s">
        <v>85</v>
      </c>
      <c r="N64" s="573" t="s">
        <v>127</v>
      </c>
      <c r="O64" s="574"/>
      <c r="P64" s="574"/>
      <c r="Q64" s="575"/>
    </row>
    <row r="65" spans="1:17" ht="21" customHeight="1">
      <c r="A65" s="199">
        <v>42</v>
      </c>
      <c r="B65" s="199">
        <v>42</v>
      </c>
      <c r="C65" s="608"/>
      <c r="D65" s="583" t="s">
        <v>3127</v>
      </c>
      <c r="E65" s="595">
        <f>入力シート!D94</f>
        <v>0</v>
      </c>
      <c r="F65" s="587">
        <f>IF(E65="あり",1,0)</f>
        <v>0</v>
      </c>
      <c r="G65" s="532" t="s">
        <v>3130</v>
      </c>
      <c r="H65" s="114" t="s">
        <v>123</v>
      </c>
      <c r="I65" s="251">
        <f ca="1">IF(F65=0,0,-OFFSET(INDIRECT(G98),0,IF(F44=0,A65,B65)))</f>
        <v>0</v>
      </c>
      <c r="J65" s="245">
        <f t="shared" ref="J65:L66" ca="1" si="3">I65</f>
        <v>0</v>
      </c>
      <c r="K65" s="239">
        <f t="shared" ca="1" si="3"/>
        <v>0</v>
      </c>
      <c r="L65" s="245">
        <f t="shared" ca="1" si="3"/>
        <v>0</v>
      </c>
      <c r="M65" s="234" t="s">
        <v>85</v>
      </c>
      <c r="N65" s="549"/>
      <c r="O65" s="550"/>
      <c r="P65" s="550"/>
      <c r="Q65" s="551"/>
    </row>
    <row r="66" spans="1:17" ht="21" customHeight="1">
      <c r="A66" s="199">
        <v>44</v>
      </c>
      <c r="B66" s="199">
        <v>44</v>
      </c>
      <c r="C66" s="608"/>
      <c r="D66" s="584"/>
      <c r="E66" s="586"/>
      <c r="F66" s="588"/>
      <c r="G66" s="533"/>
      <c r="H66" s="243" t="s">
        <v>2948</v>
      </c>
      <c r="I66" s="251">
        <f ca="1">IF(F65=0,0,-OFFSET(INDIRECT(G98),0,IF(F44=0,A66,B66))*E9*100)</f>
        <v>0</v>
      </c>
      <c r="J66" s="245">
        <f t="shared" ca="1" si="3"/>
        <v>0</v>
      </c>
      <c r="K66" s="239">
        <f t="shared" ca="1" si="3"/>
        <v>0</v>
      </c>
      <c r="L66" s="245">
        <f t="shared" ca="1" si="3"/>
        <v>0</v>
      </c>
      <c r="M66" s="234" t="s">
        <v>85</v>
      </c>
      <c r="N66" s="555"/>
      <c r="O66" s="556"/>
      <c r="P66" s="556"/>
      <c r="Q66" s="557"/>
    </row>
    <row r="67" spans="1:17" ht="21" customHeight="1">
      <c r="A67" s="199">
        <v>46</v>
      </c>
      <c r="B67" s="199">
        <v>46</v>
      </c>
      <c r="C67" s="608"/>
      <c r="D67" s="601" t="s">
        <v>3212</v>
      </c>
      <c r="E67" s="301">
        <f>入力シート!D100</f>
        <v>0</v>
      </c>
      <c r="F67" s="252">
        <f>IF(E67="あり",1,0)</f>
        <v>0</v>
      </c>
      <c r="G67" s="532" t="s">
        <v>122</v>
      </c>
      <c r="H67" s="589" t="s">
        <v>2949</v>
      </c>
      <c r="I67" s="251">
        <f ca="1">ROUNDDOWN(IF(F67=0,0,-SUM(I46:I47,I55:I56)*OFFSET(INDIRECT(G98),4,IF(F44=0,A67+F68,B67+F68))),-1)</f>
        <v>0</v>
      </c>
      <c r="J67" s="245">
        <f ca="1">ROUNDDOWN(IF(F67=0,0,-SUM(J46:J47,J55:J56)*OFFSET(INDIRECT(G98),4,IF(F44=0,A67+F68,B67+F68))),-1)</f>
        <v>0</v>
      </c>
      <c r="K67" s="251">
        <f ca="1">ROUNDDOWN(IF(F67=0,0,-SUM(K46:K47,K51:K52,K55:K56)*OFFSET(INDIRECT(G98),4,IF(F44=0,A67+F68,B67+F68))),-1)</f>
        <v>0</v>
      </c>
      <c r="L67" s="245">
        <f ca="1">ROUNDDOWN(IF(F67=0,0,-SUM(L46:L47,L51:L52,L55:L56)*OFFSET(INDIRECT(G98),4,IF(F44=0,A67+F68,B67+F68))),-1)</f>
        <v>0</v>
      </c>
      <c r="M67" s="234" t="s">
        <v>126</v>
      </c>
      <c r="N67" s="573" t="s">
        <v>119</v>
      </c>
      <c r="O67" s="574"/>
      <c r="P67" s="574"/>
      <c r="Q67" s="575"/>
    </row>
    <row r="68" spans="1:17" ht="21" customHeight="1">
      <c r="A68" s="199"/>
      <c r="B68" s="199"/>
      <c r="C68" s="608"/>
      <c r="D68" s="602"/>
      <c r="E68" s="302">
        <f>入力シート!Q100</f>
        <v>0</v>
      </c>
      <c r="F68" s="253" t="e">
        <f>INDEX(対応表!$B:$B,MATCH(入力シート!Q100,対応表!Z:Z,0))</f>
        <v>#N/A</v>
      </c>
      <c r="G68" s="533"/>
      <c r="H68" s="590"/>
      <c r="I68" s="251">
        <f ca="1">ROUNDDOWN(IF(F67=0,0,-SUM(I49:I50,I55:I56)*OFFSET(INDIRECT(G98),4,IF(F44=0,A67+F68,B67+F68))),-1)</f>
        <v>0</v>
      </c>
      <c r="J68" s="245">
        <f ca="1">ROUNDDOWN(IF(F67=0,0,-SUM(J49:J50,J55:J56)*OFFSET(INDIRECT(G98),4,IF(F44=0,A67+F68,B67+F68))),-1)</f>
        <v>0</v>
      </c>
      <c r="K68" s="251">
        <f ca="1">ROUNDDOWN(IF(F67=0,0,-SUM(K49:K50,K51:K52,K55:K56)*OFFSET(INDIRECT(G98),4,IF(F44=0,A67+F68,B67+F68))),-1)</f>
        <v>0</v>
      </c>
      <c r="L68" s="245">
        <f ca="1">ROUNDDOWN(IF(F67=0,0,-SUM(L49:L50,L51:L52,L55:L56)*OFFSET(INDIRECT(G98),4,IF(F44=0,A67+F68,B67+F68))),-1)</f>
        <v>0</v>
      </c>
      <c r="M68" s="234" t="s">
        <v>126</v>
      </c>
      <c r="N68" s="573" t="s">
        <v>127</v>
      </c>
      <c r="O68" s="574"/>
      <c r="P68" s="574"/>
      <c r="Q68" s="575"/>
    </row>
    <row r="69" spans="1:17" ht="27">
      <c r="A69" s="199">
        <v>51</v>
      </c>
      <c r="B69" s="199">
        <v>51</v>
      </c>
      <c r="C69" s="608"/>
      <c r="D69" s="115" t="s">
        <v>3233</v>
      </c>
      <c r="E69" s="301">
        <f>入力シート!D106</f>
        <v>0</v>
      </c>
      <c r="F69" s="211">
        <f>IF(E69="あり",1,0)</f>
        <v>0</v>
      </c>
      <c r="G69" s="254" t="s">
        <v>122</v>
      </c>
      <c r="H69" s="255" t="s">
        <v>2949</v>
      </c>
      <c r="I69" s="256">
        <f ca="1">IF(OR(F69=0,F7=1),1,OFFSET(INDIRECT($G$98),-4,IF(F44=0,A69,B69)))</f>
        <v>1</v>
      </c>
      <c r="J69" s="257">
        <f t="shared" ref="J69:L77" ca="1" si="4">I69</f>
        <v>1</v>
      </c>
      <c r="K69" s="256">
        <f t="shared" ca="1" si="4"/>
        <v>1</v>
      </c>
      <c r="L69" s="257">
        <f t="shared" ca="1" si="4"/>
        <v>1</v>
      </c>
      <c r="M69" s="228" t="s">
        <v>126</v>
      </c>
      <c r="N69" s="591"/>
      <c r="O69" s="592"/>
      <c r="P69" s="592"/>
      <c r="Q69" s="593"/>
    </row>
    <row r="70" spans="1:17" ht="27">
      <c r="A70" s="199">
        <v>51</v>
      </c>
      <c r="B70" s="199">
        <v>51</v>
      </c>
      <c r="C70" s="609"/>
      <c r="D70" s="115" t="s">
        <v>260</v>
      </c>
      <c r="E70" s="301">
        <f>入力シート!D111</f>
        <v>0</v>
      </c>
      <c r="F70" s="211">
        <f>IF(E70="あり",1,0)</f>
        <v>0</v>
      </c>
      <c r="G70" s="254" t="s">
        <v>122</v>
      </c>
      <c r="H70" s="255" t="s">
        <v>2949</v>
      </c>
      <c r="I70" s="256">
        <f ca="1">IF(OR(F70=0,F7=0,E27&lt;=19),1,OFFSET(INDIRECT($G$98),LOOKUP(E27,対応表!W3:W5,対応表!X3:X5),IF(F45=0,A70,B70)))</f>
        <v>1</v>
      </c>
      <c r="J70" s="257">
        <f ca="1">I70</f>
        <v>1</v>
      </c>
      <c r="K70" s="256">
        <f ca="1">J70</f>
        <v>1</v>
      </c>
      <c r="L70" s="257">
        <f ca="1">K70</f>
        <v>1</v>
      </c>
      <c r="M70" s="228" t="s">
        <v>85</v>
      </c>
      <c r="N70" s="591"/>
      <c r="O70" s="592"/>
      <c r="P70" s="592"/>
      <c r="Q70" s="593"/>
    </row>
    <row r="71" spans="1:17">
      <c r="C71" s="597" t="s">
        <v>191</v>
      </c>
      <c r="D71" s="258" t="s">
        <v>128</v>
      </c>
      <c r="E71" s="302" t="str">
        <f>入力シート!D118</f>
        <v>４級地</v>
      </c>
      <c r="F71" s="211">
        <f>INDEX(対応表!$B:$B,MATCH(計算シート!$E71,対応表!K:K,0))</f>
        <v>3</v>
      </c>
      <c r="G71" s="230" t="s">
        <v>122</v>
      </c>
      <c r="H71" s="114" t="s">
        <v>123</v>
      </c>
      <c r="I71" s="236">
        <f ca="1">IF($F$71&lt;3,OFFSET('保育単価表（Ａ型）②'!H10,F71,0),OFFSET('保育単価表（Ａ型）②'!R10,F71-3,0))</f>
        <v>1240</v>
      </c>
      <c r="J71" s="240">
        <f t="shared" ca="1" si="4"/>
        <v>1240</v>
      </c>
      <c r="K71" s="259">
        <f t="shared" ca="1" si="4"/>
        <v>1240</v>
      </c>
      <c r="L71" s="240">
        <f t="shared" ca="1" si="4"/>
        <v>1240</v>
      </c>
      <c r="M71" s="241" t="s">
        <v>85</v>
      </c>
      <c r="N71" s="145" t="s">
        <v>129</v>
      </c>
      <c r="O71" s="151"/>
      <c r="P71" s="151"/>
      <c r="Q71" s="260"/>
    </row>
    <row r="72" spans="1:17">
      <c r="C72" s="597"/>
      <c r="D72" s="26" t="s">
        <v>130</v>
      </c>
      <c r="E72" s="301" t="str">
        <f>IF(入力シート!D125="全域","あり",IF(入力シート!D125="一部",入力シート!D126,"なし"))</f>
        <v>なし</v>
      </c>
      <c r="F72" s="211">
        <f t="shared" ref="F72:F78" si="5">IF(E72="あり",1,0)</f>
        <v>0</v>
      </c>
      <c r="G72" s="230" t="s">
        <v>131</v>
      </c>
      <c r="H72" s="114" t="s">
        <v>123</v>
      </c>
      <c r="I72" s="236">
        <f>IF(F72=0,0,'保育単価表（Ａ型）②'!C14)</f>
        <v>0</v>
      </c>
      <c r="J72" s="240">
        <f t="shared" si="4"/>
        <v>0</v>
      </c>
      <c r="K72" s="259">
        <f t="shared" si="4"/>
        <v>0</v>
      </c>
      <c r="L72" s="240">
        <f t="shared" si="4"/>
        <v>0</v>
      </c>
      <c r="M72" s="241" t="s">
        <v>85</v>
      </c>
      <c r="N72" s="145" t="s">
        <v>132</v>
      </c>
      <c r="O72" s="151"/>
      <c r="P72" s="151"/>
      <c r="Q72" s="260"/>
    </row>
    <row r="73" spans="1:17" ht="13.15" customHeight="1">
      <c r="C73" s="597"/>
      <c r="D73" s="26" t="s">
        <v>133</v>
      </c>
      <c r="E73" s="301" t="str">
        <f>IF(入力シート!D133="全域","あり",IF(入力シート!D133="一部",入力シート!D134,"なし"))</f>
        <v>なし</v>
      </c>
      <c r="F73" s="211">
        <f t="shared" si="5"/>
        <v>0</v>
      </c>
      <c r="G73" s="230" t="s">
        <v>131</v>
      </c>
      <c r="H73" s="114" t="s">
        <v>123</v>
      </c>
      <c r="I73" s="236" t="e">
        <f>ROUNDDOWN($M73/$E$27,-1)</f>
        <v>#DIV/0!</v>
      </c>
      <c r="J73" s="240" t="e">
        <f t="shared" si="4"/>
        <v>#DIV/0!</v>
      </c>
      <c r="K73" s="259" t="e">
        <f t="shared" si="4"/>
        <v>#DIV/0!</v>
      </c>
      <c r="L73" s="240" t="e">
        <f t="shared" si="4"/>
        <v>#DIV/0!</v>
      </c>
      <c r="M73" s="261">
        <f>IF($F73=0,0,'保育単価表（Ａ型）②'!C16)</f>
        <v>0</v>
      </c>
      <c r="N73" s="569" t="s">
        <v>143</v>
      </c>
      <c r="O73" s="570"/>
      <c r="P73" s="570"/>
      <c r="Q73" s="571"/>
    </row>
    <row r="74" spans="1:17" ht="13.5" customHeight="1">
      <c r="C74" s="597"/>
      <c r="D74" s="26" t="s">
        <v>134</v>
      </c>
      <c r="E74" s="301">
        <f>入力シート!D145</f>
        <v>0</v>
      </c>
      <c r="F74" s="211">
        <f t="shared" si="5"/>
        <v>0</v>
      </c>
      <c r="G74" s="230" t="s">
        <v>131</v>
      </c>
      <c r="H74" s="114" t="s">
        <v>123</v>
      </c>
      <c r="I74" s="236" t="e">
        <f>ROUNDDOWN($M74/$E$27,-1)</f>
        <v>#DIV/0!</v>
      </c>
      <c r="J74" s="240" t="e">
        <f t="shared" si="4"/>
        <v>#DIV/0!</v>
      </c>
      <c r="K74" s="259" t="e">
        <f t="shared" si="4"/>
        <v>#DIV/0!</v>
      </c>
      <c r="L74" s="240" t="e">
        <f t="shared" si="4"/>
        <v>#DIV/0!</v>
      </c>
      <c r="M74" s="261">
        <f>IF($F74=0,0,'保育単価表（Ａ型）②'!C18)</f>
        <v>0</v>
      </c>
      <c r="N74" s="569" t="s">
        <v>143</v>
      </c>
      <c r="O74" s="570"/>
      <c r="P74" s="570"/>
      <c r="Q74" s="571"/>
    </row>
    <row r="75" spans="1:17" ht="13.5" customHeight="1">
      <c r="C75" s="597"/>
      <c r="D75" s="603" t="s">
        <v>135</v>
      </c>
      <c r="E75" s="595">
        <f>入力シート!D151</f>
        <v>0</v>
      </c>
      <c r="F75" s="605" t="e">
        <f>INDEX(対応表!$B:$B,MATCH(入力シート!D151,対応表!$AA:$AA,0))</f>
        <v>#N/A</v>
      </c>
      <c r="G75" s="563" t="s">
        <v>122</v>
      </c>
      <c r="H75" s="115" t="s">
        <v>123</v>
      </c>
      <c r="I75" s="610" t="e">
        <f ca="1">ROUNDDOWN(($M75+M76)/$E$27,-1)</f>
        <v>#N/A</v>
      </c>
      <c r="J75" s="578" t="e">
        <f t="shared" ca="1" si="4"/>
        <v>#N/A</v>
      </c>
      <c r="K75" s="610" t="e">
        <f t="shared" ca="1" si="4"/>
        <v>#N/A</v>
      </c>
      <c r="L75" s="578" t="e">
        <f ca="1">K75</f>
        <v>#N/A</v>
      </c>
      <c r="M75" s="261" t="e">
        <f ca="1">(OFFSET('保育単価表（Ａ型）②'!E21,3*(F75-1),0))</f>
        <v>#N/A</v>
      </c>
      <c r="N75" s="599"/>
      <c r="O75" s="600"/>
      <c r="P75" s="262"/>
      <c r="Q75" s="263"/>
    </row>
    <row r="76" spans="1:17" ht="13.5" customHeight="1">
      <c r="C76" s="597"/>
      <c r="D76" s="604"/>
      <c r="E76" s="586"/>
      <c r="F76" s="606"/>
      <c r="G76" s="564"/>
      <c r="H76" s="115" t="s">
        <v>3132</v>
      </c>
      <c r="I76" s="611"/>
      <c r="J76" s="579"/>
      <c r="K76" s="611"/>
      <c r="L76" s="579"/>
      <c r="M76" s="261" t="e">
        <f ca="1">(OFFSET('保育単価表（Ａ型）②'!K21,3*(F75-1),0)*E9*100)</f>
        <v>#N/A</v>
      </c>
      <c r="N76" s="264"/>
      <c r="O76" s="265"/>
      <c r="P76" s="262"/>
      <c r="Q76" s="263"/>
    </row>
    <row r="77" spans="1:17" ht="14.25" customHeight="1">
      <c r="C77" s="598"/>
      <c r="D77" s="18" t="s">
        <v>136</v>
      </c>
      <c r="E77" s="303">
        <f>入力シート!D156</f>
        <v>0</v>
      </c>
      <c r="F77" s="211">
        <f t="shared" si="5"/>
        <v>0</v>
      </c>
      <c r="G77" s="230" t="s">
        <v>131</v>
      </c>
      <c r="H77" s="114" t="s">
        <v>123</v>
      </c>
      <c r="I77" s="236" t="e">
        <f>ROUNDDOWN($M77/$E$27,-1)</f>
        <v>#DIV/0!</v>
      </c>
      <c r="J77" s="311" t="e">
        <f t="shared" si="4"/>
        <v>#DIV/0!</v>
      </c>
      <c r="K77" s="310" t="e">
        <f t="shared" si="4"/>
        <v>#DIV/0!</v>
      </c>
      <c r="L77" s="311" t="e">
        <f t="shared" si="4"/>
        <v>#DIV/0!</v>
      </c>
      <c r="M77" s="261">
        <f>IF($F77=0,0,'保育単価表（Ａ型）②'!C29)</f>
        <v>0</v>
      </c>
      <c r="N77" s="569" t="s">
        <v>143</v>
      </c>
      <c r="O77" s="570"/>
      <c r="P77" s="570"/>
      <c r="Q77" s="571"/>
    </row>
    <row r="78" spans="1:17" ht="14.25" customHeight="1">
      <c r="C78" s="517" t="s">
        <v>2958</v>
      </c>
      <c r="D78" s="26" t="s">
        <v>2959</v>
      </c>
      <c r="E78" s="342">
        <f>入力シート!D163</f>
        <v>0</v>
      </c>
      <c r="F78" s="266">
        <f t="shared" si="5"/>
        <v>0</v>
      </c>
      <c r="G78" s="267" t="s">
        <v>2960</v>
      </c>
      <c r="H78" s="243" t="s">
        <v>2961</v>
      </c>
      <c r="I78" s="312">
        <f>IF(SUM(E22:F23)=0,0,ROUNDDOWN(M78/E27,-1))</f>
        <v>0</v>
      </c>
      <c r="J78" s="313">
        <f>IF(SUM(E24:F24)=0,0,ROUNDDOWN(M78/E27,-1))</f>
        <v>0</v>
      </c>
      <c r="K78" s="314">
        <f>IF(SUM(E17:F18)=0,0,ROUNDDOWN(M78/E27,-1))</f>
        <v>0</v>
      </c>
      <c r="L78" s="315">
        <f>IF(SUM(E19:F19)=0,0,ROUNDDOWN(M78/E27,-1))</f>
        <v>0</v>
      </c>
      <c r="M78" s="261">
        <f>IF(F78=0,0,('保育単価表（Ａ型）②'!L4*ROUND(計算シート!F38,0))+('保育単価表（Ａ型）②'!L5*ROUND(計算シート!F39,0)))</f>
        <v>0</v>
      </c>
      <c r="N78" s="264"/>
      <c r="O78" s="265"/>
      <c r="P78" s="265"/>
      <c r="Q78" s="268"/>
    </row>
    <row r="79" spans="1:17" ht="14.25" customHeight="1" thickBot="1">
      <c r="C79" s="518"/>
      <c r="D79" s="26" t="s">
        <v>3246</v>
      </c>
      <c r="E79" s="366">
        <f>入力シート!H168</f>
        <v>0</v>
      </c>
      <c r="F79" s="266">
        <f t="shared" ref="F79" si="6">IF(E79="あり",1,0)</f>
        <v>0</v>
      </c>
      <c r="G79" s="267" t="s">
        <v>122</v>
      </c>
      <c r="H79" s="243" t="s">
        <v>3257</v>
      </c>
      <c r="I79" s="236" t="e">
        <f ca="1">ROUNDDOWN(M79/E27,-1)</f>
        <v>#DIV/0!</v>
      </c>
      <c r="J79" s="344" t="e">
        <f t="shared" ref="J79" ca="1" si="7">I79</f>
        <v>#DIV/0!</v>
      </c>
      <c r="K79" s="343" t="e">
        <f t="shared" ref="K79" ca="1" si="8">J79</f>
        <v>#DIV/0!</v>
      </c>
      <c r="L79" s="344" t="e">
        <f t="shared" ref="L79" ca="1" si="9">K79</f>
        <v>#DIV/0!</v>
      </c>
      <c r="M79" s="261">
        <f ca="1">IF(F79=0,0,OFFSET(INDIRECT($G$109),0,0)*(G12)+OFFSET(INDIRECT($G$109),1,0)*(G14))</f>
        <v>0</v>
      </c>
      <c r="N79" s="345"/>
      <c r="O79" s="346"/>
      <c r="P79" s="346"/>
      <c r="Q79" s="268"/>
    </row>
    <row r="80" spans="1:17" s="156" customFormat="1" ht="4.5" customHeight="1" thickTop="1">
      <c r="A80" s="184"/>
      <c r="D80" s="171"/>
      <c r="E80" s="175"/>
      <c r="F80" s="269"/>
      <c r="G80" s="171"/>
      <c r="H80" s="270"/>
      <c r="I80" s="271"/>
      <c r="J80" s="272"/>
      <c r="K80" s="271"/>
      <c r="L80" s="272"/>
      <c r="M80" s="269"/>
    </row>
    <row r="81" spans="1:14" ht="16.5" customHeight="1">
      <c r="C81" s="136"/>
      <c r="D81" s="580" t="s">
        <v>119</v>
      </c>
      <c r="E81" s="596"/>
      <c r="F81" s="596"/>
      <c r="G81" s="596"/>
      <c r="H81" s="582"/>
      <c r="I81" s="273"/>
      <c r="J81" s="274"/>
      <c r="K81" s="273"/>
      <c r="L81" s="274"/>
      <c r="M81" s="223"/>
      <c r="N81" s="134" t="s">
        <v>3223</v>
      </c>
    </row>
    <row r="82" spans="1:14" ht="14.25">
      <c r="C82" s="136" t="s">
        <v>88</v>
      </c>
      <c r="D82" s="18" t="s">
        <v>137</v>
      </c>
      <c r="E82" s="269"/>
      <c r="F82" s="275"/>
      <c r="G82" s="269"/>
      <c r="H82" s="269"/>
      <c r="I82" s="239" t="e">
        <f ca="1">ROUNDDOWN(SUM(I46:I47,I53:I63,I65:I67)*I69*I70,IF(F69=0,0,-1))+SUM(I71,I75:I76,I78:I79)</f>
        <v>#N/A</v>
      </c>
      <c r="J82" s="239" t="e">
        <f ca="1">ROUNDDOWN(SUM(J46:J47,J53:J63,J65:J67)*J69*J70,IF(F69=0,0,-1))+SUM(J71,J75:J76,J78:J79)</f>
        <v>#N/A</v>
      </c>
      <c r="K82" s="239" t="e">
        <f ca="1">ROUNDDOWN(SUM(K46:K47,K51:K63,K65:K67)*K69*K70,IF(F69=0,0,-1))+SUM(K71,K75:K76,K78:K79)</f>
        <v>#N/A</v>
      </c>
      <c r="L82" s="239" t="e">
        <f ca="1">ROUNDDOWN(SUM(L46:L47,L51:L63,L65:L67)*L69*L70,IF(F69=0,0,-1))+SUM(L71,L75:L76,L78:L79)</f>
        <v>#N/A</v>
      </c>
      <c r="M82" s="276" t="s">
        <v>85</v>
      </c>
      <c r="N82" s="277"/>
    </row>
    <row r="83" spans="1:14">
      <c r="C83" s="136" t="s">
        <v>89</v>
      </c>
      <c r="D83" s="18" t="s">
        <v>138</v>
      </c>
      <c r="E83" s="269"/>
      <c r="F83" s="275"/>
      <c r="G83" s="269"/>
      <c r="H83" s="269"/>
      <c r="I83" s="259" t="e">
        <f>SUM(I72:I74,I77)</f>
        <v>#DIV/0!</v>
      </c>
      <c r="J83" s="259" t="e">
        <f>SUM(J72:J74,J77)</f>
        <v>#DIV/0!</v>
      </c>
      <c r="K83" s="259" t="e">
        <f>SUM(K72:K74,K77)</f>
        <v>#DIV/0!</v>
      </c>
      <c r="L83" s="259" t="e">
        <f>SUM(L72:L74,L77)</f>
        <v>#DIV/0!</v>
      </c>
      <c r="M83" s="276" t="s">
        <v>85</v>
      </c>
    </row>
    <row r="84" spans="1:14">
      <c r="C84" s="136" t="s">
        <v>94</v>
      </c>
      <c r="D84" s="278" t="s">
        <v>139</v>
      </c>
      <c r="E84" s="269"/>
      <c r="F84" s="275"/>
      <c r="G84" s="269"/>
      <c r="H84" s="269"/>
      <c r="I84" s="259" t="e">
        <f ca="1">I82*12+I83</f>
        <v>#N/A</v>
      </c>
      <c r="J84" s="279" t="e">
        <f ca="1">J82*12+J83</f>
        <v>#N/A</v>
      </c>
      <c r="K84" s="259" t="e">
        <f ca="1">K82*12+K83</f>
        <v>#N/A</v>
      </c>
      <c r="L84" s="279" t="e">
        <f ca="1">L82*12+L83</f>
        <v>#N/A</v>
      </c>
      <c r="M84" s="276" t="s">
        <v>85</v>
      </c>
    </row>
    <row r="85" spans="1:14" ht="16.5" customHeight="1">
      <c r="C85" s="136"/>
      <c r="D85" s="580" t="s">
        <v>106</v>
      </c>
      <c r="E85" s="581"/>
      <c r="F85" s="581"/>
      <c r="G85" s="581"/>
      <c r="H85" s="582"/>
      <c r="I85" s="273"/>
      <c r="J85" s="274"/>
      <c r="K85" s="273"/>
      <c r="L85" s="274"/>
      <c r="M85" s="223"/>
    </row>
    <row r="86" spans="1:14">
      <c r="C86" s="136" t="s">
        <v>90</v>
      </c>
      <c r="D86" s="18" t="s">
        <v>137</v>
      </c>
      <c r="E86" s="269"/>
      <c r="F86" s="275"/>
      <c r="G86" s="269"/>
      <c r="H86" s="269"/>
      <c r="I86" s="239" t="e">
        <f ca="1">ROUNDDOWN(SUM(I49:I62,I64:I66,I68)*I69*I70,IF(F69=0,0,-1))+SUM(I71,I75:I76,I78:I79)</f>
        <v>#N/A</v>
      </c>
      <c r="J86" s="239" t="e">
        <f ca="1">ROUNDDOWN(SUM(J49:J62,J64:J66,J68)*J69*J70,IF(F69=0,0,-1))+SUM(J71,J75:J76,J78:J79)</f>
        <v>#N/A</v>
      </c>
      <c r="K86" s="239" t="e">
        <f ca="1">ROUNDDOWN(SUM(K49:K62,K64:K66,K68)*K69*K70,IF(F69=0,0,-1))+SUM(K71,K75:K76,K78:K79)</f>
        <v>#N/A</v>
      </c>
      <c r="L86" s="239" t="e">
        <f ca="1">ROUNDDOWN(SUM(L49:L62,L64:L66,L68)*L69*L70,IF(F69=0,0,-1))+SUM(L71,L75:L76,L78:L79)</f>
        <v>#N/A</v>
      </c>
      <c r="M86" s="276" t="s">
        <v>85</v>
      </c>
    </row>
    <row r="87" spans="1:14">
      <c r="C87" s="136" t="s">
        <v>91</v>
      </c>
      <c r="D87" s="18" t="s">
        <v>138</v>
      </c>
      <c r="E87" s="269"/>
      <c r="F87" s="275"/>
      <c r="G87" s="269"/>
      <c r="H87" s="269"/>
      <c r="I87" s="259" t="e">
        <f>SUM(I72:I74,I77)</f>
        <v>#DIV/0!</v>
      </c>
      <c r="J87" s="259" t="e">
        <f>SUM(J72:J74,J77)</f>
        <v>#DIV/0!</v>
      </c>
      <c r="K87" s="259" t="e">
        <f>SUM(K72:K74,K77)</f>
        <v>#DIV/0!</v>
      </c>
      <c r="L87" s="259" t="e">
        <f>SUM(L72:L74,L77)</f>
        <v>#DIV/0!</v>
      </c>
      <c r="M87" s="276" t="s">
        <v>85</v>
      </c>
    </row>
    <row r="88" spans="1:14">
      <c r="C88" s="136" t="s">
        <v>95</v>
      </c>
      <c r="D88" s="278" t="s">
        <v>139</v>
      </c>
      <c r="E88" s="269"/>
      <c r="F88" s="275"/>
      <c r="G88" s="269"/>
      <c r="H88" s="269"/>
      <c r="I88" s="259" t="e">
        <f ca="1">I86*12+I87</f>
        <v>#N/A</v>
      </c>
      <c r="J88" s="279" t="e">
        <f ca="1">J86*12+J87</f>
        <v>#N/A</v>
      </c>
      <c r="K88" s="259" t="e">
        <f ca="1">K86*12+K87</f>
        <v>#N/A</v>
      </c>
      <c r="L88" s="279" t="e">
        <f ca="1">L86*12+L87</f>
        <v>#N/A</v>
      </c>
      <c r="M88" s="276" t="s">
        <v>85</v>
      </c>
    </row>
    <row r="89" spans="1:14" s="156" customFormat="1" ht="6" customHeight="1">
      <c r="A89" s="184"/>
      <c r="C89" s="280"/>
      <c r="D89" s="269"/>
      <c r="E89" s="269"/>
      <c r="F89" s="275"/>
      <c r="G89" s="269"/>
      <c r="H89" s="269"/>
      <c r="I89" s="281"/>
      <c r="J89" s="281"/>
      <c r="K89" s="281"/>
      <c r="L89" s="281"/>
      <c r="M89" s="275"/>
    </row>
    <row r="90" spans="1:14">
      <c r="B90" s="282"/>
      <c r="C90" s="282"/>
      <c r="D90" s="278" t="s">
        <v>193</v>
      </c>
      <c r="E90" s="269"/>
      <c r="F90" s="275"/>
      <c r="G90" s="269"/>
      <c r="H90" s="269"/>
      <c r="I90" s="259"/>
      <c r="J90" s="283" t="e">
        <f ca="1">$I84*(E22+E23)+J84*E24+I88*(F22+F23)+J88*F24</f>
        <v>#N/A</v>
      </c>
      <c r="K90" s="239"/>
      <c r="L90" s="283" t="e">
        <f ca="1">$K84*(E17+E18)+L84*E19+K88*(F17+F18)+L88*F19</f>
        <v>#N/A</v>
      </c>
      <c r="M90" s="223"/>
    </row>
    <row r="91" spans="1:14">
      <c r="B91" s="282"/>
      <c r="C91" s="282"/>
      <c r="D91" s="278" t="s">
        <v>144</v>
      </c>
      <c r="E91" s="269"/>
      <c r="F91" s="275"/>
      <c r="G91" s="269"/>
      <c r="H91" s="269"/>
      <c r="I91" s="259"/>
      <c r="J91" s="283" t="e">
        <f ca="1">J90+L90</f>
        <v>#N/A</v>
      </c>
      <c r="K91" s="239"/>
      <c r="L91" s="283"/>
      <c r="M91" s="223"/>
    </row>
    <row r="92" spans="1:14">
      <c r="G92" s="284"/>
      <c r="H92" s="284"/>
      <c r="I92" s="136" t="s">
        <v>192</v>
      </c>
      <c r="J92" s="285" t="e">
        <f ca="1">J91/E27</f>
        <v>#N/A</v>
      </c>
      <c r="K92" s="285"/>
      <c r="L92" s="285"/>
    </row>
    <row r="93" spans="1:14">
      <c r="A93" s="134"/>
      <c r="G93" s="284"/>
      <c r="H93" s="284"/>
    </row>
    <row r="95" spans="1:14">
      <c r="A95" s="134"/>
      <c r="D95" s="286" t="s">
        <v>140</v>
      </c>
      <c r="E95" s="287"/>
      <c r="F95" s="287"/>
      <c r="G95" s="288"/>
      <c r="H95" s="289"/>
    </row>
    <row r="96" spans="1:14">
      <c r="A96" s="134"/>
      <c r="D96" s="290" t="s">
        <v>141</v>
      </c>
      <c r="E96" s="291"/>
      <c r="F96" s="291"/>
      <c r="G96" s="292" t="str">
        <f>IF($F$44=0,$G$104,$G$101)</f>
        <v>'保育単価表（Ａ型）'!F</v>
      </c>
      <c r="H96" s="293"/>
    </row>
    <row r="97" spans="1:8">
      <c r="A97" s="134"/>
      <c r="D97" s="290"/>
      <c r="E97" s="291"/>
      <c r="F97" s="291"/>
      <c r="G97" s="292">
        <f>7+2*8*$F$6+8*$F$7</f>
        <v>103</v>
      </c>
      <c r="H97" s="293"/>
    </row>
    <row r="98" spans="1:8">
      <c r="A98" s="134"/>
      <c r="D98" s="290" t="s">
        <v>142</v>
      </c>
      <c r="E98" s="291"/>
      <c r="F98" s="291"/>
      <c r="G98" s="292" t="str">
        <f>G96&amp;G97</f>
        <v>'保育単価表（Ａ型）'!F103</v>
      </c>
      <c r="H98" s="293"/>
    </row>
    <row r="99" spans="1:8">
      <c r="A99" s="134"/>
      <c r="D99" s="290"/>
      <c r="E99" s="291"/>
      <c r="F99" s="291"/>
      <c r="G99" s="292"/>
      <c r="H99" s="293"/>
    </row>
    <row r="100" spans="1:8">
      <c r="A100" s="134"/>
      <c r="D100" s="290" t="s">
        <v>256</v>
      </c>
      <c r="E100" s="291"/>
      <c r="F100" s="291"/>
      <c r="G100" s="292"/>
      <c r="H100" s="293"/>
    </row>
    <row r="101" spans="1:8">
      <c r="A101" s="134"/>
      <c r="D101" s="290" t="s">
        <v>141</v>
      </c>
      <c r="E101" s="294"/>
      <c r="F101" s="291"/>
      <c r="G101" s="295" t="s">
        <v>3009</v>
      </c>
      <c r="H101" s="293"/>
    </row>
    <row r="102" spans="1:8">
      <c r="A102" s="134"/>
      <c r="D102" s="290"/>
      <c r="E102" s="291"/>
      <c r="F102" s="291"/>
      <c r="G102" s="292"/>
      <c r="H102" s="293"/>
    </row>
    <row r="103" spans="1:8">
      <c r="A103" s="134"/>
      <c r="D103" s="290" t="s">
        <v>257</v>
      </c>
      <c r="E103" s="291"/>
      <c r="F103" s="291"/>
      <c r="G103" s="292"/>
      <c r="H103" s="293"/>
    </row>
    <row r="104" spans="1:8">
      <c r="A104" s="134"/>
      <c r="D104" s="290" t="s">
        <v>141</v>
      </c>
      <c r="E104" s="367"/>
      <c r="F104" s="291"/>
      <c r="G104" s="295" t="s">
        <v>3131</v>
      </c>
      <c r="H104" s="293"/>
    </row>
    <row r="105" spans="1:8">
      <c r="A105" s="134"/>
      <c r="D105" s="290"/>
      <c r="E105" s="367"/>
      <c r="F105" s="291"/>
      <c r="G105" s="295"/>
      <c r="H105" s="293"/>
    </row>
    <row r="106" spans="1:8">
      <c r="D106" s="290" t="s">
        <v>3258</v>
      </c>
      <c r="E106" s="291"/>
      <c r="F106" s="291"/>
      <c r="G106" s="368"/>
      <c r="H106" s="293"/>
    </row>
    <row r="107" spans="1:8">
      <c r="D107" s="290" t="s">
        <v>141</v>
      </c>
      <c r="E107" s="291"/>
      <c r="F107" s="291"/>
      <c r="G107" s="370" t="s">
        <v>3259</v>
      </c>
      <c r="H107" s="293"/>
    </row>
    <row r="108" spans="1:8">
      <c r="D108" s="290"/>
      <c r="E108" s="291"/>
      <c r="F108" s="291"/>
      <c r="G108" s="292">
        <f>4+2*$F$7</f>
        <v>4</v>
      </c>
      <c r="H108" s="293"/>
    </row>
    <row r="109" spans="1:8">
      <c r="D109" s="290" t="s">
        <v>142</v>
      </c>
      <c r="E109" s="291"/>
      <c r="F109" s="291"/>
      <c r="G109" s="292" t="str">
        <f>G107&amp;G108</f>
        <v>'保育単価表（Ａ型）③'!C4</v>
      </c>
      <c r="H109" s="293"/>
    </row>
    <row r="110" spans="1:8">
      <c r="D110" s="296"/>
      <c r="E110" s="297"/>
      <c r="F110" s="297"/>
      <c r="G110" s="369"/>
      <c r="H110" s="298"/>
    </row>
  </sheetData>
  <sheetProtection algorithmName="SHA-512" hashValue="kP2m4Wig4eXAbUUqMTk8gUQ5QRAdVgQW7zPMp8Zc5MfxdpHaS+P7nsOV5kOIo1Q1bmI8+v6SI/jqifKrHlCRGA==" saltValue="aqV9TrmBPhiA/Xp7qenD8g==" spinCount="100000" sheet="1" selectLockedCells="1" selectUnlockedCells="1"/>
  <mergeCells count="83">
    <mergeCell ref="D81:H81"/>
    <mergeCell ref="C71:C77"/>
    <mergeCell ref="N75:O75"/>
    <mergeCell ref="D67:D68"/>
    <mergeCell ref="D75:D76"/>
    <mergeCell ref="E75:E76"/>
    <mergeCell ref="F75:F76"/>
    <mergeCell ref="G75:G76"/>
    <mergeCell ref="G67:G68"/>
    <mergeCell ref="C62:C70"/>
    <mergeCell ref="D65:D66"/>
    <mergeCell ref="G65:G66"/>
    <mergeCell ref="N77:Q77"/>
    <mergeCell ref="I75:I76"/>
    <mergeCell ref="J75:J76"/>
    <mergeCell ref="K75:K76"/>
    <mergeCell ref="I59:I61"/>
    <mergeCell ref="J59:J61"/>
    <mergeCell ref="M59:M61"/>
    <mergeCell ref="E65:E66"/>
    <mergeCell ref="F65:F66"/>
    <mergeCell ref="L75:L76"/>
    <mergeCell ref="D85:H85"/>
    <mergeCell ref="N62:Q62"/>
    <mergeCell ref="D63:D64"/>
    <mergeCell ref="E63:E64"/>
    <mergeCell ref="F63:F64"/>
    <mergeCell ref="G63:G64"/>
    <mergeCell ref="H63:H64"/>
    <mergeCell ref="N63:Q63"/>
    <mergeCell ref="N67:Q67"/>
    <mergeCell ref="N68:Q68"/>
    <mergeCell ref="H67:H68"/>
    <mergeCell ref="N69:Q69"/>
    <mergeCell ref="N70:Q70"/>
    <mergeCell ref="N65:Q66"/>
    <mergeCell ref="N73:Q73"/>
    <mergeCell ref="N74:Q74"/>
    <mergeCell ref="J57:J58"/>
    <mergeCell ref="K57:K58"/>
    <mergeCell ref="N64:Q64"/>
    <mergeCell ref="K59:K61"/>
    <mergeCell ref="L59:L61"/>
    <mergeCell ref="M57:M58"/>
    <mergeCell ref="N57:Q58"/>
    <mergeCell ref="N59:Q61"/>
    <mergeCell ref="L57:L58"/>
    <mergeCell ref="I57:I58"/>
    <mergeCell ref="D53:D54"/>
    <mergeCell ref="E53:E54"/>
    <mergeCell ref="F53:F54"/>
    <mergeCell ref="G53:G54"/>
    <mergeCell ref="I53:I54"/>
    <mergeCell ref="N53:Q54"/>
    <mergeCell ref="D55:D56"/>
    <mergeCell ref="E55:E56"/>
    <mergeCell ref="F55:F56"/>
    <mergeCell ref="G55:G56"/>
    <mergeCell ref="K53:K54"/>
    <mergeCell ref="L53:L54"/>
    <mergeCell ref="J53:J54"/>
    <mergeCell ref="N55:Q56"/>
    <mergeCell ref="I42:J42"/>
    <mergeCell ref="G51:G52"/>
    <mergeCell ref="N44:Q44"/>
    <mergeCell ref="K42:L42"/>
    <mergeCell ref="F51:F52"/>
    <mergeCell ref="N51:Q52"/>
    <mergeCell ref="N45:Q47"/>
    <mergeCell ref="N48:Q50"/>
    <mergeCell ref="A42:B42"/>
    <mergeCell ref="C51:C61"/>
    <mergeCell ref="D57:D58"/>
    <mergeCell ref="G57:G58"/>
    <mergeCell ref="H57:H58"/>
    <mergeCell ref="D59:D61"/>
    <mergeCell ref="G59:G61"/>
    <mergeCell ref="H59:H61"/>
    <mergeCell ref="C78:C79"/>
    <mergeCell ref="D51:D52"/>
    <mergeCell ref="E51:E52"/>
    <mergeCell ref="F1:H1"/>
    <mergeCell ref="F3:H3"/>
  </mergeCells>
  <phoneticPr fontId="6"/>
  <dataValidations count="2">
    <dataValidation type="whole" operator="greaterThanOrEqual" allowBlank="1" showInputMessage="1" showErrorMessage="1" sqref="E10 F17:F19 E7 F12:G14 E12:E15 E17:E20 F22:F24 E22:E25 E28:E31 E34:E36" xr:uid="{00000000-0002-0000-0100-000000000000}">
      <formula1>0</formula1>
    </dataValidation>
    <dataValidation operator="greaterThanOrEqual" allowBlank="1" showInputMessage="1" showErrorMessage="1" sqref="E51 E32:E33 E37:F40" xr:uid="{00000000-0002-0000-0100-000001000000}"/>
  </dataValidations>
  <pageMargins left="0.70866141732283472" right="0.70866141732283472" top="0.74803149606299213" bottom="0.74803149606299213" header="0.31496062992125984" footer="0.31496062992125984"/>
  <pageSetup paperSize="9"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BS135"/>
  <sheetViews>
    <sheetView view="pageBreakPreview" zoomScale="80" zoomScaleNormal="100" zoomScaleSheetLayoutView="80" workbookViewId="0">
      <selection sqref="A1:A4"/>
    </sheetView>
  </sheetViews>
  <sheetFormatPr defaultRowHeight="10.5"/>
  <cols>
    <col min="1" max="1" width="5.625" style="33" customWidth="1"/>
    <col min="2" max="2" width="5.375" style="33" customWidth="1"/>
    <col min="3" max="3" width="4.5" style="33" bestFit="1" customWidth="1"/>
    <col min="4" max="4" width="7.5" style="33" customWidth="1"/>
    <col min="5" max="5" width="2.25" style="93" customWidth="1"/>
    <col min="6" max="6" width="6.875" style="28" customWidth="1"/>
    <col min="7" max="7" width="8.125" style="32" customWidth="1"/>
    <col min="8" max="8" width="6.875" style="28" customWidth="1"/>
    <col min="9" max="9" width="8.125" style="32" customWidth="1"/>
    <col min="10" max="10" width="2.25" style="30" customWidth="1"/>
    <col min="11" max="11" width="6.25" style="28" customWidth="1"/>
    <col min="12" max="12" width="6.25" style="32" customWidth="1"/>
    <col min="13" max="13" width="7.625" style="27" customWidth="1"/>
    <col min="14" max="14" width="6.25" style="28" customWidth="1"/>
    <col min="15" max="15" width="6.25" style="32" customWidth="1"/>
    <col min="16" max="16" width="7.625" style="27" customWidth="1"/>
    <col min="17" max="17" width="2.25" style="30" customWidth="1"/>
    <col min="18" max="18" width="8" style="28" customWidth="1"/>
    <col min="19" max="19" width="11.5" style="28" bestFit="1" customWidth="1"/>
    <col min="20" max="20" width="8.125" style="31" bestFit="1" customWidth="1"/>
    <col min="21" max="21" width="4.625" style="31" customWidth="1"/>
    <col min="22" max="22" width="8.125" style="31" customWidth="1"/>
    <col min="23" max="23" width="2.25" style="27" customWidth="1"/>
    <col min="24" max="24" width="1.125" style="30" customWidth="1"/>
    <col min="25" max="25" width="12.75" style="28" customWidth="1"/>
    <col min="26" max="26" width="9.875" style="28" customWidth="1"/>
    <col min="27" max="27" width="2.25" style="30" customWidth="1"/>
    <col min="28" max="28" width="11.25" style="31" customWidth="1"/>
    <col min="29" max="29" width="1.125" style="31" customWidth="1"/>
    <col min="30" max="30" width="2.25" style="30" customWidth="1"/>
    <col min="31" max="31" width="10.25" style="31" customWidth="1"/>
    <col min="32" max="32" width="2.25" style="27" customWidth="1"/>
    <col min="33" max="33" width="5.625" style="28" customWidth="1"/>
    <col min="34" max="34" width="2.25" style="30" customWidth="1"/>
    <col min="35" max="35" width="6.875" style="31" customWidth="1"/>
    <col min="36" max="36" width="2.25" style="28" customWidth="1"/>
    <col min="37" max="38" width="6.125" style="28" customWidth="1"/>
    <col min="39" max="39" width="2.25" style="28" customWidth="1"/>
    <col min="40" max="40" width="5.25" style="29" customWidth="1"/>
    <col min="41" max="41" width="5.75" style="28" customWidth="1"/>
    <col min="42" max="42" width="5.875" style="28" customWidth="1"/>
    <col min="43" max="43" width="2.25" style="27" customWidth="1"/>
    <col min="44" max="44" width="6.625" style="28" customWidth="1"/>
    <col min="45" max="45" width="2.25" style="27" customWidth="1"/>
    <col min="46" max="46" width="11.5" style="28" customWidth="1"/>
    <col min="47" max="47" width="2.25" style="27" customWidth="1"/>
    <col min="48" max="48" width="5.5" style="28" customWidth="1"/>
    <col min="49" max="49" width="2.25" style="30" customWidth="1"/>
    <col min="50" max="50" width="12.375" style="28" bestFit="1" customWidth="1"/>
    <col min="51" max="51" width="2.25" style="27" customWidth="1"/>
    <col min="52" max="55" width="10.25" style="28" customWidth="1"/>
    <col min="56" max="56" width="2.25" style="27" customWidth="1"/>
    <col min="57" max="57" width="15.5" style="28" bestFit="1" customWidth="1"/>
    <col min="58" max="59" width="6.25" style="28" customWidth="1"/>
    <col min="60" max="71" width="9" style="335"/>
    <col min="72" max="289" width="9" style="33"/>
    <col min="290" max="290" width="1.75" style="33" customWidth="1"/>
    <col min="291" max="291" width="2.5" style="33" customWidth="1"/>
    <col min="292" max="292" width="3.625" style="33" customWidth="1"/>
    <col min="293" max="293" width="2.75" style="33" customWidth="1"/>
    <col min="294" max="294" width="0.875" style="33" customWidth="1"/>
    <col min="295" max="295" width="1.25" style="33" customWidth="1"/>
    <col min="296" max="296" width="5.375" style="33" customWidth="1"/>
    <col min="297" max="297" width="6.5" style="33" customWidth="1"/>
    <col min="298" max="298" width="4.125" style="33" customWidth="1"/>
    <col min="299" max="299" width="7.875" style="33" customWidth="1"/>
    <col min="300" max="300" width="8.75" style="33" customWidth="1"/>
    <col min="301" max="304" width="6.25" style="33" customWidth="1"/>
    <col min="305" max="305" width="4.875" style="33" customWidth="1"/>
    <col min="306" max="306" width="2.5" style="33" customWidth="1"/>
    <col min="307" max="307" width="4.875" style="33" customWidth="1"/>
    <col min="308" max="545" width="9" style="33"/>
    <col min="546" max="546" width="1.75" style="33" customWidth="1"/>
    <col min="547" max="547" width="2.5" style="33" customWidth="1"/>
    <col min="548" max="548" width="3.625" style="33" customWidth="1"/>
    <col min="549" max="549" width="2.75" style="33" customWidth="1"/>
    <col min="550" max="550" width="0.875" style="33" customWidth="1"/>
    <col min="551" max="551" width="1.25" style="33" customWidth="1"/>
    <col min="552" max="552" width="5.375" style="33" customWidth="1"/>
    <col min="553" max="553" width="6.5" style="33" customWidth="1"/>
    <col min="554" max="554" width="4.125" style="33" customWidth="1"/>
    <col min="555" max="555" width="7.875" style="33" customWidth="1"/>
    <col min="556" max="556" width="8.75" style="33" customWidth="1"/>
    <col min="557" max="560" width="6.25" style="33" customWidth="1"/>
    <col min="561" max="561" width="4.875" style="33" customWidth="1"/>
    <col min="562" max="562" width="2.5" style="33" customWidth="1"/>
    <col min="563" max="563" width="4.875" style="33" customWidth="1"/>
    <col min="564" max="801" width="9" style="33"/>
    <col min="802" max="802" width="1.75" style="33" customWidth="1"/>
    <col min="803" max="803" width="2.5" style="33" customWidth="1"/>
    <col min="804" max="804" width="3.625" style="33" customWidth="1"/>
    <col min="805" max="805" width="2.75" style="33" customWidth="1"/>
    <col min="806" max="806" width="0.875" style="33" customWidth="1"/>
    <col min="807" max="807" width="1.25" style="33" customWidth="1"/>
    <col min="808" max="808" width="5.375" style="33" customWidth="1"/>
    <col min="809" max="809" width="6.5" style="33" customWidth="1"/>
    <col min="810" max="810" width="4.125" style="33" customWidth="1"/>
    <col min="811" max="811" width="7.875" style="33" customWidth="1"/>
    <col min="812" max="812" width="8.75" style="33" customWidth="1"/>
    <col min="813" max="816" width="6.25" style="33" customWidth="1"/>
    <col min="817" max="817" width="4.875" style="33" customWidth="1"/>
    <col min="818" max="818" width="2.5" style="33" customWidth="1"/>
    <col min="819" max="819" width="4.875" style="33" customWidth="1"/>
    <col min="820" max="1057" width="9" style="33"/>
    <col min="1058" max="1058" width="1.75" style="33" customWidth="1"/>
    <col min="1059" max="1059" width="2.5" style="33" customWidth="1"/>
    <col min="1060" max="1060" width="3.625" style="33" customWidth="1"/>
    <col min="1061" max="1061" width="2.75" style="33" customWidth="1"/>
    <col min="1062" max="1062" width="0.875" style="33" customWidth="1"/>
    <col min="1063" max="1063" width="1.25" style="33" customWidth="1"/>
    <col min="1064" max="1064" width="5.375" style="33" customWidth="1"/>
    <col min="1065" max="1065" width="6.5" style="33" customWidth="1"/>
    <col min="1066" max="1066" width="4.125" style="33" customWidth="1"/>
    <col min="1067" max="1067" width="7.875" style="33" customWidth="1"/>
    <col min="1068" max="1068" width="8.75" style="33" customWidth="1"/>
    <col min="1069" max="1072" width="6.25" style="33" customWidth="1"/>
    <col min="1073" max="1073" width="4.875" style="33" customWidth="1"/>
    <col min="1074" max="1074" width="2.5" style="33" customWidth="1"/>
    <col min="1075" max="1075" width="4.875" style="33" customWidth="1"/>
    <col min="1076" max="1313" width="9" style="33"/>
    <col min="1314" max="1314" width="1.75" style="33" customWidth="1"/>
    <col min="1315" max="1315" width="2.5" style="33" customWidth="1"/>
    <col min="1316" max="1316" width="3.625" style="33" customWidth="1"/>
    <col min="1317" max="1317" width="2.75" style="33" customWidth="1"/>
    <col min="1318" max="1318" width="0.875" style="33" customWidth="1"/>
    <col min="1319" max="1319" width="1.25" style="33" customWidth="1"/>
    <col min="1320" max="1320" width="5.375" style="33" customWidth="1"/>
    <col min="1321" max="1321" width="6.5" style="33" customWidth="1"/>
    <col min="1322" max="1322" width="4.125" style="33" customWidth="1"/>
    <col min="1323" max="1323" width="7.875" style="33" customWidth="1"/>
    <col min="1324" max="1324" width="8.75" style="33" customWidth="1"/>
    <col min="1325" max="1328" width="6.25" style="33" customWidth="1"/>
    <col min="1329" max="1329" width="4.875" style="33" customWidth="1"/>
    <col min="1330" max="1330" width="2.5" style="33" customWidth="1"/>
    <col min="1331" max="1331" width="4.875" style="33" customWidth="1"/>
    <col min="1332" max="1569" width="9" style="33"/>
    <col min="1570" max="1570" width="1.75" style="33" customWidth="1"/>
    <col min="1571" max="1571" width="2.5" style="33" customWidth="1"/>
    <col min="1572" max="1572" width="3.625" style="33" customWidth="1"/>
    <col min="1573" max="1573" width="2.75" style="33" customWidth="1"/>
    <col min="1574" max="1574" width="0.875" style="33" customWidth="1"/>
    <col min="1575" max="1575" width="1.25" style="33" customWidth="1"/>
    <col min="1576" max="1576" width="5.375" style="33" customWidth="1"/>
    <col min="1577" max="1577" width="6.5" style="33" customWidth="1"/>
    <col min="1578" max="1578" width="4.125" style="33" customWidth="1"/>
    <col min="1579" max="1579" width="7.875" style="33" customWidth="1"/>
    <col min="1580" max="1580" width="8.75" style="33" customWidth="1"/>
    <col min="1581" max="1584" width="6.25" style="33" customWidth="1"/>
    <col min="1585" max="1585" width="4.875" style="33" customWidth="1"/>
    <col min="1586" max="1586" width="2.5" style="33" customWidth="1"/>
    <col min="1587" max="1587" width="4.875" style="33" customWidth="1"/>
    <col min="1588" max="1825" width="9" style="33"/>
    <col min="1826" max="1826" width="1.75" style="33" customWidth="1"/>
    <col min="1827" max="1827" width="2.5" style="33" customWidth="1"/>
    <col min="1828" max="1828" width="3.625" style="33" customWidth="1"/>
    <col min="1829" max="1829" width="2.75" style="33" customWidth="1"/>
    <col min="1830" max="1830" width="0.875" style="33" customWidth="1"/>
    <col min="1831" max="1831" width="1.25" style="33" customWidth="1"/>
    <col min="1832" max="1832" width="5.375" style="33" customWidth="1"/>
    <col min="1833" max="1833" width="6.5" style="33" customWidth="1"/>
    <col min="1834" max="1834" width="4.125" style="33" customWidth="1"/>
    <col min="1835" max="1835" width="7.875" style="33" customWidth="1"/>
    <col min="1836" max="1836" width="8.75" style="33" customWidth="1"/>
    <col min="1837" max="1840" width="6.25" style="33" customWidth="1"/>
    <col min="1841" max="1841" width="4.875" style="33" customWidth="1"/>
    <col min="1842" max="1842" width="2.5" style="33" customWidth="1"/>
    <col min="1843" max="1843" width="4.875" style="33" customWidth="1"/>
    <col min="1844" max="2081" width="9" style="33"/>
    <col min="2082" max="2082" width="1.75" style="33" customWidth="1"/>
    <col min="2083" max="2083" width="2.5" style="33" customWidth="1"/>
    <col min="2084" max="2084" width="3.625" style="33" customWidth="1"/>
    <col min="2085" max="2085" width="2.75" style="33" customWidth="1"/>
    <col min="2086" max="2086" width="0.875" style="33" customWidth="1"/>
    <col min="2087" max="2087" width="1.25" style="33" customWidth="1"/>
    <col min="2088" max="2088" width="5.375" style="33" customWidth="1"/>
    <col min="2089" max="2089" width="6.5" style="33" customWidth="1"/>
    <col min="2090" max="2090" width="4.125" style="33" customWidth="1"/>
    <col min="2091" max="2091" width="7.875" style="33" customWidth="1"/>
    <col min="2092" max="2092" width="8.75" style="33" customWidth="1"/>
    <col min="2093" max="2096" width="6.25" style="33" customWidth="1"/>
    <col min="2097" max="2097" width="4.875" style="33" customWidth="1"/>
    <col min="2098" max="2098" width="2.5" style="33" customWidth="1"/>
    <col min="2099" max="2099" width="4.875" style="33" customWidth="1"/>
    <col min="2100" max="2337" width="9" style="33"/>
    <col min="2338" max="2338" width="1.75" style="33" customWidth="1"/>
    <col min="2339" max="2339" width="2.5" style="33" customWidth="1"/>
    <col min="2340" max="2340" width="3.625" style="33" customWidth="1"/>
    <col min="2341" max="2341" width="2.75" style="33" customWidth="1"/>
    <col min="2342" max="2342" width="0.875" style="33" customWidth="1"/>
    <col min="2343" max="2343" width="1.25" style="33" customWidth="1"/>
    <col min="2344" max="2344" width="5.375" style="33" customWidth="1"/>
    <col min="2345" max="2345" width="6.5" style="33" customWidth="1"/>
    <col min="2346" max="2346" width="4.125" style="33" customWidth="1"/>
    <col min="2347" max="2347" width="7.875" style="33" customWidth="1"/>
    <col min="2348" max="2348" width="8.75" style="33" customWidth="1"/>
    <col min="2349" max="2352" width="6.25" style="33" customWidth="1"/>
    <col min="2353" max="2353" width="4.875" style="33" customWidth="1"/>
    <col min="2354" max="2354" width="2.5" style="33" customWidth="1"/>
    <col min="2355" max="2355" width="4.875" style="33" customWidth="1"/>
    <col min="2356" max="2593" width="9" style="33"/>
    <col min="2594" max="2594" width="1.75" style="33" customWidth="1"/>
    <col min="2595" max="2595" width="2.5" style="33" customWidth="1"/>
    <col min="2596" max="2596" width="3.625" style="33" customWidth="1"/>
    <col min="2597" max="2597" width="2.75" style="33" customWidth="1"/>
    <col min="2598" max="2598" width="0.875" style="33" customWidth="1"/>
    <col min="2599" max="2599" width="1.25" style="33" customWidth="1"/>
    <col min="2600" max="2600" width="5.375" style="33" customWidth="1"/>
    <col min="2601" max="2601" width="6.5" style="33" customWidth="1"/>
    <col min="2602" max="2602" width="4.125" style="33" customWidth="1"/>
    <col min="2603" max="2603" width="7.875" style="33" customWidth="1"/>
    <col min="2604" max="2604" width="8.75" style="33" customWidth="1"/>
    <col min="2605" max="2608" width="6.25" style="33" customWidth="1"/>
    <col min="2609" max="2609" width="4.875" style="33" customWidth="1"/>
    <col min="2610" max="2610" width="2.5" style="33" customWidth="1"/>
    <col min="2611" max="2611" width="4.875" style="33" customWidth="1"/>
    <col min="2612" max="2849" width="9" style="33"/>
    <col min="2850" max="2850" width="1.75" style="33" customWidth="1"/>
    <col min="2851" max="2851" width="2.5" style="33" customWidth="1"/>
    <col min="2852" max="2852" width="3.625" style="33" customWidth="1"/>
    <col min="2853" max="2853" width="2.75" style="33" customWidth="1"/>
    <col min="2854" max="2854" width="0.875" style="33" customWidth="1"/>
    <col min="2855" max="2855" width="1.25" style="33" customWidth="1"/>
    <col min="2856" max="2856" width="5.375" style="33" customWidth="1"/>
    <col min="2857" max="2857" width="6.5" style="33" customWidth="1"/>
    <col min="2858" max="2858" width="4.125" style="33" customWidth="1"/>
    <col min="2859" max="2859" width="7.875" style="33" customWidth="1"/>
    <col min="2860" max="2860" width="8.75" style="33" customWidth="1"/>
    <col min="2861" max="2864" width="6.25" style="33" customWidth="1"/>
    <col min="2865" max="2865" width="4.875" style="33" customWidth="1"/>
    <col min="2866" max="2866" width="2.5" style="33" customWidth="1"/>
    <col min="2867" max="2867" width="4.875" style="33" customWidth="1"/>
    <col min="2868" max="3105" width="9" style="33"/>
    <col min="3106" max="3106" width="1.75" style="33" customWidth="1"/>
    <col min="3107" max="3107" width="2.5" style="33" customWidth="1"/>
    <col min="3108" max="3108" width="3.625" style="33" customWidth="1"/>
    <col min="3109" max="3109" width="2.75" style="33" customWidth="1"/>
    <col min="3110" max="3110" width="0.875" style="33" customWidth="1"/>
    <col min="3111" max="3111" width="1.25" style="33" customWidth="1"/>
    <col min="3112" max="3112" width="5.375" style="33" customWidth="1"/>
    <col min="3113" max="3113" width="6.5" style="33" customWidth="1"/>
    <col min="3114" max="3114" width="4.125" style="33" customWidth="1"/>
    <col min="3115" max="3115" width="7.875" style="33" customWidth="1"/>
    <col min="3116" max="3116" width="8.75" style="33" customWidth="1"/>
    <col min="3117" max="3120" width="6.25" style="33" customWidth="1"/>
    <col min="3121" max="3121" width="4.875" style="33" customWidth="1"/>
    <col min="3122" max="3122" width="2.5" style="33" customWidth="1"/>
    <col min="3123" max="3123" width="4.875" style="33" customWidth="1"/>
    <col min="3124" max="3361" width="9" style="33"/>
    <col min="3362" max="3362" width="1.75" style="33" customWidth="1"/>
    <col min="3363" max="3363" width="2.5" style="33" customWidth="1"/>
    <col min="3364" max="3364" width="3.625" style="33" customWidth="1"/>
    <col min="3365" max="3365" width="2.75" style="33" customWidth="1"/>
    <col min="3366" max="3366" width="0.875" style="33" customWidth="1"/>
    <col min="3367" max="3367" width="1.25" style="33" customWidth="1"/>
    <col min="3368" max="3368" width="5.375" style="33" customWidth="1"/>
    <col min="3369" max="3369" width="6.5" style="33" customWidth="1"/>
    <col min="3370" max="3370" width="4.125" style="33" customWidth="1"/>
    <col min="3371" max="3371" width="7.875" style="33" customWidth="1"/>
    <col min="3372" max="3372" width="8.75" style="33" customWidth="1"/>
    <col min="3373" max="3376" width="6.25" style="33" customWidth="1"/>
    <col min="3377" max="3377" width="4.875" style="33" customWidth="1"/>
    <col min="3378" max="3378" width="2.5" style="33" customWidth="1"/>
    <col min="3379" max="3379" width="4.875" style="33" customWidth="1"/>
    <col min="3380" max="3617" width="9" style="33"/>
    <col min="3618" max="3618" width="1.75" style="33" customWidth="1"/>
    <col min="3619" max="3619" width="2.5" style="33" customWidth="1"/>
    <col min="3620" max="3620" width="3.625" style="33" customWidth="1"/>
    <col min="3621" max="3621" width="2.75" style="33" customWidth="1"/>
    <col min="3622" max="3622" width="0.875" style="33" customWidth="1"/>
    <col min="3623" max="3623" width="1.25" style="33" customWidth="1"/>
    <col min="3624" max="3624" width="5.375" style="33" customWidth="1"/>
    <col min="3625" max="3625" width="6.5" style="33" customWidth="1"/>
    <col min="3626" max="3626" width="4.125" style="33" customWidth="1"/>
    <col min="3627" max="3627" width="7.875" style="33" customWidth="1"/>
    <col min="3628" max="3628" width="8.75" style="33" customWidth="1"/>
    <col min="3629" max="3632" width="6.25" style="33" customWidth="1"/>
    <col min="3633" max="3633" width="4.875" style="33" customWidth="1"/>
    <col min="3634" max="3634" width="2.5" style="33" customWidth="1"/>
    <col min="3635" max="3635" width="4.875" style="33" customWidth="1"/>
    <col min="3636" max="3873" width="9" style="33"/>
    <col min="3874" max="3874" width="1.75" style="33" customWidth="1"/>
    <col min="3875" max="3875" width="2.5" style="33" customWidth="1"/>
    <col min="3876" max="3876" width="3.625" style="33" customWidth="1"/>
    <col min="3877" max="3877" width="2.75" style="33" customWidth="1"/>
    <col min="3878" max="3878" width="0.875" style="33" customWidth="1"/>
    <col min="3879" max="3879" width="1.25" style="33" customWidth="1"/>
    <col min="3880" max="3880" width="5.375" style="33" customWidth="1"/>
    <col min="3881" max="3881" width="6.5" style="33" customWidth="1"/>
    <col min="3882" max="3882" width="4.125" style="33" customWidth="1"/>
    <col min="3883" max="3883" width="7.875" style="33" customWidth="1"/>
    <col min="3884" max="3884" width="8.75" style="33" customWidth="1"/>
    <col min="3885" max="3888" width="6.25" style="33" customWidth="1"/>
    <col min="3889" max="3889" width="4.875" style="33" customWidth="1"/>
    <col min="3890" max="3890" width="2.5" style="33" customWidth="1"/>
    <col min="3891" max="3891" width="4.875" style="33" customWidth="1"/>
    <col min="3892" max="4129" width="9" style="33"/>
    <col min="4130" max="4130" width="1.75" style="33" customWidth="1"/>
    <col min="4131" max="4131" width="2.5" style="33" customWidth="1"/>
    <col min="4132" max="4132" width="3.625" style="33" customWidth="1"/>
    <col min="4133" max="4133" width="2.75" style="33" customWidth="1"/>
    <col min="4134" max="4134" width="0.875" style="33" customWidth="1"/>
    <col min="4135" max="4135" width="1.25" style="33" customWidth="1"/>
    <col min="4136" max="4136" width="5.375" style="33" customWidth="1"/>
    <col min="4137" max="4137" width="6.5" style="33" customWidth="1"/>
    <col min="4138" max="4138" width="4.125" style="33" customWidth="1"/>
    <col min="4139" max="4139" width="7.875" style="33" customWidth="1"/>
    <col min="4140" max="4140" width="8.75" style="33" customWidth="1"/>
    <col min="4141" max="4144" width="6.25" style="33" customWidth="1"/>
    <col min="4145" max="4145" width="4.875" style="33" customWidth="1"/>
    <col min="4146" max="4146" width="2.5" style="33" customWidth="1"/>
    <col min="4147" max="4147" width="4.875" style="33" customWidth="1"/>
    <col min="4148" max="4385" width="9" style="33"/>
    <col min="4386" max="4386" width="1.75" style="33" customWidth="1"/>
    <col min="4387" max="4387" width="2.5" style="33" customWidth="1"/>
    <col min="4388" max="4388" width="3.625" style="33" customWidth="1"/>
    <col min="4389" max="4389" width="2.75" style="33" customWidth="1"/>
    <col min="4390" max="4390" width="0.875" style="33" customWidth="1"/>
    <col min="4391" max="4391" width="1.25" style="33" customWidth="1"/>
    <col min="4392" max="4392" width="5.375" style="33" customWidth="1"/>
    <col min="4393" max="4393" width="6.5" style="33" customWidth="1"/>
    <col min="4394" max="4394" width="4.125" style="33" customWidth="1"/>
    <col min="4395" max="4395" width="7.875" style="33" customWidth="1"/>
    <col min="4396" max="4396" width="8.75" style="33" customWidth="1"/>
    <col min="4397" max="4400" width="6.25" style="33" customWidth="1"/>
    <col min="4401" max="4401" width="4.875" style="33" customWidth="1"/>
    <col min="4402" max="4402" width="2.5" style="33" customWidth="1"/>
    <col min="4403" max="4403" width="4.875" style="33" customWidth="1"/>
    <col min="4404" max="4641" width="9" style="33"/>
    <col min="4642" max="4642" width="1.75" style="33" customWidth="1"/>
    <col min="4643" max="4643" width="2.5" style="33" customWidth="1"/>
    <col min="4644" max="4644" width="3.625" style="33" customWidth="1"/>
    <col min="4645" max="4645" width="2.75" style="33" customWidth="1"/>
    <col min="4646" max="4646" width="0.875" style="33" customWidth="1"/>
    <col min="4647" max="4647" width="1.25" style="33" customWidth="1"/>
    <col min="4648" max="4648" width="5.375" style="33" customWidth="1"/>
    <col min="4649" max="4649" width="6.5" style="33" customWidth="1"/>
    <col min="4650" max="4650" width="4.125" style="33" customWidth="1"/>
    <col min="4651" max="4651" width="7.875" style="33" customWidth="1"/>
    <col min="4652" max="4652" width="8.75" style="33" customWidth="1"/>
    <col min="4653" max="4656" width="6.25" style="33" customWidth="1"/>
    <col min="4657" max="4657" width="4.875" style="33" customWidth="1"/>
    <col min="4658" max="4658" width="2.5" style="33" customWidth="1"/>
    <col min="4659" max="4659" width="4.875" style="33" customWidth="1"/>
    <col min="4660" max="4897" width="9" style="33"/>
    <col min="4898" max="4898" width="1.75" style="33" customWidth="1"/>
    <col min="4899" max="4899" width="2.5" style="33" customWidth="1"/>
    <col min="4900" max="4900" width="3.625" style="33" customWidth="1"/>
    <col min="4901" max="4901" width="2.75" style="33" customWidth="1"/>
    <col min="4902" max="4902" width="0.875" style="33" customWidth="1"/>
    <col min="4903" max="4903" width="1.25" style="33" customWidth="1"/>
    <col min="4904" max="4904" width="5.375" style="33" customWidth="1"/>
    <col min="4905" max="4905" width="6.5" style="33" customWidth="1"/>
    <col min="4906" max="4906" width="4.125" style="33" customWidth="1"/>
    <col min="4907" max="4907" width="7.875" style="33" customWidth="1"/>
    <col min="4908" max="4908" width="8.75" style="33" customWidth="1"/>
    <col min="4909" max="4912" width="6.25" style="33" customWidth="1"/>
    <col min="4913" max="4913" width="4.875" style="33" customWidth="1"/>
    <col min="4914" max="4914" width="2.5" style="33" customWidth="1"/>
    <col min="4915" max="4915" width="4.875" style="33" customWidth="1"/>
    <col min="4916" max="5153" width="9" style="33"/>
    <col min="5154" max="5154" width="1.75" style="33" customWidth="1"/>
    <col min="5155" max="5155" width="2.5" style="33" customWidth="1"/>
    <col min="5156" max="5156" width="3.625" style="33" customWidth="1"/>
    <col min="5157" max="5157" width="2.75" style="33" customWidth="1"/>
    <col min="5158" max="5158" width="0.875" style="33" customWidth="1"/>
    <col min="5159" max="5159" width="1.25" style="33" customWidth="1"/>
    <col min="5160" max="5160" width="5.375" style="33" customWidth="1"/>
    <col min="5161" max="5161" width="6.5" style="33" customWidth="1"/>
    <col min="5162" max="5162" width="4.125" style="33" customWidth="1"/>
    <col min="5163" max="5163" width="7.875" style="33" customWidth="1"/>
    <col min="5164" max="5164" width="8.75" style="33" customWidth="1"/>
    <col min="5165" max="5168" width="6.25" style="33" customWidth="1"/>
    <col min="5169" max="5169" width="4.875" style="33" customWidth="1"/>
    <col min="5170" max="5170" width="2.5" style="33" customWidth="1"/>
    <col min="5171" max="5171" width="4.875" style="33" customWidth="1"/>
    <col min="5172" max="5409" width="9" style="33"/>
    <col min="5410" max="5410" width="1.75" style="33" customWidth="1"/>
    <col min="5411" max="5411" width="2.5" style="33" customWidth="1"/>
    <col min="5412" max="5412" width="3.625" style="33" customWidth="1"/>
    <col min="5413" max="5413" width="2.75" style="33" customWidth="1"/>
    <col min="5414" max="5414" width="0.875" style="33" customWidth="1"/>
    <col min="5415" max="5415" width="1.25" style="33" customWidth="1"/>
    <col min="5416" max="5416" width="5.375" style="33" customWidth="1"/>
    <col min="5417" max="5417" width="6.5" style="33" customWidth="1"/>
    <col min="5418" max="5418" width="4.125" style="33" customWidth="1"/>
    <col min="5419" max="5419" width="7.875" style="33" customWidth="1"/>
    <col min="5420" max="5420" width="8.75" style="33" customWidth="1"/>
    <col min="5421" max="5424" width="6.25" style="33" customWidth="1"/>
    <col min="5425" max="5425" width="4.875" style="33" customWidth="1"/>
    <col min="5426" max="5426" width="2.5" style="33" customWidth="1"/>
    <col min="5427" max="5427" width="4.875" style="33" customWidth="1"/>
    <col min="5428" max="5665" width="9" style="33"/>
    <col min="5666" max="5666" width="1.75" style="33" customWidth="1"/>
    <col min="5667" max="5667" width="2.5" style="33" customWidth="1"/>
    <col min="5668" max="5668" width="3.625" style="33" customWidth="1"/>
    <col min="5669" max="5669" width="2.75" style="33" customWidth="1"/>
    <col min="5670" max="5670" width="0.875" style="33" customWidth="1"/>
    <col min="5671" max="5671" width="1.25" style="33" customWidth="1"/>
    <col min="5672" max="5672" width="5.375" style="33" customWidth="1"/>
    <col min="5673" max="5673" width="6.5" style="33" customWidth="1"/>
    <col min="5674" max="5674" width="4.125" style="33" customWidth="1"/>
    <col min="5675" max="5675" width="7.875" style="33" customWidth="1"/>
    <col min="5676" max="5676" width="8.75" style="33" customWidth="1"/>
    <col min="5677" max="5680" width="6.25" style="33" customWidth="1"/>
    <col min="5681" max="5681" width="4.875" style="33" customWidth="1"/>
    <col min="5682" max="5682" width="2.5" style="33" customWidth="1"/>
    <col min="5683" max="5683" width="4.875" style="33" customWidth="1"/>
    <col min="5684" max="5921" width="9" style="33"/>
    <col min="5922" max="5922" width="1.75" style="33" customWidth="1"/>
    <col min="5923" max="5923" width="2.5" style="33" customWidth="1"/>
    <col min="5924" max="5924" width="3.625" style="33" customWidth="1"/>
    <col min="5925" max="5925" width="2.75" style="33" customWidth="1"/>
    <col min="5926" max="5926" width="0.875" style="33" customWidth="1"/>
    <col min="5927" max="5927" width="1.25" style="33" customWidth="1"/>
    <col min="5928" max="5928" width="5.375" style="33" customWidth="1"/>
    <col min="5929" max="5929" width="6.5" style="33" customWidth="1"/>
    <col min="5930" max="5930" width="4.125" style="33" customWidth="1"/>
    <col min="5931" max="5931" width="7.875" style="33" customWidth="1"/>
    <col min="5932" max="5932" width="8.75" style="33" customWidth="1"/>
    <col min="5933" max="5936" width="6.25" style="33" customWidth="1"/>
    <col min="5937" max="5937" width="4.875" style="33" customWidth="1"/>
    <col min="5938" max="5938" width="2.5" style="33" customWidth="1"/>
    <col min="5939" max="5939" width="4.875" style="33" customWidth="1"/>
    <col min="5940" max="6177" width="9" style="33"/>
    <col min="6178" max="6178" width="1.75" style="33" customWidth="1"/>
    <col min="6179" max="6179" width="2.5" style="33" customWidth="1"/>
    <col min="6180" max="6180" width="3.625" style="33" customWidth="1"/>
    <col min="6181" max="6181" width="2.75" style="33" customWidth="1"/>
    <col min="6182" max="6182" width="0.875" style="33" customWidth="1"/>
    <col min="6183" max="6183" width="1.25" style="33" customWidth="1"/>
    <col min="6184" max="6184" width="5.375" style="33" customWidth="1"/>
    <col min="6185" max="6185" width="6.5" style="33" customWidth="1"/>
    <col min="6186" max="6186" width="4.125" style="33" customWidth="1"/>
    <col min="6187" max="6187" width="7.875" style="33" customWidth="1"/>
    <col min="6188" max="6188" width="8.75" style="33" customWidth="1"/>
    <col min="6189" max="6192" width="6.25" style="33" customWidth="1"/>
    <col min="6193" max="6193" width="4.875" style="33" customWidth="1"/>
    <col min="6194" max="6194" width="2.5" style="33" customWidth="1"/>
    <col min="6195" max="6195" width="4.875" style="33" customWidth="1"/>
    <col min="6196" max="6433" width="9" style="33"/>
    <col min="6434" max="6434" width="1.75" style="33" customWidth="1"/>
    <col min="6435" max="6435" width="2.5" style="33" customWidth="1"/>
    <col min="6436" max="6436" width="3.625" style="33" customWidth="1"/>
    <col min="6437" max="6437" width="2.75" style="33" customWidth="1"/>
    <col min="6438" max="6438" width="0.875" style="33" customWidth="1"/>
    <col min="6439" max="6439" width="1.25" style="33" customWidth="1"/>
    <col min="6440" max="6440" width="5.375" style="33" customWidth="1"/>
    <col min="6441" max="6441" width="6.5" style="33" customWidth="1"/>
    <col min="6442" max="6442" width="4.125" style="33" customWidth="1"/>
    <col min="6443" max="6443" width="7.875" style="33" customWidth="1"/>
    <col min="6444" max="6444" width="8.75" style="33" customWidth="1"/>
    <col min="6445" max="6448" width="6.25" style="33" customWidth="1"/>
    <col min="6449" max="6449" width="4.875" style="33" customWidth="1"/>
    <col min="6450" max="6450" width="2.5" style="33" customWidth="1"/>
    <col min="6451" max="6451" width="4.875" style="33" customWidth="1"/>
    <col min="6452" max="6689" width="9" style="33"/>
    <col min="6690" max="6690" width="1.75" style="33" customWidth="1"/>
    <col min="6691" max="6691" width="2.5" style="33" customWidth="1"/>
    <col min="6692" max="6692" width="3.625" style="33" customWidth="1"/>
    <col min="6693" max="6693" width="2.75" style="33" customWidth="1"/>
    <col min="6694" max="6694" width="0.875" style="33" customWidth="1"/>
    <col min="6695" max="6695" width="1.25" style="33" customWidth="1"/>
    <col min="6696" max="6696" width="5.375" style="33" customWidth="1"/>
    <col min="6697" max="6697" width="6.5" style="33" customWidth="1"/>
    <col min="6698" max="6698" width="4.125" style="33" customWidth="1"/>
    <col min="6699" max="6699" width="7.875" style="33" customWidth="1"/>
    <col min="6700" max="6700" width="8.75" style="33" customWidth="1"/>
    <col min="6701" max="6704" width="6.25" style="33" customWidth="1"/>
    <col min="6705" max="6705" width="4.875" style="33" customWidth="1"/>
    <col min="6706" max="6706" width="2.5" style="33" customWidth="1"/>
    <col min="6707" max="6707" width="4.875" style="33" customWidth="1"/>
    <col min="6708" max="6945" width="9" style="33"/>
    <col min="6946" max="6946" width="1.75" style="33" customWidth="1"/>
    <col min="6947" max="6947" width="2.5" style="33" customWidth="1"/>
    <col min="6948" max="6948" width="3.625" style="33" customWidth="1"/>
    <col min="6949" max="6949" width="2.75" style="33" customWidth="1"/>
    <col min="6950" max="6950" width="0.875" style="33" customWidth="1"/>
    <col min="6951" max="6951" width="1.25" style="33" customWidth="1"/>
    <col min="6952" max="6952" width="5.375" style="33" customWidth="1"/>
    <col min="6953" max="6953" width="6.5" style="33" customWidth="1"/>
    <col min="6954" max="6954" width="4.125" style="33" customWidth="1"/>
    <col min="6955" max="6955" width="7.875" style="33" customWidth="1"/>
    <col min="6956" max="6956" width="8.75" style="33" customWidth="1"/>
    <col min="6957" max="6960" width="6.25" style="33" customWidth="1"/>
    <col min="6961" max="6961" width="4.875" style="33" customWidth="1"/>
    <col min="6962" max="6962" width="2.5" style="33" customWidth="1"/>
    <col min="6963" max="6963" width="4.875" style="33" customWidth="1"/>
    <col min="6964" max="7201" width="9" style="33"/>
    <col min="7202" max="7202" width="1.75" style="33" customWidth="1"/>
    <col min="7203" max="7203" width="2.5" style="33" customWidth="1"/>
    <col min="7204" max="7204" width="3.625" style="33" customWidth="1"/>
    <col min="7205" max="7205" width="2.75" style="33" customWidth="1"/>
    <col min="7206" max="7206" width="0.875" style="33" customWidth="1"/>
    <col min="7207" max="7207" width="1.25" style="33" customWidth="1"/>
    <col min="7208" max="7208" width="5.375" style="33" customWidth="1"/>
    <col min="7209" max="7209" width="6.5" style="33" customWidth="1"/>
    <col min="7210" max="7210" width="4.125" style="33" customWidth="1"/>
    <col min="7211" max="7211" width="7.875" style="33" customWidth="1"/>
    <col min="7212" max="7212" width="8.75" style="33" customWidth="1"/>
    <col min="7213" max="7216" width="6.25" style="33" customWidth="1"/>
    <col min="7217" max="7217" width="4.875" style="33" customWidth="1"/>
    <col min="7218" max="7218" width="2.5" style="33" customWidth="1"/>
    <col min="7219" max="7219" width="4.875" style="33" customWidth="1"/>
    <col min="7220" max="7457" width="9" style="33"/>
    <col min="7458" max="7458" width="1.75" style="33" customWidth="1"/>
    <col min="7459" max="7459" width="2.5" style="33" customWidth="1"/>
    <col min="7460" max="7460" width="3.625" style="33" customWidth="1"/>
    <col min="7461" max="7461" width="2.75" style="33" customWidth="1"/>
    <col min="7462" max="7462" width="0.875" style="33" customWidth="1"/>
    <col min="7463" max="7463" width="1.25" style="33" customWidth="1"/>
    <col min="7464" max="7464" width="5.375" style="33" customWidth="1"/>
    <col min="7465" max="7465" width="6.5" style="33" customWidth="1"/>
    <col min="7466" max="7466" width="4.125" style="33" customWidth="1"/>
    <col min="7467" max="7467" width="7.875" style="33" customWidth="1"/>
    <col min="7468" max="7468" width="8.75" style="33" customWidth="1"/>
    <col min="7469" max="7472" width="6.25" style="33" customWidth="1"/>
    <col min="7473" max="7473" width="4.875" style="33" customWidth="1"/>
    <col min="7474" max="7474" width="2.5" style="33" customWidth="1"/>
    <col min="7475" max="7475" width="4.875" style="33" customWidth="1"/>
    <col min="7476" max="7713" width="9" style="33"/>
    <col min="7714" max="7714" width="1.75" style="33" customWidth="1"/>
    <col min="7715" max="7715" width="2.5" style="33" customWidth="1"/>
    <col min="7716" max="7716" width="3.625" style="33" customWidth="1"/>
    <col min="7717" max="7717" width="2.75" style="33" customWidth="1"/>
    <col min="7718" max="7718" width="0.875" style="33" customWidth="1"/>
    <col min="7719" max="7719" width="1.25" style="33" customWidth="1"/>
    <col min="7720" max="7720" width="5.375" style="33" customWidth="1"/>
    <col min="7721" max="7721" width="6.5" style="33" customWidth="1"/>
    <col min="7722" max="7722" width="4.125" style="33" customWidth="1"/>
    <col min="7723" max="7723" width="7.875" style="33" customWidth="1"/>
    <col min="7724" max="7724" width="8.75" style="33" customWidth="1"/>
    <col min="7725" max="7728" width="6.25" style="33" customWidth="1"/>
    <col min="7729" max="7729" width="4.875" style="33" customWidth="1"/>
    <col min="7730" max="7730" width="2.5" style="33" customWidth="1"/>
    <col min="7731" max="7731" width="4.875" style="33" customWidth="1"/>
    <col min="7732" max="7969" width="9" style="33"/>
    <col min="7970" max="7970" width="1.75" style="33" customWidth="1"/>
    <col min="7971" max="7971" width="2.5" style="33" customWidth="1"/>
    <col min="7972" max="7972" width="3.625" style="33" customWidth="1"/>
    <col min="7973" max="7973" width="2.75" style="33" customWidth="1"/>
    <col min="7974" max="7974" width="0.875" style="33" customWidth="1"/>
    <col min="7975" max="7975" width="1.25" style="33" customWidth="1"/>
    <col min="7976" max="7976" width="5.375" style="33" customWidth="1"/>
    <col min="7977" max="7977" width="6.5" style="33" customWidth="1"/>
    <col min="7978" max="7978" width="4.125" style="33" customWidth="1"/>
    <col min="7979" max="7979" width="7.875" style="33" customWidth="1"/>
    <col min="7980" max="7980" width="8.75" style="33" customWidth="1"/>
    <col min="7981" max="7984" width="6.25" style="33" customWidth="1"/>
    <col min="7985" max="7985" width="4.875" style="33" customWidth="1"/>
    <col min="7986" max="7986" width="2.5" style="33" customWidth="1"/>
    <col min="7987" max="7987" width="4.875" style="33" customWidth="1"/>
    <col min="7988" max="8225" width="9" style="33"/>
    <col min="8226" max="8226" width="1.75" style="33" customWidth="1"/>
    <col min="8227" max="8227" width="2.5" style="33" customWidth="1"/>
    <col min="8228" max="8228" width="3.625" style="33" customWidth="1"/>
    <col min="8229" max="8229" width="2.75" style="33" customWidth="1"/>
    <col min="8230" max="8230" width="0.875" style="33" customWidth="1"/>
    <col min="8231" max="8231" width="1.25" style="33" customWidth="1"/>
    <col min="8232" max="8232" width="5.375" style="33" customWidth="1"/>
    <col min="8233" max="8233" width="6.5" style="33" customWidth="1"/>
    <col min="8234" max="8234" width="4.125" style="33" customWidth="1"/>
    <col min="8235" max="8235" width="7.875" style="33" customWidth="1"/>
    <col min="8236" max="8236" width="8.75" style="33" customWidth="1"/>
    <col min="8237" max="8240" width="6.25" style="33" customWidth="1"/>
    <col min="8241" max="8241" width="4.875" style="33" customWidth="1"/>
    <col min="8242" max="8242" width="2.5" style="33" customWidth="1"/>
    <col min="8243" max="8243" width="4.875" style="33" customWidth="1"/>
    <col min="8244" max="8481" width="9" style="33"/>
    <col min="8482" max="8482" width="1.75" style="33" customWidth="1"/>
    <col min="8483" max="8483" width="2.5" style="33" customWidth="1"/>
    <col min="8484" max="8484" width="3.625" style="33" customWidth="1"/>
    <col min="8485" max="8485" width="2.75" style="33" customWidth="1"/>
    <col min="8486" max="8486" width="0.875" style="33" customWidth="1"/>
    <col min="8487" max="8487" width="1.25" style="33" customWidth="1"/>
    <col min="8488" max="8488" width="5.375" style="33" customWidth="1"/>
    <col min="8489" max="8489" width="6.5" style="33" customWidth="1"/>
    <col min="8490" max="8490" width="4.125" style="33" customWidth="1"/>
    <col min="8491" max="8491" width="7.875" style="33" customWidth="1"/>
    <col min="8492" max="8492" width="8.75" style="33" customWidth="1"/>
    <col min="8493" max="8496" width="6.25" style="33" customWidth="1"/>
    <col min="8497" max="8497" width="4.875" style="33" customWidth="1"/>
    <col min="8498" max="8498" width="2.5" style="33" customWidth="1"/>
    <col min="8499" max="8499" width="4.875" style="33" customWidth="1"/>
    <col min="8500" max="8737" width="9" style="33"/>
    <col min="8738" max="8738" width="1.75" style="33" customWidth="1"/>
    <col min="8739" max="8739" width="2.5" style="33" customWidth="1"/>
    <col min="8740" max="8740" width="3.625" style="33" customWidth="1"/>
    <col min="8741" max="8741" width="2.75" style="33" customWidth="1"/>
    <col min="8742" max="8742" width="0.875" style="33" customWidth="1"/>
    <col min="8743" max="8743" width="1.25" style="33" customWidth="1"/>
    <col min="8744" max="8744" width="5.375" style="33" customWidth="1"/>
    <col min="8745" max="8745" width="6.5" style="33" customWidth="1"/>
    <col min="8746" max="8746" width="4.125" style="33" customWidth="1"/>
    <col min="8747" max="8747" width="7.875" style="33" customWidth="1"/>
    <col min="8748" max="8748" width="8.75" style="33" customWidth="1"/>
    <col min="8749" max="8752" width="6.25" style="33" customWidth="1"/>
    <col min="8753" max="8753" width="4.875" style="33" customWidth="1"/>
    <col min="8754" max="8754" width="2.5" style="33" customWidth="1"/>
    <col min="8755" max="8755" width="4.875" style="33" customWidth="1"/>
    <col min="8756" max="8993" width="9" style="33"/>
    <col min="8994" max="8994" width="1.75" style="33" customWidth="1"/>
    <col min="8995" max="8995" width="2.5" style="33" customWidth="1"/>
    <col min="8996" max="8996" width="3.625" style="33" customWidth="1"/>
    <col min="8997" max="8997" width="2.75" style="33" customWidth="1"/>
    <col min="8998" max="8998" width="0.875" style="33" customWidth="1"/>
    <col min="8999" max="8999" width="1.25" style="33" customWidth="1"/>
    <col min="9000" max="9000" width="5.375" style="33" customWidth="1"/>
    <col min="9001" max="9001" width="6.5" style="33" customWidth="1"/>
    <col min="9002" max="9002" width="4.125" style="33" customWidth="1"/>
    <col min="9003" max="9003" width="7.875" style="33" customWidth="1"/>
    <col min="9004" max="9004" width="8.75" style="33" customWidth="1"/>
    <col min="9005" max="9008" width="6.25" style="33" customWidth="1"/>
    <col min="9009" max="9009" width="4.875" style="33" customWidth="1"/>
    <col min="9010" max="9010" width="2.5" style="33" customWidth="1"/>
    <col min="9011" max="9011" width="4.875" style="33" customWidth="1"/>
    <col min="9012" max="9249" width="9" style="33"/>
    <col min="9250" max="9250" width="1.75" style="33" customWidth="1"/>
    <col min="9251" max="9251" width="2.5" style="33" customWidth="1"/>
    <col min="9252" max="9252" width="3.625" style="33" customWidth="1"/>
    <col min="9253" max="9253" width="2.75" style="33" customWidth="1"/>
    <col min="9254" max="9254" width="0.875" style="33" customWidth="1"/>
    <col min="9255" max="9255" width="1.25" style="33" customWidth="1"/>
    <col min="9256" max="9256" width="5.375" style="33" customWidth="1"/>
    <col min="9257" max="9257" width="6.5" style="33" customWidth="1"/>
    <col min="9258" max="9258" width="4.125" style="33" customWidth="1"/>
    <col min="9259" max="9259" width="7.875" style="33" customWidth="1"/>
    <col min="9260" max="9260" width="8.75" style="33" customWidth="1"/>
    <col min="9261" max="9264" width="6.25" style="33" customWidth="1"/>
    <col min="9265" max="9265" width="4.875" style="33" customWidth="1"/>
    <col min="9266" max="9266" width="2.5" style="33" customWidth="1"/>
    <col min="9267" max="9267" width="4.875" style="33" customWidth="1"/>
    <col min="9268" max="9505" width="9" style="33"/>
    <col min="9506" max="9506" width="1.75" style="33" customWidth="1"/>
    <col min="9507" max="9507" width="2.5" style="33" customWidth="1"/>
    <col min="9508" max="9508" width="3.625" style="33" customWidth="1"/>
    <col min="9509" max="9509" width="2.75" style="33" customWidth="1"/>
    <col min="9510" max="9510" width="0.875" style="33" customWidth="1"/>
    <col min="9511" max="9511" width="1.25" style="33" customWidth="1"/>
    <col min="9512" max="9512" width="5.375" style="33" customWidth="1"/>
    <col min="9513" max="9513" width="6.5" style="33" customWidth="1"/>
    <col min="9514" max="9514" width="4.125" style="33" customWidth="1"/>
    <col min="9515" max="9515" width="7.875" style="33" customWidth="1"/>
    <col min="9516" max="9516" width="8.75" style="33" customWidth="1"/>
    <col min="9517" max="9520" width="6.25" style="33" customWidth="1"/>
    <col min="9521" max="9521" width="4.875" style="33" customWidth="1"/>
    <col min="9522" max="9522" width="2.5" style="33" customWidth="1"/>
    <col min="9523" max="9523" width="4.875" style="33" customWidth="1"/>
    <col min="9524" max="9761" width="9" style="33"/>
    <col min="9762" max="9762" width="1.75" style="33" customWidth="1"/>
    <col min="9763" max="9763" width="2.5" style="33" customWidth="1"/>
    <col min="9764" max="9764" width="3.625" style="33" customWidth="1"/>
    <col min="9765" max="9765" width="2.75" style="33" customWidth="1"/>
    <col min="9766" max="9766" width="0.875" style="33" customWidth="1"/>
    <col min="9767" max="9767" width="1.25" style="33" customWidth="1"/>
    <col min="9768" max="9768" width="5.375" style="33" customWidth="1"/>
    <col min="9769" max="9769" width="6.5" style="33" customWidth="1"/>
    <col min="9770" max="9770" width="4.125" style="33" customWidth="1"/>
    <col min="9771" max="9771" width="7.875" style="33" customWidth="1"/>
    <col min="9772" max="9772" width="8.75" style="33" customWidth="1"/>
    <col min="9773" max="9776" width="6.25" style="33" customWidth="1"/>
    <col min="9777" max="9777" width="4.875" style="33" customWidth="1"/>
    <col min="9778" max="9778" width="2.5" style="33" customWidth="1"/>
    <col min="9779" max="9779" width="4.875" style="33" customWidth="1"/>
    <col min="9780" max="10017" width="9" style="33"/>
    <col min="10018" max="10018" width="1.75" style="33" customWidth="1"/>
    <col min="10019" max="10019" width="2.5" style="33" customWidth="1"/>
    <col min="10020" max="10020" width="3.625" style="33" customWidth="1"/>
    <col min="10021" max="10021" width="2.75" style="33" customWidth="1"/>
    <col min="10022" max="10022" width="0.875" style="33" customWidth="1"/>
    <col min="10023" max="10023" width="1.25" style="33" customWidth="1"/>
    <col min="10024" max="10024" width="5.375" style="33" customWidth="1"/>
    <col min="10025" max="10025" width="6.5" style="33" customWidth="1"/>
    <col min="10026" max="10026" width="4.125" style="33" customWidth="1"/>
    <col min="10027" max="10027" width="7.875" style="33" customWidth="1"/>
    <col min="10028" max="10028" width="8.75" style="33" customWidth="1"/>
    <col min="10029" max="10032" width="6.25" style="33" customWidth="1"/>
    <col min="10033" max="10033" width="4.875" style="33" customWidth="1"/>
    <col min="10034" max="10034" width="2.5" style="33" customWidth="1"/>
    <col min="10035" max="10035" width="4.875" style="33" customWidth="1"/>
    <col min="10036" max="10273" width="9" style="33"/>
    <col min="10274" max="10274" width="1.75" style="33" customWidth="1"/>
    <col min="10275" max="10275" width="2.5" style="33" customWidth="1"/>
    <col min="10276" max="10276" width="3.625" style="33" customWidth="1"/>
    <col min="10277" max="10277" width="2.75" style="33" customWidth="1"/>
    <col min="10278" max="10278" width="0.875" style="33" customWidth="1"/>
    <col min="10279" max="10279" width="1.25" style="33" customWidth="1"/>
    <col min="10280" max="10280" width="5.375" style="33" customWidth="1"/>
    <col min="10281" max="10281" width="6.5" style="33" customWidth="1"/>
    <col min="10282" max="10282" width="4.125" style="33" customWidth="1"/>
    <col min="10283" max="10283" width="7.875" style="33" customWidth="1"/>
    <col min="10284" max="10284" width="8.75" style="33" customWidth="1"/>
    <col min="10285" max="10288" width="6.25" style="33" customWidth="1"/>
    <col min="10289" max="10289" width="4.875" style="33" customWidth="1"/>
    <col min="10290" max="10290" width="2.5" style="33" customWidth="1"/>
    <col min="10291" max="10291" width="4.875" style="33" customWidth="1"/>
    <col min="10292" max="10529" width="9" style="33"/>
    <col min="10530" max="10530" width="1.75" style="33" customWidth="1"/>
    <col min="10531" max="10531" width="2.5" style="33" customWidth="1"/>
    <col min="10532" max="10532" width="3.625" style="33" customWidth="1"/>
    <col min="10533" max="10533" width="2.75" style="33" customWidth="1"/>
    <col min="10534" max="10534" width="0.875" style="33" customWidth="1"/>
    <col min="10535" max="10535" width="1.25" style="33" customWidth="1"/>
    <col min="10536" max="10536" width="5.375" style="33" customWidth="1"/>
    <col min="10537" max="10537" width="6.5" style="33" customWidth="1"/>
    <col min="10538" max="10538" width="4.125" style="33" customWidth="1"/>
    <col min="10539" max="10539" width="7.875" style="33" customWidth="1"/>
    <col min="10540" max="10540" width="8.75" style="33" customWidth="1"/>
    <col min="10541" max="10544" width="6.25" style="33" customWidth="1"/>
    <col min="10545" max="10545" width="4.875" style="33" customWidth="1"/>
    <col min="10546" max="10546" width="2.5" style="33" customWidth="1"/>
    <col min="10547" max="10547" width="4.875" style="33" customWidth="1"/>
    <col min="10548" max="10785" width="9" style="33"/>
    <col min="10786" max="10786" width="1.75" style="33" customWidth="1"/>
    <col min="10787" max="10787" width="2.5" style="33" customWidth="1"/>
    <col min="10788" max="10788" width="3.625" style="33" customWidth="1"/>
    <col min="10789" max="10789" width="2.75" style="33" customWidth="1"/>
    <col min="10790" max="10790" width="0.875" style="33" customWidth="1"/>
    <col min="10791" max="10791" width="1.25" style="33" customWidth="1"/>
    <col min="10792" max="10792" width="5.375" style="33" customWidth="1"/>
    <col min="10793" max="10793" width="6.5" style="33" customWidth="1"/>
    <col min="10794" max="10794" width="4.125" style="33" customWidth="1"/>
    <col min="10795" max="10795" width="7.875" style="33" customWidth="1"/>
    <col min="10796" max="10796" width="8.75" style="33" customWidth="1"/>
    <col min="10797" max="10800" width="6.25" style="33" customWidth="1"/>
    <col min="10801" max="10801" width="4.875" style="33" customWidth="1"/>
    <col min="10802" max="10802" width="2.5" style="33" customWidth="1"/>
    <col min="10803" max="10803" width="4.875" style="33" customWidth="1"/>
    <col min="10804" max="11041" width="9" style="33"/>
    <col min="11042" max="11042" width="1.75" style="33" customWidth="1"/>
    <col min="11043" max="11043" width="2.5" style="33" customWidth="1"/>
    <col min="11044" max="11044" width="3.625" style="33" customWidth="1"/>
    <col min="11045" max="11045" width="2.75" style="33" customWidth="1"/>
    <col min="11046" max="11046" width="0.875" style="33" customWidth="1"/>
    <col min="11047" max="11047" width="1.25" style="33" customWidth="1"/>
    <col min="11048" max="11048" width="5.375" style="33" customWidth="1"/>
    <col min="11049" max="11049" width="6.5" style="33" customWidth="1"/>
    <col min="11050" max="11050" width="4.125" style="33" customWidth="1"/>
    <col min="11051" max="11051" width="7.875" style="33" customWidth="1"/>
    <col min="11052" max="11052" width="8.75" style="33" customWidth="1"/>
    <col min="11053" max="11056" width="6.25" style="33" customWidth="1"/>
    <col min="11057" max="11057" width="4.875" style="33" customWidth="1"/>
    <col min="11058" max="11058" width="2.5" style="33" customWidth="1"/>
    <col min="11059" max="11059" width="4.875" style="33" customWidth="1"/>
    <col min="11060" max="11297" width="9" style="33"/>
    <col min="11298" max="11298" width="1.75" style="33" customWidth="1"/>
    <col min="11299" max="11299" width="2.5" style="33" customWidth="1"/>
    <col min="11300" max="11300" width="3.625" style="33" customWidth="1"/>
    <col min="11301" max="11301" width="2.75" style="33" customWidth="1"/>
    <col min="11302" max="11302" width="0.875" style="33" customWidth="1"/>
    <col min="11303" max="11303" width="1.25" style="33" customWidth="1"/>
    <col min="11304" max="11304" width="5.375" style="33" customWidth="1"/>
    <col min="11305" max="11305" width="6.5" style="33" customWidth="1"/>
    <col min="11306" max="11306" width="4.125" style="33" customWidth="1"/>
    <col min="11307" max="11307" width="7.875" style="33" customWidth="1"/>
    <col min="11308" max="11308" width="8.75" style="33" customWidth="1"/>
    <col min="11309" max="11312" width="6.25" style="33" customWidth="1"/>
    <col min="11313" max="11313" width="4.875" style="33" customWidth="1"/>
    <col min="11314" max="11314" width="2.5" style="33" customWidth="1"/>
    <col min="11315" max="11315" width="4.875" style="33" customWidth="1"/>
    <col min="11316" max="11553" width="9" style="33"/>
    <col min="11554" max="11554" width="1.75" style="33" customWidth="1"/>
    <col min="11555" max="11555" width="2.5" style="33" customWidth="1"/>
    <col min="11556" max="11556" width="3.625" style="33" customWidth="1"/>
    <col min="11557" max="11557" width="2.75" style="33" customWidth="1"/>
    <col min="11558" max="11558" width="0.875" style="33" customWidth="1"/>
    <col min="11559" max="11559" width="1.25" style="33" customWidth="1"/>
    <col min="11560" max="11560" width="5.375" style="33" customWidth="1"/>
    <col min="11561" max="11561" width="6.5" style="33" customWidth="1"/>
    <col min="11562" max="11562" width="4.125" style="33" customWidth="1"/>
    <col min="11563" max="11563" width="7.875" style="33" customWidth="1"/>
    <col min="11564" max="11564" width="8.75" style="33" customWidth="1"/>
    <col min="11565" max="11568" width="6.25" style="33" customWidth="1"/>
    <col min="11569" max="11569" width="4.875" style="33" customWidth="1"/>
    <col min="11570" max="11570" width="2.5" style="33" customWidth="1"/>
    <col min="11571" max="11571" width="4.875" style="33" customWidth="1"/>
    <col min="11572" max="11809" width="9" style="33"/>
    <col min="11810" max="11810" width="1.75" style="33" customWidth="1"/>
    <col min="11811" max="11811" width="2.5" style="33" customWidth="1"/>
    <col min="11812" max="11812" width="3.625" style="33" customWidth="1"/>
    <col min="11813" max="11813" width="2.75" style="33" customWidth="1"/>
    <col min="11814" max="11814" width="0.875" style="33" customWidth="1"/>
    <col min="11815" max="11815" width="1.25" style="33" customWidth="1"/>
    <col min="11816" max="11816" width="5.375" style="33" customWidth="1"/>
    <col min="11817" max="11817" width="6.5" style="33" customWidth="1"/>
    <col min="11818" max="11818" width="4.125" style="33" customWidth="1"/>
    <col min="11819" max="11819" width="7.875" style="33" customWidth="1"/>
    <col min="11820" max="11820" width="8.75" style="33" customWidth="1"/>
    <col min="11821" max="11824" width="6.25" style="33" customWidth="1"/>
    <col min="11825" max="11825" width="4.875" style="33" customWidth="1"/>
    <col min="11826" max="11826" width="2.5" style="33" customWidth="1"/>
    <col min="11827" max="11827" width="4.875" style="33" customWidth="1"/>
    <col min="11828" max="12065" width="9" style="33"/>
    <col min="12066" max="12066" width="1.75" style="33" customWidth="1"/>
    <col min="12067" max="12067" width="2.5" style="33" customWidth="1"/>
    <col min="12068" max="12068" width="3.625" style="33" customWidth="1"/>
    <col min="12069" max="12069" width="2.75" style="33" customWidth="1"/>
    <col min="12070" max="12070" width="0.875" style="33" customWidth="1"/>
    <col min="12071" max="12071" width="1.25" style="33" customWidth="1"/>
    <col min="12072" max="12072" width="5.375" style="33" customWidth="1"/>
    <col min="12073" max="12073" width="6.5" style="33" customWidth="1"/>
    <col min="12074" max="12074" width="4.125" style="33" customWidth="1"/>
    <col min="12075" max="12075" width="7.875" style="33" customWidth="1"/>
    <col min="12076" max="12076" width="8.75" style="33" customWidth="1"/>
    <col min="12077" max="12080" width="6.25" style="33" customWidth="1"/>
    <col min="12081" max="12081" width="4.875" style="33" customWidth="1"/>
    <col min="12082" max="12082" width="2.5" style="33" customWidth="1"/>
    <col min="12083" max="12083" width="4.875" style="33" customWidth="1"/>
    <col min="12084" max="12321" width="9" style="33"/>
    <col min="12322" max="12322" width="1.75" style="33" customWidth="1"/>
    <col min="12323" max="12323" width="2.5" style="33" customWidth="1"/>
    <col min="12324" max="12324" width="3.625" style="33" customWidth="1"/>
    <col min="12325" max="12325" width="2.75" style="33" customWidth="1"/>
    <col min="12326" max="12326" width="0.875" style="33" customWidth="1"/>
    <col min="12327" max="12327" width="1.25" style="33" customWidth="1"/>
    <col min="12328" max="12328" width="5.375" style="33" customWidth="1"/>
    <col min="12329" max="12329" width="6.5" style="33" customWidth="1"/>
    <col min="12330" max="12330" width="4.125" style="33" customWidth="1"/>
    <col min="12331" max="12331" width="7.875" style="33" customWidth="1"/>
    <col min="12332" max="12332" width="8.75" style="33" customWidth="1"/>
    <col min="12333" max="12336" width="6.25" style="33" customWidth="1"/>
    <col min="12337" max="12337" width="4.875" style="33" customWidth="1"/>
    <col min="12338" max="12338" width="2.5" style="33" customWidth="1"/>
    <col min="12339" max="12339" width="4.875" style="33" customWidth="1"/>
    <col min="12340" max="12577" width="9" style="33"/>
    <col min="12578" max="12578" width="1.75" style="33" customWidth="1"/>
    <col min="12579" max="12579" width="2.5" style="33" customWidth="1"/>
    <col min="12580" max="12580" width="3.625" style="33" customWidth="1"/>
    <col min="12581" max="12581" width="2.75" style="33" customWidth="1"/>
    <col min="12582" max="12582" width="0.875" style="33" customWidth="1"/>
    <col min="12583" max="12583" width="1.25" style="33" customWidth="1"/>
    <col min="12584" max="12584" width="5.375" style="33" customWidth="1"/>
    <col min="12585" max="12585" width="6.5" style="33" customWidth="1"/>
    <col min="12586" max="12586" width="4.125" style="33" customWidth="1"/>
    <col min="12587" max="12587" width="7.875" style="33" customWidth="1"/>
    <col min="12588" max="12588" width="8.75" style="33" customWidth="1"/>
    <col min="12589" max="12592" width="6.25" style="33" customWidth="1"/>
    <col min="12593" max="12593" width="4.875" style="33" customWidth="1"/>
    <col min="12594" max="12594" width="2.5" style="33" customWidth="1"/>
    <col min="12595" max="12595" width="4.875" style="33" customWidth="1"/>
    <col min="12596" max="12833" width="9" style="33"/>
    <col min="12834" max="12834" width="1.75" style="33" customWidth="1"/>
    <col min="12835" max="12835" width="2.5" style="33" customWidth="1"/>
    <col min="12836" max="12836" width="3.625" style="33" customWidth="1"/>
    <col min="12837" max="12837" width="2.75" style="33" customWidth="1"/>
    <col min="12838" max="12838" width="0.875" style="33" customWidth="1"/>
    <col min="12839" max="12839" width="1.25" style="33" customWidth="1"/>
    <col min="12840" max="12840" width="5.375" style="33" customWidth="1"/>
    <col min="12841" max="12841" width="6.5" style="33" customWidth="1"/>
    <col min="12842" max="12842" width="4.125" style="33" customWidth="1"/>
    <col min="12843" max="12843" width="7.875" style="33" customWidth="1"/>
    <col min="12844" max="12844" width="8.75" style="33" customWidth="1"/>
    <col min="12845" max="12848" width="6.25" style="33" customWidth="1"/>
    <col min="12849" max="12849" width="4.875" style="33" customWidth="1"/>
    <col min="12850" max="12850" width="2.5" style="33" customWidth="1"/>
    <col min="12851" max="12851" width="4.875" style="33" customWidth="1"/>
    <col min="12852" max="13089" width="9" style="33"/>
    <col min="13090" max="13090" width="1.75" style="33" customWidth="1"/>
    <col min="13091" max="13091" width="2.5" style="33" customWidth="1"/>
    <col min="13092" max="13092" width="3.625" style="33" customWidth="1"/>
    <col min="13093" max="13093" width="2.75" style="33" customWidth="1"/>
    <col min="13094" max="13094" width="0.875" style="33" customWidth="1"/>
    <col min="13095" max="13095" width="1.25" style="33" customWidth="1"/>
    <col min="13096" max="13096" width="5.375" style="33" customWidth="1"/>
    <col min="13097" max="13097" width="6.5" style="33" customWidth="1"/>
    <col min="13098" max="13098" width="4.125" style="33" customWidth="1"/>
    <col min="13099" max="13099" width="7.875" style="33" customWidth="1"/>
    <col min="13100" max="13100" width="8.75" style="33" customWidth="1"/>
    <col min="13101" max="13104" width="6.25" style="33" customWidth="1"/>
    <col min="13105" max="13105" width="4.875" style="33" customWidth="1"/>
    <col min="13106" max="13106" width="2.5" style="33" customWidth="1"/>
    <col min="13107" max="13107" width="4.875" style="33" customWidth="1"/>
    <col min="13108" max="13345" width="9" style="33"/>
    <col min="13346" max="13346" width="1.75" style="33" customWidth="1"/>
    <col min="13347" max="13347" width="2.5" style="33" customWidth="1"/>
    <col min="13348" max="13348" width="3.625" style="33" customWidth="1"/>
    <col min="13349" max="13349" width="2.75" style="33" customWidth="1"/>
    <col min="13350" max="13350" width="0.875" style="33" customWidth="1"/>
    <col min="13351" max="13351" width="1.25" style="33" customWidth="1"/>
    <col min="13352" max="13352" width="5.375" style="33" customWidth="1"/>
    <col min="13353" max="13353" width="6.5" style="33" customWidth="1"/>
    <col min="13354" max="13354" width="4.125" style="33" customWidth="1"/>
    <col min="13355" max="13355" width="7.875" style="33" customWidth="1"/>
    <col min="13356" max="13356" width="8.75" style="33" customWidth="1"/>
    <col min="13357" max="13360" width="6.25" style="33" customWidth="1"/>
    <col min="13361" max="13361" width="4.875" style="33" customWidth="1"/>
    <col min="13362" max="13362" width="2.5" style="33" customWidth="1"/>
    <col min="13363" max="13363" width="4.875" style="33" customWidth="1"/>
    <col min="13364" max="13601" width="9" style="33"/>
    <col min="13602" max="13602" width="1.75" style="33" customWidth="1"/>
    <col min="13603" max="13603" width="2.5" style="33" customWidth="1"/>
    <col min="13604" max="13604" width="3.625" style="33" customWidth="1"/>
    <col min="13605" max="13605" width="2.75" style="33" customWidth="1"/>
    <col min="13606" max="13606" width="0.875" style="33" customWidth="1"/>
    <col min="13607" max="13607" width="1.25" style="33" customWidth="1"/>
    <col min="13608" max="13608" width="5.375" style="33" customWidth="1"/>
    <col min="13609" max="13609" width="6.5" style="33" customWidth="1"/>
    <col min="13610" max="13610" width="4.125" style="33" customWidth="1"/>
    <col min="13611" max="13611" width="7.875" style="33" customWidth="1"/>
    <col min="13612" max="13612" width="8.75" style="33" customWidth="1"/>
    <col min="13613" max="13616" width="6.25" style="33" customWidth="1"/>
    <col min="13617" max="13617" width="4.875" style="33" customWidth="1"/>
    <col min="13618" max="13618" width="2.5" style="33" customWidth="1"/>
    <col min="13619" max="13619" width="4.875" style="33" customWidth="1"/>
    <col min="13620" max="13857" width="9" style="33"/>
    <col min="13858" max="13858" width="1.75" style="33" customWidth="1"/>
    <col min="13859" max="13859" width="2.5" style="33" customWidth="1"/>
    <col min="13860" max="13860" width="3.625" style="33" customWidth="1"/>
    <col min="13861" max="13861" width="2.75" style="33" customWidth="1"/>
    <col min="13862" max="13862" width="0.875" style="33" customWidth="1"/>
    <col min="13863" max="13863" width="1.25" style="33" customWidth="1"/>
    <col min="13864" max="13864" width="5.375" style="33" customWidth="1"/>
    <col min="13865" max="13865" width="6.5" style="33" customWidth="1"/>
    <col min="13866" max="13866" width="4.125" style="33" customWidth="1"/>
    <col min="13867" max="13867" width="7.875" style="33" customWidth="1"/>
    <col min="13868" max="13868" width="8.75" style="33" customWidth="1"/>
    <col min="13869" max="13872" width="6.25" style="33" customWidth="1"/>
    <col min="13873" max="13873" width="4.875" style="33" customWidth="1"/>
    <col min="13874" max="13874" width="2.5" style="33" customWidth="1"/>
    <col min="13875" max="13875" width="4.875" style="33" customWidth="1"/>
    <col min="13876" max="14113" width="9" style="33"/>
    <col min="14114" max="14114" width="1.75" style="33" customWidth="1"/>
    <col min="14115" max="14115" width="2.5" style="33" customWidth="1"/>
    <col min="14116" max="14116" width="3.625" style="33" customWidth="1"/>
    <col min="14117" max="14117" width="2.75" style="33" customWidth="1"/>
    <col min="14118" max="14118" width="0.875" style="33" customWidth="1"/>
    <col min="14119" max="14119" width="1.25" style="33" customWidth="1"/>
    <col min="14120" max="14120" width="5.375" style="33" customWidth="1"/>
    <col min="14121" max="14121" width="6.5" style="33" customWidth="1"/>
    <col min="14122" max="14122" width="4.125" style="33" customWidth="1"/>
    <col min="14123" max="14123" width="7.875" style="33" customWidth="1"/>
    <col min="14124" max="14124" width="8.75" style="33" customWidth="1"/>
    <col min="14125" max="14128" width="6.25" style="33" customWidth="1"/>
    <col min="14129" max="14129" width="4.875" style="33" customWidth="1"/>
    <col min="14130" max="14130" width="2.5" style="33" customWidth="1"/>
    <col min="14131" max="14131" width="4.875" style="33" customWidth="1"/>
    <col min="14132" max="14369" width="9" style="33"/>
    <col min="14370" max="14370" width="1.75" style="33" customWidth="1"/>
    <col min="14371" max="14371" width="2.5" style="33" customWidth="1"/>
    <col min="14372" max="14372" width="3.625" style="33" customWidth="1"/>
    <col min="14373" max="14373" width="2.75" style="33" customWidth="1"/>
    <col min="14374" max="14374" width="0.875" style="33" customWidth="1"/>
    <col min="14375" max="14375" width="1.25" style="33" customWidth="1"/>
    <col min="14376" max="14376" width="5.375" style="33" customWidth="1"/>
    <col min="14377" max="14377" width="6.5" style="33" customWidth="1"/>
    <col min="14378" max="14378" width="4.125" style="33" customWidth="1"/>
    <col min="14379" max="14379" width="7.875" style="33" customWidth="1"/>
    <col min="14380" max="14380" width="8.75" style="33" customWidth="1"/>
    <col min="14381" max="14384" width="6.25" style="33" customWidth="1"/>
    <col min="14385" max="14385" width="4.875" style="33" customWidth="1"/>
    <col min="14386" max="14386" width="2.5" style="33" customWidth="1"/>
    <col min="14387" max="14387" width="4.875" style="33" customWidth="1"/>
    <col min="14388" max="14625" width="9" style="33"/>
    <col min="14626" max="14626" width="1.75" style="33" customWidth="1"/>
    <col min="14627" max="14627" width="2.5" style="33" customWidth="1"/>
    <col min="14628" max="14628" width="3.625" style="33" customWidth="1"/>
    <col min="14629" max="14629" width="2.75" style="33" customWidth="1"/>
    <col min="14630" max="14630" width="0.875" style="33" customWidth="1"/>
    <col min="14631" max="14631" width="1.25" style="33" customWidth="1"/>
    <col min="14632" max="14632" width="5.375" style="33" customWidth="1"/>
    <col min="14633" max="14633" width="6.5" style="33" customWidth="1"/>
    <col min="14634" max="14634" width="4.125" style="33" customWidth="1"/>
    <col min="14635" max="14635" width="7.875" style="33" customWidth="1"/>
    <col min="14636" max="14636" width="8.75" style="33" customWidth="1"/>
    <col min="14637" max="14640" width="6.25" style="33" customWidth="1"/>
    <col min="14641" max="14641" width="4.875" style="33" customWidth="1"/>
    <col min="14642" max="14642" width="2.5" style="33" customWidth="1"/>
    <col min="14643" max="14643" width="4.875" style="33" customWidth="1"/>
    <col min="14644" max="14881" width="9" style="33"/>
    <col min="14882" max="14882" width="1.75" style="33" customWidth="1"/>
    <col min="14883" max="14883" width="2.5" style="33" customWidth="1"/>
    <col min="14884" max="14884" width="3.625" style="33" customWidth="1"/>
    <col min="14885" max="14885" width="2.75" style="33" customWidth="1"/>
    <col min="14886" max="14886" width="0.875" style="33" customWidth="1"/>
    <col min="14887" max="14887" width="1.25" style="33" customWidth="1"/>
    <col min="14888" max="14888" width="5.375" style="33" customWidth="1"/>
    <col min="14889" max="14889" width="6.5" style="33" customWidth="1"/>
    <col min="14890" max="14890" width="4.125" style="33" customWidth="1"/>
    <col min="14891" max="14891" width="7.875" style="33" customWidth="1"/>
    <col min="14892" max="14892" width="8.75" style="33" customWidth="1"/>
    <col min="14893" max="14896" width="6.25" style="33" customWidth="1"/>
    <col min="14897" max="14897" width="4.875" style="33" customWidth="1"/>
    <col min="14898" max="14898" width="2.5" style="33" customWidth="1"/>
    <col min="14899" max="14899" width="4.875" style="33" customWidth="1"/>
    <col min="14900" max="15137" width="9" style="33"/>
    <col min="15138" max="15138" width="1.75" style="33" customWidth="1"/>
    <col min="15139" max="15139" width="2.5" style="33" customWidth="1"/>
    <col min="15140" max="15140" width="3.625" style="33" customWidth="1"/>
    <col min="15141" max="15141" width="2.75" style="33" customWidth="1"/>
    <col min="15142" max="15142" width="0.875" style="33" customWidth="1"/>
    <col min="15143" max="15143" width="1.25" style="33" customWidth="1"/>
    <col min="15144" max="15144" width="5.375" style="33" customWidth="1"/>
    <col min="15145" max="15145" width="6.5" style="33" customWidth="1"/>
    <col min="15146" max="15146" width="4.125" style="33" customWidth="1"/>
    <col min="15147" max="15147" width="7.875" style="33" customWidth="1"/>
    <col min="15148" max="15148" width="8.75" style="33" customWidth="1"/>
    <col min="15149" max="15152" width="6.25" style="33" customWidth="1"/>
    <col min="15153" max="15153" width="4.875" style="33" customWidth="1"/>
    <col min="15154" max="15154" width="2.5" style="33" customWidth="1"/>
    <col min="15155" max="15155" width="4.875" style="33" customWidth="1"/>
    <col min="15156" max="15393" width="9" style="33"/>
    <col min="15394" max="15394" width="1.75" style="33" customWidth="1"/>
    <col min="15395" max="15395" width="2.5" style="33" customWidth="1"/>
    <col min="15396" max="15396" width="3.625" style="33" customWidth="1"/>
    <col min="15397" max="15397" width="2.75" style="33" customWidth="1"/>
    <col min="15398" max="15398" width="0.875" style="33" customWidth="1"/>
    <col min="15399" max="15399" width="1.25" style="33" customWidth="1"/>
    <col min="15400" max="15400" width="5.375" style="33" customWidth="1"/>
    <col min="15401" max="15401" width="6.5" style="33" customWidth="1"/>
    <col min="15402" max="15402" width="4.125" style="33" customWidth="1"/>
    <col min="15403" max="15403" width="7.875" style="33" customWidth="1"/>
    <col min="15404" max="15404" width="8.75" style="33" customWidth="1"/>
    <col min="15405" max="15408" width="6.25" style="33" customWidth="1"/>
    <col min="15409" max="15409" width="4.875" style="33" customWidth="1"/>
    <col min="15410" max="15410" width="2.5" style="33" customWidth="1"/>
    <col min="15411" max="15411" width="4.875" style="33" customWidth="1"/>
    <col min="15412" max="15649" width="9" style="33"/>
    <col min="15650" max="15650" width="1.75" style="33" customWidth="1"/>
    <col min="15651" max="15651" width="2.5" style="33" customWidth="1"/>
    <col min="15652" max="15652" width="3.625" style="33" customWidth="1"/>
    <col min="15653" max="15653" width="2.75" style="33" customWidth="1"/>
    <col min="15654" max="15654" width="0.875" style="33" customWidth="1"/>
    <col min="15655" max="15655" width="1.25" style="33" customWidth="1"/>
    <col min="15656" max="15656" width="5.375" style="33" customWidth="1"/>
    <col min="15657" max="15657" width="6.5" style="33" customWidth="1"/>
    <col min="15658" max="15658" width="4.125" style="33" customWidth="1"/>
    <col min="15659" max="15659" width="7.875" style="33" customWidth="1"/>
    <col min="15660" max="15660" width="8.75" style="33" customWidth="1"/>
    <col min="15661" max="15664" width="6.25" style="33" customWidth="1"/>
    <col min="15665" max="15665" width="4.875" style="33" customWidth="1"/>
    <col min="15666" max="15666" width="2.5" style="33" customWidth="1"/>
    <col min="15667" max="15667" width="4.875" style="33" customWidth="1"/>
    <col min="15668" max="15905" width="9" style="33"/>
    <col min="15906" max="15906" width="1.75" style="33" customWidth="1"/>
    <col min="15907" max="15907" width="2.5" style="33" customWidth="1"/>
    <col min="15908" max="15908" width="3.625" style="33" customWidth="1"/>
    <col min="15909" max="15909" width="2.75" style="33" customWidth="1"/>
    <col min="15910" max="15910" width="0.875" style="33" customWidth="1"/>
    <col min="15911" max="15911" width="1.25" style="33" customWidth="1"/>
    <col min="15912" max="15912" width="5.375" style="33" customWidth="1"/>
    <col min="15913" max="15913" width="6.5" style="33" customWidth="1"/>
    <col min="15914" max="15914" width="4.125" style="33" customWidth="1"/>
    <col min="15915" max="15915" width="7.875" style="33" customWidth="1"/>
    <col min="15916" max="15916" width="8.75" style="33" customWidth="1"/>
    <col min="15917" max="15920" width="6.25" style="33" customWidth="1"/>
    <col min="15921" max="15921" width="4.875" style="33" customWidth="1"/>
    <col min="15922" max="15922" width="2.5" style="33" customWidth="1"/>
    <col min="15923" max="15923" width="4.875" style="33" customWidth="1"/>
    <col min="15924" max="16161" width="9" style="33"/>
    <col min="16162" max="16162" width="1.75" style="33" customWidth="1"/>
    <col min="16163" max="16163" width="2.5" style="33" customWidth="1"/>
    <col min="16164" max="16164" width="3.625" style="33" customWidth="1"/>
    <col min="16165" max="16165" width="2.75" style="33" customWidth="1"/>
    <col min="16166" max="16166" width="0.875" style="33" customWidth="1"/>
    <col min="16167" max="16167" width="1.25" style="33" customWidth="1"/>
    <col min="16168" max="16168" width="5.375" style="33" customWidth="1"/>
    <col min="16169" max="16169" width="6.5" style="33" customWidth="1"/>
    <col min="16170" max="16170" width="4.125" style="33" customWidth="1"/>
    <col min="16171" max="16171" width="7.875" style="33" customWidth="1"/>
    <col min="16172" max="16172" width="8.75" style="33" customWidth="1"/>
    <col min="16173" max="16176" width="6.25" style="33" customWidth="1"/>
    <col min="16177" max="16177" width="4.875" style="33" customWidth="1"/>
    <col min="16178" max="16178" width="2.5" style="33" customWidth="1"/>
    <col min="16179" max="16179" width="4.875" style="33" customWidth="1"/>
    <col min="16180" max="16384" width="9" style="33"/>
  </cols>
  <sheetData>
    <row r="1" spans="1:59" s="334" customFormat="1" ht="13.5" customHeight="1">
      <c r="A1" s="737" t="s">
        <v>3</v>
      </c>
      <c r="B1" s="737" t="s">
        <v>172</v>
      </c>
      <c r="C1" s="737" t="s">
        <v>4</v>
      </c>
      <c r="D1" s="737" t="s">
        <v>5</v>
      </c>
      <c r="E1" s="328"/>
      <c r="F1" s="738" t="s">
        <v>173</v>
      </c>
      <c r="G1" s="738"/>
      <c r="H1" s="738"/>
      <c r="I1" s="738"/>
      <c r="J1" s="317"/>
      <c r="K1" s="738" t="s">
        <v>3158</v>
      </c>
      <c r="L1" s="738"/>
      <c r="M1" s="738"/>
      <c r="N1" s="738"/>
      <c r="O1" s="738"/>
      <c r="P1" s="738"/>
      <c r="Q1" s="317"/>
      <c r="R1" s="730" t="s">
        <v>3240</v>
      </c>
      <c r="S1" s="744"/>
      <c r="T1" s="744"/>
      <c r="U1" s="744"/>
      <c r="V1" s="745"/>
      <c r="W1" s="317"/>
      <c r="X1" s="317"/>
      <c r="Y1" s="743" t="s">
        <v>32</v>
      </c>
      <c r="Z1" s="744"/>
      <c r="AA1" s="744"/>
      <c r="AB1" s="744"/>
      <c r="AC1" s="744"/>
      <c r="AD1" s="744"/>
      <c r="AE1" s="745"/>
      <c r="AF1" s="317"/>
      <c r="AG1" s="743" t="s">
        <v>31</v>
      </c>
      <c r="AH1" s="744"/>
      <c r="AI1" s="745"/>
      <c r="AJ1" s="317"/>
      <c r="AK1" s="743" t="s">
        <v>30</v>
      </c>
      <c r="AL1" s="745"/>
      <c r="AM1" s="317"/>
      <c r="AN1" s="738" t="s">
        <v>29</v>
      </c>
      <c r="AO1" s="738"/>
      <c r="AP1" s="738"/>
      <c r="AQ1" s="317"/>
      <c r="AR1" s="702" t="s">
        <v>3159</v>
      </c>
      <c r="AS1" s="317"/>
      <c r="AT1" s="702" t="s">
        <v>3160</v>
      </c>
      <c r="AU1" s="317"/>
      <c r="AV1" s="743" t="s">
        <v>3093</v>
      </c>
      <c r="AW1" s="744"/>
      <c r="AX1" s="745"/>
      <c r="AY1" s="317"/>
      <c r="AZ1" s="730" t="s">
        <v>3094</v>
      </c>
      <c r="BA1" s="749"/>
      <c r="BB1" s="749"/>
      <c r="BC1" s="731"/>
      <c r="BD1" s="317"/>
      <c r="BE1" s="702" t="s">
        <v>3001</v>
      </c>
      <c r="BF1" s="317"/>
      <c r="BG1" s="317"/>
    </row>
    <row r="2" spans="1:59" s="334" customFormat="1" ht="13.5" customHeight="1">
      <c r="A2" s="737"/>
      <c r="B2" s="737"/>
      <c r="C2" s="737"/>
      <c r="D2" s="737"/>
      <c r="E2" s="328"/>
      <c r="F2" s="738" t="s">
        <v>28</v>
      </c>
      <c r="G2" s="738"/>
      <c r="H2" s="750" t="s">
        <v>27</v>
      </c>
      <c r="I2" s="750"/>
      <c r="J2" s="30"/>
      <c r="K2" s="738" t="s">
        <v>28</v>
      </c>
      <c r="L2" s="738"/>
      <c r="M2" s="751"/>
      <c r="N2" s="750" t="s">
        <v>27</v>
      </c>
      <c r="O2" s="750"/>
      <c r="P2" s="750"/>
      <c r="Q2" s="30"/>
      <c r="R2" s="746"/>
      <c r="S2" s="747"/>
      <c r="T2" s="747"/>
      <c r="U2" s="747"/>
      <c r="V2" s="748"/>
      <c r="W2" s="30"/>
      <c r="X2" s="30"/>
      <c r="Y2" s="746"/>
      <c r="Z2" s="747"/>
      <c r="AA2" s="747"/>
      <c r="AB2" s="747"/>
      <c r="AC2" s="747"/>
      <c r="AD2" s="747"/>
      <c r="AE2" s="748"/>
      <c r="AF2" s="30"/>
      <c r="AG2" s="746"/>
      <c r="AH2" s="747"/>
      <c r="AI2" s="748"/>
      <c r="AJ2" s="317"/>
      <c r="AK2" s="754"/>
      <c r="AL2" s="755"/>
      <c r="AM2" s="317"/>
      <c r="AN2" s="756"/>
      <c r="AO2" s="756"/>
      <c r="AP2" s="756"/>
      <c r="AQ2" s="30"/>
      <c r="AR2" s="703"/>
      <c r="AS2" s="30"/>
      <c r="AT2" s="703"/>
      <c r="AU2" s="30"/>
      <c r="AV2" s="746"/>
      <c r="AW2" s="747"/>
      <c r="AX2" s="748"/>
      <c r="AY2" s="30"/>
      <c r="AZ2" s="752" t="s">
        <v>3095</v>
      </c>
      <c r="BA2" s="726" t="s">
        <v>3096</v>
      </c>
      <c r="BB2" s="726" t="s">
        <v>3097</v>
      </c>
      <c r="BC2" s="728" t="s">
        <v>3098</v>
      </c>
      <c r="BD2" s="30"/>
      <c r="BE2" s="703"/>
      <c r="BF2" s="317"/>
      <c r="BG2" s="317"/>
    </row>
    <row r="3" spans="1:59" s="335" customFormat="1" ht="13.5" customHeight="1">
      <c r="A3" s="737"/>
      <c r="B3" s="737"/>
      <c r="C3" s="737"/>
      <c r="D3" s="737"/>
      <c r="E3" s="71"/>
      <c r="F3" s="730" t="s">
        <v>6</v>
      </c>
      <c r="G3" s="731"/>
      <c r="H3" s="730" t="s">
        <v>6</v>
      </c>
      <c r="I3" s="731"/>
      <c r="J3" s="318"/>
      <c r="K3" s="321"/>
      <c r="L3" s="320"/>
      <c r="M3" s="35"/>
      <c r="N3" s="321"/>
      <c r="O3" s="320"/>
      <c r="P3" s="69"/>
      <c r="Q3" s="318"/>
      <c r="R3" s="321"/>
      <c r="S3" s="73"/>
      <c r="T3" s="732" t="s">
        <v>2945</v>
      </c>
      <c r="U3" s="733"/>
      <c r="V3" s="734"/>
      <c r="W3" s="35"/>
      <c r="X3" s="35"/>
      <c r="Y3" s="63"/>
      <c r="Z3" s="60"/>
      <c r="AA3" s="72"/>
      <c r="AB3" s="735" t="s">
        <v>3161</v>
      </c>
      <c r="AC3" s="64"/>
      <c r="AD3" s="318"/>
      <c r="AE3" s="739"/>
      <c r="AF3" s="35"/>
      <c r="AG3" s="63"/>
      <c r="AH3" s="72"/>
      <c r="AI3" s="735" t="s">
        <v>3162</v>
      </c>
      <c r="AJ3" s="318"/>
      <c r="AK3" s="740" t="s">
        <v>96</v>
      </c>
      <c r="AL3" s="741"/>
      <c r="AM3" s="318"/>
      <c r="AN3" s="63"/>
      <c r="AO3" s="742" t="s">
        <v>96</v>
      </c>
      <c r="AP3" s="741"/>
      <c r="AQ3" s="35"/>
      <c r="AR3" s="703"/>
      <c r="AS3" s="35"/>
      <c r="AT3" s="703"/>
      <c r="AU3" s="35"/>
      <c r="AV3" s="63"/>
      <c r="AW3" s="72"/>
      <c r="AX3" s="702" t="s">
        <v>3161</v>
      </c>
      <c r="AY3" s="35"/>
      <c r="AZ3" s="753"/>
      <c r="BA3" s="727"/>
      <c r="BB3" s="727"/>
      <c r="BC3" s="729"/>
      <c r="BD3" s="35"/>
      <c r="BE3" s="703"/>
      <c r="BF3" s="48"/>
      <c r="BG3" s="48"/>
    </row>
    <row r="4" spans="1:59" s="335" customFormat="1" ht="13.5" customHeight="1">
      <c r="A4" s="702"/>
      <c r="B4" s="702"/>
      <c r="C4" s="702"/>
      <c r="D4" s="702"/>
      <c r="E4" s="71"/>
      <c r="F4" s="321"/>
      <c r="G4" s="70" t="s">
        <v>3163</v>
      </c>
      <c r="H4" s="321"/>
      <c r="I4" s="70" t="s">
        <v>3163</v>
      </c>
      <c r="J4" s="330"/>
      <c r="K4" s="63"/>
      <c r="L4" s="68" t="s">
        <v>7</v>
      </c>
      <c r="M4" s="35"/>
      <c r="N4" s="326"/>
      <c r="O4" s="68" t="s">
        <v>7</v>
      </c>
      <c r="P4" s="69"/>
      <c r="Q4" s="30"/>
      <c r="R4" s="63"/>
      <c r="S4" s="68" t="s">
        <v>7</v>
      </c>
      <c r="T4" s="67"/>
      <c r="U4" s="66" t="s">
        <v>174</v>
      </c>
      <c r="V4" s="65"/>
      <c r="W4" s="35"/>
      <c r="X4" s="35"/>
      <c r="Y4" s="321"/>
      <c r="Z4" s="48"/>
      <c r="AA4" s="330"/>
      <c r="AB4" s="736"/>
      <c r="AC4" s="64"/>
      <c r="AD4" s="30"/>
      <c r="AE4" s="739"/>
      <c r="AF4" s="35"/>
      <c r="AG4" s="321"/>
      <c r="AH4" s="330"/>
      <c r="AI4" s="736"/>
      <c r="AJ4" s="318"/>
      <c r="AK4" s="96" t="s">
        <v>26</v>
      </c>
      <c r="AL4" s="61" t="s">
        <v>25</v>
      </c>
      <c r="AM4" s="318"/>
      <c r="AN4" s="63"/>
      <c r="AO4" s="62" t="s">
        <v>26</v>
      </c>
      <c r="AP4" s="61" t="s">
        <v>25</v>
      </c>
      <c r="AQ4" s="35"/>
      <c r="AR4" s="703"/>
      <c r="AS4" s="35"/>
      <c r="AT4" s="703"/>
      <c r="AU4" s="35"/>
      <c r="AV4" s="321"/>
      <c r="AW4" s="330"/>
      <c r="AX4" s="703"/>
      <c r="AY4" s="35"/>
      <c r="AZ4" s="753"/>
      <c r="BA4" s="727"/>
      <c r="BB4" s="727"/>
      <c r="BC4" s="729"/>
      <c r="BD4" s="35"/>
      <c r="BE4" s="703"/>
      <c r="BF4" s="60"/>
      <c r="BG4" s="60"/>
    </row>
    <row r="5" spans="1:59" s="335" customFormat="1" ht="13.5" customHeight="1">
      <c r="A5" s="329" t="s">
        <v>3164</v>
      </c>
      <c r="B5" s="329" t="s">
        <v>3165</v>
      </c>
      <c r="C5" s="329" t="s">
        <v>3166</v>
      </c>
      <c r="D5" s="329" t="s">
        <v>3167</v>
      </c>
      <c r="E5" s="318"/>
      <c r="F5" s="719" t="s">
        <v>3168</v>
      </c>
      <c r="G5" s="719"/>
      <c r="H5" s="719" t="s">
        <v>3168</v>
      </c>
      <c r="I5" s="719"/>
      <c r="J5" s="30"/>
      <c r="K5" s="720" t="s">
        <v>3169</v>
      </c>
      <c r="L5" s="721"/>
      <c r="M5" s="722"/>
      <c r="N5" s="723" t="s">
        <v>3169</v>
      </c>
      <c r="O5" s="724"/>
      <c r="P5" s="725"/>
      <c r="Q5" s="30"/>
      <c r="R5" s="719" t="s">
        <v>3099</v>
      </c>
      <c r="S5" s="719"/>
      <c r="T5" s="719"/>
      <c r="U5" s="719"/>
      <c r="V5" s="719"/>
      <c r="W5" s="35"/>
      <c r="X5" s="35"/>
      <c r="Y5" s="720" t="s">
        <v>3100</v>
      </c>
      <c r="Z5" s="721"/>
      <c r="AA5" s="721"/>
      <c r="AB5" s="721"/>
      <c r="AC5" s="721"/>
      <c r="AD5" s="721"/>
      <c r="AE5" s="722"/>
      <c r="AF5" s="35"/>
      <c r="AG5" s="720" t="s">
        <v>3101</v>
      </c>
      <c r="AH5" s="721"/>
      <c r="AI5" s="722"/>
      <c r="AJ5" s="318"/>
      <c r="AK5" s="720" t="s">
        <v>3102</v>
      </c>
      <c r="AL5" s="722"/>
      <c r="AM5" s="318"/>
      <c r="AN5" s="720" t="s">
        <v>3103</v>
      </c>
      <c r="AO5" s="721"/>
      <c r="AP5" s="722"/>
      <c r="AQ5" s="35"/>
      <c r="AR5" s="332" t="s">
        <v>3104</v>
      </c>
      <c r="AS5" s="35"/>
      <c r="AT5" s="332" t="s">
        <v>3105</v>
      </c>
      <c r="AU5" s="35"/>
      <c r="AV5" s="719" t="s">
        <v>3106</v>
      </c>
      <c r="AW5" s="719"/>
      <c r="AX5" s="719"/>
      <c r="AY5" s="35"/>
      <c r="AZ5" s="720" t="s">
        <v>3107</v>
      </c>
      <c r="BA5" s="721"/>
      <c r="BB5" s="721"/>
      <c r="BC5" s="722"/>
      <c r="BD5" s="35"/>
      <c r="BE5" s="332" t="s">
        <v>3108</v>
      </c>
      <c r="BF5" s="60"/>
      <c r="BG5" s="60"/>
    </row>
    <row r="6" spans="1:59" s="340" customFormat="1" ht="3.75" customHeight="1">
      <c r="A6" s="59"/>
      <c r="B6" s="58"/>
      <c r="C6" s="58"/>
      <c r="D6" s="58"/>
      <c r="E6" s="93"/>
      <c r="F6" s="57"/>
      <c r="G6" s="56"/>
      <c r="H6" s="336"/>
      <c r="I6" s="56"/>
      <c r="J6" s="30"/>
      <c r="K6" s="52"/>
      <c r="L6" s="55"/>
      <c r="M6" s="54"/>
      <c r="N6" s="336"/>
      <c r="O6" s="55"/>
      <c r="P6" s="54"/>
      <c r="Q6" s="30"/>
      <c r="R6" s="52"/>
      <c r="S6" s="52"/>
      <c r="T6" s="51"/>
      <c r="U6" s="51"/>
      <c r="V6" s="51"/>
      <c r="W6" s="35"/>
      <c r="X6" s="35"/>
      <c r="Y6" s="336"/>
      <c r="Z6" s="337"/>
      <c r="AA6" s="30"/>
      <c r="AB6" s="49"/>
      <c r="AC6" s="50"/>
      <c r="AD6" s="30"/>
      <c r="AE6" s="49"/>
      <c r="AF6" s="35"/>
      <c r="AG6" s="336"/>
      <c r="AH6" s="30"/>
      <c r="AI6" s="338"/>
      <c r="AJ6" s="48"/>
      <c r="AK6" s="46"/>
      <c r="AL6" s="46"/>
      <c r="AM6" s="48"/>
      <c r="AN6" s="47"/>
      <c r="AO6" s="46"/>
      <c r="AP6" s="46"/>
      <c r="AQ6" s="35"/>
      <c r="AR6" s="336"/>
      <c r="AS6" s="35"/>
      <c r="AT6" s="336"/>
      <c r="AU6" s="35"/>
      <c r="AV6" s="336"/>
      <c r="AW6" s="30"/>
      <c r="AX6" s="53"/>
      <c r="AY6" s="35"/>
      <c r="AZ6" s="339"/>
      <c r="BA6" s="337"/>
      <c r="BB6" s="337"/>
      <c r="BC6" s="337"/>
      <c r="BD6" s="35"/>
      <c r="BE6" s="336"/>
      <c r="BF6" s="309"/>
      <c r="BG6" s="309"/>
    </row>
    <row r="7" spans="1:59" s="335" customFormat="1" ht="15" customHeight="1">
      <c r="A7" s="702" t="s">
        <v>3170</v>
      </c>
      <c r="B7" s="705" t="s">
        <v>175</v>
      </c>
      <c r="C7" s="682" t="s">
        <v>9</v>
      </c>
      <c r="D7" s="685" t="s">
        <v>176</v>
      </c>
      <c r="E7" s="40"/>
      <c r="F7" s="688">
        <v>210600</v>
      </c>
      <c r="G7" s="691">
        <v>288240</v>
      </c>
      <c r="H7" s="688">
        <v>205980</v>
      </c>
      <c r="I7" s="691">
        <v>283620</v>
      </c>
      <c r="J7" s="628" t="s">
        <v>3109</v>
      </c>
      <c r="K7" s="615">
        <v>2000</v>
      </c>
      <c r="L7" s="649">
        <v>2770</v>
      </c>
      <c r="M7" s="652" t="s">
        <v>74</v>
      </c>
      <c r="N7" s="615">
        <v>1950</v>
      </c>
      <c r="O7" s="649">
        <v>2720</v>
      </c>
      <c r="P7" s="652" t="s">
        <v>74</v>
      </c>
      <c r="Q7" s="628" t="s">
        <v>3109</v>
      </c>
      <c r="R7" s="655">
        <v>155290</v>
      </c>
      <c r="S7" s="652">
        <v>77640</v>
      </c>
      <c r="T7" s="615">
        <v>1550</v>
      </c>
      <c r="U7" s="649">
        <v>770</v>
      </c>
      <c r="V7" s="652" t="s">
        <v>74</v>
      </c>
      <c r="W7" s="712" t="s">
        <v>0</v>
      </c>
      <c r="X7" s="30"/>
      <c r="Y7" s="713" t="s">
        <v>23</v>
      </c>
      <c r="Z7" s="714"/>
      <c r="AA7" s="628" t="s">
        <v>3109</v>
      </c>
      <c r="AB7" s="45"/>
      <c r="AC7" s="38"/>
      <c r="AD7" s="708" t="s">
        <v>3110</v>
      </c>
      <c r="AE7" s="322"/>
      <c r="AF7" s="628" t="s">
        <v>3109</v>
      </c>
      <c r="AG7" s="716">
        <v>44660</v>
      </c>
      <c r="AH7" s="628" t="s">
        <v>3109</v>
      </c>
      <c r="AI7" s="612">
        <v>390</v>
      </c>
      <c r="AJ7" s="614" t="s">
        <v>3109</v>
      </c>
      <c r="AK7" s="615">
        <v>2800</v>
      </c>
      <c r="AL7" s="644">
        <v>3000</v>
      </c>
      <c r="AM7" s="614" t="s">
        <v>3109</v>
      </c>
      <c r="AN7" s="645" t="s">
        <v>3111</v>
      </c>
      <c r="AO7" s="674">
        <v>20300</v>
      </c>
      <c r="AP7" s="644">
        <v>22600</v>
      </c>
      <c r="AQ7" s="628" t="s">
        <v>85</v>
      </c>
      <c r="AR7" s="664">
        <v>2050</v>
      </c>
      <c r="AS7" s="628" t="s">
        <v>85</v>
      </c>
      <c r="AT7" s="675" t="s">
        <v>3112</v>
      </c>
      <c r="AU7" s="628" t="s">
        <v>85</v>
      </c>
      <c r="AV7" s="664">
        <v>39160</v>
      </c>
      <c r="AW7" s="628" t="s">
        <v>0</v>
      </c>
      <c r="AX7" s="667">
        <v>390</v>
      </c>
      <c r="AY7" s="628" t="s">
        <v>85</v>
      </c>
      <c r="AZ7" s="670" t="s">
        <v>3171</v>
      </c>
      <c r="BA7" s="658" t="s">
        <v>3172</v>
      </c>
      <c r="BB7" s="658" t="s">
        <v>3172</v>
      </c>
      <c r="BC7" s="658" t="s">
        <v>3172</v>
      </c>
      <c r="BD7" s="628"/>
      <c r="BE7" s="675" t="s">
        <v>3113</v>
      </c>
      <c r="BF7" s="309"/>
      <c r="BG7" s="309"/>
    </row>
    <row r="8" spans="1:59" s="335" customFormat="1" ht="15" customHeight="1">
      <c r="A8" s="703"/>
      <c r="B8" s="706"/>
      <c r="C8" s="683"/>
      <c r="D8" s="686"/>
      <c r="E8" s="40"/>
      <c r="F8" s="689"/>
      <c r="G8" s="692"/>
      <c r="H8" s="689"/>
      <c r="I8" s="692"/>
      <c r="J8" s="628"/>
      <c r="K8" s="616"/>
      <c r="L8" s="650"/>
      <c r="M8" s="653"/>
      <c r="N8" s="616"/>
      <c r="O8" s="650"/>
      <c r="P8" s="653"/>
      <c r="Q8" s="628"/>
      <c r="R8" s="656"/>
      <c r="S8" s="653"/>
      <c r="T8" s="616"/>
      <c r="U8" s="650"/>
      <c r="V8" s="653"/>
      <c r="W8" s="712"/>
      <c r="X8" s="30"/>
      <c r="Y8" s="642"/>
      <c r="Z8" s="715"/>
      <c r="AA8" s="628"/>
      <c r="AB8" s="44"/>
      <c r="AC8" s="38"/>
      <c r="AD8" s="708"/>
      <c r="AE8" s="323"/>
      <c r="AF8" s="628"/>
      <c r="AG8" s="697"/>
      <c r="AH8" s="628"/>
      <c r="AI8" s="613"/>
      <c r="AJ8" s="614"/>
      <c r="AK8" s="616"/>
      <c r="AL8" s="626"/>
      <c r="AM8" s="614"/>
      <c r="AN8" s="622"/>
      <c r="AO8" s="624"/>
      <c r="AP8" s="626"/>
      <c r="AQ8" s="628"/>
      <c r="AR8" s="665"/>
      <c r="AS8" s="628"/>
      <c r="AT8" s="676"/>
      <c r="AU8" s="628"/>
      <c r="AV8" s="665"/>
      <c r="AW8" s="628"/>
      <c r="AX8" s="668"/>
      <c r="AY8" s="628"/>
      <c r="AZ8" s="671"/>
      <c r="BA8" s="659"/>
      <c r="BB8" s="659"/>
      <c r="BC8" s="659"/>
      <c r="BD8" s="628"/>
      <c r="BE8" s="676"/>
      <c r="BF8" s="309"/>
      <c r="BG8" s="309"/>
    </row>
    <row r="9" spans="1:59" s="335" customFormat="1" ht="15" customHeight="1">
      <c r="A9" s="703"/>
      <c r="B9" s="706"/>
      <c r="C9" s="683"/>
      <c r="D9" s="686"/>
      <c r="E9" s="40"/>
      <c r="F9" s="689"/>
      <c r="G9" s="692"/>
      <c r="H9" s="689"/>
      <c r="I9" s="692"/>
      <c r="J9" s="628"/>
      <c r="K9" s="616"/>
      <c r="L9" s="650"/>
      <c r="M9" s="653"/>
      <c r="N9" s="616"/>
      <c r="O9" s="650"/>
      <c r="P9" s="653"/>
      <c r="Q9" s="628"/>
      <c r="R9" s="656"/>
      <c r="S9" s="653"/>
      <c r="T9" s="616"/>
      <c r="U9" s="650"/>
      <c r="V9" s="653"/>
      <c r="W9" s="712"/>
      <c r="X9" s="30"/>
      <c r="Y9" s="326" t="s">
        <v>221</v>
      </c>
      <c r="Z9" s="41">
        <v>265100</v>
      </c>
      <c r="AA9" s="628"/>
      <c r="AB9" s="323">
        <v>2650</v>
      </c>
      <c r="AC9" s="38"/>
      <c r="AD9" s="708"/>
      <c r="AE9" s="323"/>
      <c r="AF9" s="628"/>
      <c r="AG9" s="697"/>
      <c r="AH9" s="628"/>
      <c r="AI9" s="613"/>
      <c r="AJ9" s="614"/>
      <c r="AK9" s="616"/>
      <c r="AL9" s="626"/>
      <c r="AM9" s="614"/>
      <c r="AN9" s="622" t="s">
        <v>3114</v>
      </c>
      <c r="AO9" s="624">
        <v>11200</v>
      </c>
      <c r="AP9" s="626">
        <v>12400</v>
      </c>
      <c r="AQ9" s="628"/>
      <c r="AR9" s="665"/>
      <c r="AS9" s="628"/>
      <c r="AT9" s="676"/>
      <c r="AU9" s="628"/>
      <c r="AV9" s="665"/>
      <c r="AW9" s="628"/>
      <c r="AX9" s="668"/>
      <c r="AY9" s="628"/>
      <c r="AZ9" s="671"/>
      <c r="BA9" s="659"/>
      <c r="BB9" s="659"/>
      <c r="BC9" s="659"/>
      <c r="BD9" s="628"/>
      <c r="BE9" s="676"/>
      <c r="BF9" s="309"/>
      <c r="BG9" s="309"/>
    </row>
    <row r="10" spans="1:59" s="335" customFormat="1" ht="15" customHeight="1">
      <c r="A10" s="703"/>
      <c r="B10" s="706"/>
      <c r="C10" s="683"/>
      <c r="D10" s="686"/>
      <c r="E10" s="40"/>
      <c r="F10" s="689"/>
      <c r="G10" s="692"/>
      <c r="H10" s="689"/>
      <c r="I10" s="692"/>
      <c r="J10" s="628"/>
      <c r="K10" s="616"/>
      <c r="L10" s="650"/>
      <c r="M10" s="653"/>
      <c r="N10" s="616"/>
      <c r="O10" s="650"/>
      <c r="P10" s="653"/>
      <c r="Q10" s="628"/>
      <c r="R10" s="656"/>
      <c r="S10" s="653"/>
      <c r="T10" s="616"/>
      <c r="U10" s="650"/>
      <c r="V10" s="653"/>
      <c r="W10" s="712"/>
      <c r="X10" s="30"/>
      <c r="Y10" s="326" t="s">
        <v>3115</v>
      </c>
      <c r="Z10" s="41">
        <v>284000</v>
      </c>
      <c r="AA10" s="628"/>
      <c r="AB10" s="323">
        <v>2840</v>
      </c>
      <c r="AC10" s="38"/>
      <c r="AD10" s="708"/>
      <c r="AE10" s="323"/>
      <c r="AF10" s="628"/>
      <c r="AG10" s="697"/>
      <c r="AH10" s="628"/>
      <c r="AI10" s="613"/>
      <c r="AJ10" s="614"/>
      <c r="AK10" s="616"/>
      <c r="AL10" s="626"/>
      <c r="AM10" s="614"/>
      <c r="AN10" s="622"/>
      <c r="AO10" s="624"/>
      <c r="AP10" s="626"/>
      <c r="AQ10" s="628"/>
      <c r="AR10" s="665"/>
      <c r="AS10" s="628"/>
      <c r="AT10" s="676"/>
      <c r="AU10" s="628"/>
      <c r="AV10" s="665"/>
      <c r="AW10" s="628"/>
      <c r="AX10" s="668"/>
      <c r="AY10" s="628"/>
      <c r="AZ10" s="671"/>
      <c r="BA10" s="659"/>
      <c r="BB10" s="659"/>
      <c r="BC10" s="659"/>
      <c r="BD10" s="628"/>
      <c r="BE10" s="676"/>
      <c r="BF10" s="309"/>
      <c r="BG10" s="309"/>
    </row>
    <row r="11" spans="1:59" s="335" customFormat="1" ht="15" customHeight="1">
      <c r="A11" s="703"/>
      <c r="B11" s="706"/>
      <c r="C11" s="683"/>
      <c r="D11" s="694" t="s">
        <v>8</v>
      </c>
      <c r="E11" s="40"/>
      <c r="F11" s="696">
        <v>288240</v>
      </c>
      <c r="G11" s="699"/>
      <c r="H11" s="696">
        <v>283620</v>
      </c>
      <c r="I11" s="699"/>
      <c r="J11" s="628" t="s">
        <v>3109</v>
      </c>
      <c r="K11" s="641">
        <v>2770</v>
      </c>
      <c r="L11" s="638"/>
      <c r="M11" s="632" t="s">
        <v>74</v>
      </c>
      <c r="N11" s="641">
        <v>2720</v>
      </c>
      <c r="O11" s="638"/>
      <c r="P11" s="632" t="s">
        <v>74</v>
      </c>
      <c r="Q11" s="628" t="s">
        <v>3109</v>
      </c>
      <c r="R11" s="629">
        <v>77640</v>
      </c>
      <c r="S11" s="632"/>
      <c r="T11" s="635">
        <v>770</v>
      </c>
      <c r="U11" s="638"/>
      <c r="V11" s="632" t="s">
        <v>74</v>
      </c>
      <c r="W11" s="712"/>
      <c r="X11" s="30"/>
      <c r="Y11" s="326" t="s">
        <v>22</v>
      </c>
      <c r="Z11" s="41">
        <v>321900</v>
      </c>
      <c r="AA11" s="628"/>
      <c r="AB11" s="323">
        <v>3210</v>
      </c>
      <c r="AC11" s="38"/>
      <c r="AD11" s="708"/>
      <c r="AE11" s="323"/>
      <c r="AF11" s="628"/>
      <c r="AG11" s="697"/>
      <c r="AH11" s="628"/>
      <c r="AI11" s="646" t="s">
        <v>3002</v>
      </c>
      <c r="AJ11" s="614"/>
      <c r="AK11" s="616"/>
      <c r="AL11" s="626"/>
      <c r="AM11" s="614"/>
      <c r="AN11" s="622" t="s">
        <v>3116</v>
      </c>
      <c r="AO11" s="624">
        <v>9700</v>
      </c>
      <c r="AP11" s="626">
        <v>10800</v>
      </c>
      <c r="AQ11" s="628"/>
      <c r="AR11" s="665"/>
      <c r="AS11" s="628"/>
      <c r="AT11" s="677">
        <v>0.09</v>
      </c>
      <c r="AU11" s="628"/>
      <c r="AV11" s="665"/>
      <c r="AW11" s="628"/>
      <c r="AX11" s="668"/>
      <c r="AY11" s="628"/>
      <c r="AZ11" s="672">
        <v>0.02</v>
      </c>
      <c r="BA11" s="618">
        <v>0.03</v>
      </c>
      <c r="BB11" s="618">
        <v>0.05</v>
      </c>
      <c r="BC11" s="620">
        <v>0.06</v>
      </c>
      <c r="BD11" s="628"/>
      <c r="BE11" s="677">
        <v>0.82</v>
      </c>
      <c r="BF11" s="309"/>
      <c r="BG11" s="309"/>
    </row>
    <row r="12" spans="1:59" s="335" customFormat="1" ht="15" customHeight="1">
      <c r="A12" s="703"/>
      <c r="B12" s="706"/>
      <c r="C12" s="683"/>
      <c r="D12" s="686"/>
      <c r="E12" s="40"/>
      <c r="F12" s="697"/>
      <c r="G12" s="700"/>
      <c r="H12" s="697"/>
      <c r="I12" s="700"/>
      <c r="J12" s="628"/>
      <c r="K12" s="642"/>
      <c r="L12" s="639"/>
      <c r="M12" s="633"/>
      <c r="N12" s="642"/>
      <c r="O12" s="639"/>
      <c r="P12" s="633"/>
      <c r="Q12" s="628"/>
      <c r="R12" s="630"/>
      <c r="S12" s="633"/>
      <c r="T12" s="636"/>
      <c r="U12" s="639"/>
      <c r="V12" s="633"/>
      <c r="W12" s="712"/>
      <c r="X12" s="30"/>
      <c r="Y12" s="326" t="s">
        <v>21</v>
      </c>
      <c r="Z12" s="41">
        <v>359800</v>
      </c>
      <c r="AA12" s="628"/>
      <c r="AB12" s="323">
        <v>3590</v>
      </c>
      <c r="AC12" s="38"/>
      <c r="AD12" s="708"/>
      <c r="AE12" s="323"/>
      <c r="AF12" s="628"/>
      <c r="AG12" s="697"/>
      <c r="AH12" s="628"/>
      <c r="AI12" s="646"/>
      <c r="AJ12" s="614"/>
      <c r="AK12" s="616"/>
      <c r="AL12" s="626"/>
      <c r="AM12" s="614"/>
      <c r="AN12" s="622"/>
      <c r="AO12" s="624"/>
      <c r="AP12" s="626"/>
      <c r="AQ12" s="628"/>
      <c r="AR12" s="665"/>
      <c r="AS12" s="628"/>
      <c r="AT12" s="677"/>
      <c r="AU12" s="628"/>
      <c r="AV12" s="665"/>
      <c r="AW12" s="628"/>
      <c r="AX12" s="668"/>
      <c r="AY12" s="628"/>
      <c r="AZ12" s="672"/>
      <c r="BA12" s="618"/>
      <c r="BB12" s="618"/>
      <c r="BC12" s="620"/>
      <c r="BD12" s="628"/>
      <c r="BE12" s="677"/>
      <c r="BF12" s="309"/>
      <c r="BG12" s="309"/>
    </row>
    <row r="13" spans="1:59" s="335" customFormat="1" ht="15" customHeight="1">
      <c r="A13" s="703"/>
      <c r="B13" s="706"/>
      <c r="C13" s="683"/>
      <c r="D13" s="686"/>
      <c r="E13" s="40"/>
      <c r="F13" s="697"/>
      <c r="G13" s="700"/>
      <c r="H13" s="697"/>
      <c r="I13" s="700"/>
      <c r="J13" s="628"/>
      <c r="K13" s="642"/>
      <c r="L13" s="639"/>
      <c r="M13" s="633"/>
      <c r="N13" s="642"/>
      <c r="O13" s="639"/>
      <c r="P13" s="633"/>
      <c r="Q13" s="628"/>
      <c r="R13" s="630"/>
      <c r="S13" s="633"/>
      <c r="T13" s="636"/>
      <c r="U13" s="639"/>
      <c r="V13" s="633"/>
      <c r="W13" s="712"/>
      <c r="X13" s="30"/>
      <c r="Y13" s="326" t="s">
        <v>20</v>
      </c>
      <c r="Z13" s="41">
        <v>397800</v>
      </c>
      <c r="AA13" s="628"/>
      <c r="AB13" s="323">
        <v>3970</v>
      </c>
      <c r="AC13" s="38"/>
      <c r="AD13" s="708"/>
      <c r="AE13" s="323"/>
      <c r="AF13" s="628"/>
      <c r="AG13" s="697"/>
      <c r="AH13" s="628"/>
      <c r="AI13" s="646"/>
      <c r="AJ13" s="614"/>
      <c r="AK13" s="616"/>
      <c r="AL13" s="626"/>
      <c r="AM13" s="614"/>
      <c r="AN13" s="622" t="s">
        <v>3117</v>
      </c>
      <c r="AO13" s="624">
        <v>8700</v>
      </c>
      <c r="AP13" s="626">
        <v>9700</v>
      </c>
      <c r="AQ13" s="628"/>
      <c r="AR13" s="665"/>
      <c r="AS13" s="628"/>
      <c r="AT13" s="677"/>
      <c r="AU13" s="628"/>
      <c r="AV13" s="665"/>
      <c r="AW13" s="628"/>
      <c r="AX13" s="668"/>
      <c r="AY13" s="628"/>
      <c r="AZ13" s="672"/>
      <c r="BA13" s="618"/>
      <c r="BB13" s="618"/>
      <c r="BC13" s="620"/>
      <c r="BD13" s="628"/>
      <c r="BE13" s="677"/>
      <c r="BF13" s="309"/>
      <c r="BG13" s="309"/>
    </row>
    <row r="14" spans="1:59" s="335" customFormat="1" ht="15" customHeight="1">
      <c r="A14" s="703"/>
      <c r="B14" s="706"/>
      <c r="C14" s="683"/>
      <c r="D14" s="686"/>
      <c r="E14" s="40"/>
      <c r="F14" s="697"/>
      <c r="G14" s="701"/>
      <c r="H14" s="697"/>
      <c r="I14" s="701"/>
      <c r="J14" s="628"/>
      <c r="K14" s="643"/>
      <c r="L14" s="640"/>
      <c r="M14" s="634"/>
      <c r="N14" s="643"/>
      <c r="O14" s="640"/>
      <c r="P14" s="634"/>
      <c r="Q14" s="628"/>
      <c r="R14" s="630"/>
      <c r="S14" s="634"/>
      <c r="T14" s="636"/>
      <c r="U14" s="640"/>
      <c r="V14" s="633"/>
      <c r="W14" s="712"/>
      <c r="X14" s="30"/>
      <c r="Y14" s="326" t="s">
        <v>19</v>
      </c>
      <c r="Z14" s="41">
        <v>435700</v>
      </c>
      <c r="AA14" s="628"/>
      <c r="AB14" s="323">
        <v>4350</v>
      </c>
      <c r="AC14" s="38"/>
      <c r="AD14" s="708"/>
      <c r="AE14" s="323" t="s">
        <v>17</v>
      </c>
      <c r="AF14" s="628"/>
      <c r="AG14" s="698"/>
      <c r="AH14" s="628"/>
      <c r="AI14" s="647"/>
      <c r="AJ14" s="614"/>
      <c r="AK14" s="617"/>
      <c r="AL14" s="627"/>
      <c r="AM14" s="614"/>
      <c r="AN14" s="623"/>
      <c r="AO14" s="625"/>
      <c r="AP14" s="627"/>
      <c r="AQ14" s="628"/>
      <c r="AR14" s="666"/>
      <c r="AS14" s="628"/>
      <c r="AT14" s="678"/>
      <c r="AU14" s="628"/>
      <c r="AV14" s="665"/>
      <c r="AW14" s="628"/>
      <c r="AX14" s="668"/>
      <c r="AY14" s="628"/>
      <c r="AZ14" s="673"/>
      <c r="BA14" s="619"/>
      <c r="BB14" s="619"/>
      <c r="BC14" s="621"/>
      <c r="BD14" s="628"/>
      <c r="BE14" s="678"/>
      <c r="BF14" s="309"/>
      <c r="BG14" s="309"/>
    </row>
    <row r="15" spans="1:59" s="335" customFormat="1" ht="15" customHeight="1">
      <c r="A15" s="703"/>
      <c r="B15" s="679" t="s">
        <v>177</v>
      </c>
      <c r="C15" s="682" t="s">
        <v>9</v>
      </c>
      <c r="D15" s="685" t="s">
        <v>176</v>
      </c>
      <c r="E15" s="40"/>
      <c r="F15" s="688">
        <v>165610</v>
      </c>
      <c r="G15" s="691">
        <v>243250</v>
      </c>
      <c r="H15" s="688">
        <v>162690</v>
      </c>
      <c r="I15" s="691">
        <v>240330</v>
      </c>
      <c r="J15" s="628" t="s">
        <v>3109</v>
      </c>
      <c r="K15" s="615">
        <v>1550</v>
      </c>
      <c r="L15" s="649">
        <v>2320</v>
      </c>
      <c r="M15" s="652" t="s">
        <v>74</v>
      </c>
      <c r="N15" s="615">
        <v>1520</v>
      </c>
      <c r="O15" s="649">
        <v>2290</v>
      </c>
      <c r="P15" s="652" t="s">
        <v>74</v>
      </c>
      <c r="Q15" s="628" t="s">
        <v>3109</v>
      </c>
      <c r="R15" s="655">
        <v>155290</v>
      </c>
      <c r="S15" s="652">
        <v>77640</v>
      </c>
      <c r="T15" s="709">
        <v>1550</v>
      </c>
      <c r="U15" s="649">
        <v>770</v>
      </c>
      <c r="V15" s="652" t="s">
        <v>74</v>
      </c>
      <c r="W15" s="712"/>
      <c r="X15" s="30"/>
      <c r="Y15" s="326" t="s">
        <v>18</v>
      </c>
      <c r="Z15" s="41">
        <v>473600</v>
      </c>
      <c r="AA15" s="628"/>
      <c r="AB15" s="323">
        <v>4730</v>
      </c>
      <c r="AC15" s="38"/>
      <c r="AD15" s="708"/>
      <c r="AE15" s="43" t="s">
        <v>16</v>
      </c>
      <c r="AF15" s="628" t="s">
        <v>3109</v>
      </c>
      <c r="AG15" s="716">
        <v>30120</v>
      </c>
      <c r="AH15" s="628" t="s">
        <v>3109</v>
      </c>
      <c r="AI15" s="612">
        <v>240</v>
      </c>
      <c r="AJ15" s="614" t="s">
        <v>3109</v>
      </c>
      <c r="AK15" s="615">
        <v>1700</v>
      </c>
      <c r="AL15" s="644">
        <v>1900</v>
      </c>
      <c r="AM15" s="614" t="s">
        <v>3109</v>
      </c>
      <c r="AN15" s="645" t="s">
        <v>3111</v>
      </c>
      <c r="AO15" s="674">
        <v>25700</v>
      </c>
      <c r="AP15" s="644">
        <v>28600</v>
      </c>
      <c r="AQ15" s="628" t="s">
        <v>85</v>
      </c>
      <c r="AR15" s="664">
        <v>1290</v>
      </c>
      <c r="AS15" s="628" t="s">
        <v>85</v>
      </c>
      <c r="AT15" s="675" t="s">
        <v>3112</v>
      </c>
      <c r="AU15" s="628" t="s">
        <v>85</v>
      </c>
      <c r="AV15" s="664">
        <v>24730</v>
      </c>
      <c r="AW15" s="628" t="s">
        <v>0</v>
      </c>
      <c r="AX15" s="667">
        <v>240</v>
      </c>
      <c r="AY15" s="628" t="s">
        <v>85</v>
      </c>
      <c r="AZ15" s="658" t="s">
        <v>3172</v>
      </c>
      <c r="BA15" s="658" t="s">
        <v>3172</v>
      </c>
      <c r="BB15" s="658" t="s">
        <v>3172</v>
      </c>
      <c r="BC15" s="717" t="s">
        <v>3172</v>
      </c>
      <c r="BD15" s="37"/>
      <c r="BE15" s="662" t="s">
        <v>225</v>
      </c>
      <c r="BF15" s="309"/>
      <c r="BG15" s="309"/>
    </row>
    <row r="16" spans="1:59" s="335" customFormat="1" ht="15" customHeight="1">
      <c r="A16" s="703"/>
      <c r="B16" s="680"/>
      <c r="C16" s="683"/>
      <c r="D16" s="686"/>
      <c r="E16" s="40"/>
      <c r="F16" s="689"/>
      <c r="G16" s="692"/>
      <c r="H16" s="689"/>
      <c r="I16" s="692"/>
      <c r="J16" s="628"/>
      <c r="K16" s="616"/>
      <c r="L16" s="650"/>
      <c r="M16" s="653"/>
      <c r="N16" s="616"/>
      <c r="O16" s="650"/>
      <c r="P16" s="653"/>
      <c r="Q16" s="628"/>
      <c r="R16" s="656"/>
      <c r="S16" s="653"/>
      <c r="T16" s="710"/>
      <c r="U16" s="650"/>
      <c r="V16" s="653"/>
      <c r="W16" s="712"/>
      <c r="X16" s="30"/>
      <c r="Y16" s="326" t="s">
        <v>15</v>
      </c>
      <c r="Z16" s="41">
        <v>511500</v>
      </c>
      <c r="AA16" s="628"/>
      <c r="AB16" s="323">
        <v>5110</v>
      </c>
      <c r="AC16" s="38"/>
      <c r="AD16" s="708"/>
      <c r="AE16" s="323"/>
      <c r="AF16" s="628"/>
      <c r="AG16" s="697"/>
      <c r="AH16" s="628"/>
      <c r="AI16" s="613"/>
      <c r="AJ16" s="614"/>
      <c r="AK16" s="616"/>
      <c r="AL16" s="626"/>
      <c r="AM16" s="614"/>
      <c r="AN16" s="622"/>
      <c r="AO16" s="624"/>
      <c r="AP16" s="626"/>
      <c r="AQ16" s="628"/>
      <c r="AR16" s="665"/>
      <c r="AS16" s="628"/>
      <c r="AT16" s="676"/>
      <c r="AU16" s="628"/>
      <c r="AV16" s="665"/>
      <c r="AW16" s="628"/>
      <c r="AX16" s="668"/>
      <c r="AY16" s="628"/>
      <c r="AZ16" s="659"/>
      <c r="BA16" s="659"/>
      <c r="BB16" s="659"/>
      <c r="BC16" s="718"/>
      <c r="BD16" s="37"/>
      <c r="BE16" s="663"/>
      <c r="BF16" s="309"/>
      <c r="BG16" s="309"/>
    </row>
    <row r="17" spans="1:59" s="335" customFormat="1" ht="15" customHeight="1">
      <c r="A17" s="703"/>
      <c r="B17" s="680"/>
      <c r="C17" s="683"/>
      <c r="D17" s="686"/>
      <c r="E17" s="40"/>
      <c r="F17" s="689"/>
      <c r="G17" s="692"/>
      <c r="H17" s="689"/>
      <c r="I17" s="692"/>
      <c r="J17" s="628"/>
      <c r="K17" s="616"/>
      <c r="L17" s="650"/>
      <c r="M17" s="653"/>
      <c r="N17" s="616"/>
      <c r="O17" s="650"/>
      <c r="P17" s="653"/>
      <c r="Q17" s="628"/>
      <c r="R17" s="656"/>
      <c r="S17" s="653"/>
      <c r="T17" s="710"/>
      <c r="U17" s="650"/>
      <c r="V17" s="653"/>
      <c r="W17" s="712"/>
      <c r="X17" s="30"/>
      <c r="Y17" s="326" t="s">
        <v>14</v>
      </c>
      <c r="Z17" s="41">
        <v>549400</v>
      </c>
      <c r="AA17" s="628"/>
      <c r="AB17" s="323">
        <v>5490</v>
      </c>
      <c r="AC17" s="38"/>
      <c r="AD17" s="708"/>
      <c r="AE17" s="323"/>
      <c r="AF17" s="628"/>
      <c r="AG17" s="697"/>
      <c r="AH17" s="628"/>
      <c r="AI17" s="613"/>
      <c r="AJ17" s="614"/>
      <c r="AK17" s="616"/>
      <c r="AL17" s="626"/>
      <c r="AM17" s="614"/>
      <c r="AN17" s="622" t="s">
        <v>3114</v>
      </c>
      <c r="AO17" s="624">
        <v>14200</v>
      </c>
      <c r="AP17" s="626">
        <v>15700</v>
      </c>
      <c r="AQ17" s="628"/>
      <c r="AR17" s="665"/>
      <c r="AS17" s="628"/>
      <c r="AT17" s="676"/>
      <c r="AU17" s="628"/>
      <c r="AV17" s="665"/>
      <c r="AW17" s="628"/>
      <c r="AX17" s="668"/>
      <c r="AY17" s="628"/>
      <c r="AZ17" s="659"/>
      <c r="BA17" s="659"/>
      <c r="BB17" s="659"/>
      <c r="BC17" s="718"/>
      <c r="BD17" s="37"/>
      <c r="BE17" s="325" t="s">
        <v>3003</v>
      </c>
      <c r="BF17" s="309"/>
      <c r="BG17" s="309"/>
    </row>
    <row r="18" spans="1:59" s="335" customFormat="1" ht="15" customHeight="1">
      <c r="A18" s="703"/>
      <c r="B18" s="680"/>
      <c r="C18" s="683"/>
      <c r="D18" s="686"/>
      <c r="E18" s="40"/>
      <c r="F18" s="689"/>
      <c r="G18" s="692"/>
      <c r="H18" s="689"/>
      <c r="I18" s="692"/>
      <c r="J18" s="628"/>
      <c r="K18" s="616"/>
      <c r="L18" s="650"/>
      <c r="M18" s="653"/>
      <c r="N18" s="616"/>
      <c r="O18" s="650"/>
      <c r="P18" s="653"/>
      <c r="Q18" s="628"/>
      <c r="R18" s="656"/>
      <c r="S18" s="653"/>
      <c r="T18" s="710"/>
      <c r="U18" s="650"/>
      <c r="V18" s="653"/>
      <c r="W18" s="712"/>
      <c r="X18" s="30"/>
      <c r="Y18" s="326" t="s">
        <v>13</v>
      </c>
      <c r="Z18" s="41">
        <v>587300</v>
      </c>
      <c r="AA18" s="628"/>
      <c r="AB18" s="323">
        <v>5870</v>
      </c>
      <c r="AC18" s="38"/>
      <c r="AD18" s="708"/>
      <c r="AE18" s="323"/>
      <c r="AF18" s="628"/>
      <c r="AG18" s="697"/>
      <c r="AH18" s="628"/>
      <c r="AI18" s="613"/>
      <c r="AJ18" s="614"/>
      <c r="AK18" s="616"/>
      <c r="AL18" s="626"/>
      <c r="AM18" s="614"/>
      <c r="AN18" s="622"/>
      <c r="AO18" s="624"/>
      <c r="AP18" s="626"/>
      <c r="AQ18" s="628"/>
      <c r="AR18" s="665"/>
      <c r="AS18" s="628"/>
      <c r="AT18" s="676"/>
      <c r="AU18" s="628"/>
      <c r="AV18" s="665"/>
      <c r="AW18" s="628"/>
      <c r="AX18" s="668"/>
      <c r="AY18" s="628"/>
      <c r="AZ18" s="659"/>
      <c r="BA18" s="659"/>
      <c r="BB18" s="659"/>
      <c r="BC18" s="718"/>
      <c r="BD18" s="37"/>
      <c r="BE18" s="42">
        <v>0.8</v>
      </c>
      <c r="BF18" s="309"/>
      <c r="BG18" s="309"/>
    </row>
    <row r="19" spans="1:59" s="335" customFormat="1" ht="15" customHeight="1">
      <c r="A19" s="703"/>
      <c r="B19" s="680"/>
      <c r="C19" s="683"/>
      <c r="D19" s="694" t="s">
        <v>8</v>
      </c>
      <c r="E19" s="40"/>
      <c r="F19" s="696">
        <v>243250</v>
      </c>
      <c r="G19" s="699"/>
      <c r="H19" s="696">
        <v>240330</v>
      </c>
      <c r="I19" s="699"/>
      <c r="J19" s="628" t="s">
        <v>3109</v>
      </c>
      <c r="K19" s="641">
        <v>2320</v>
      </c>
      <c r="L19" s="638"/>
      <c r="M19" s="632" t="s">
        <v>74</v>
      </c>
      <c r="N19" s="641">
        <v>2290</v>
      </c>
      <c r="O19" s="638"/>
      <c r="P19" s="632" t="s">
        <v>74</v>
      </c>
      <c r="Q19" s="628" t="s">
        <v>3109</v>
      </c>
      <c r="R19" s="629">
        <v>77640</v>
      </c>
      <c r="S19" s="632"/>
      <c r="T19" s="635">
        <v>770</v>
      </c>
      <c r="U19" s="638"/>
      <c r="V19" s="632" t="s">
        <v>74</v>
      </c>
      <c r="W19" s="712"/>
      <c r="X19" s="30"/>
      <c r="Y19" s="326" t="s">
        <v>178</v>
      </c>
      <c r="Z19" s="41">
        <v>625300</v>
      </c>
      <c r="AA19" s="628"/>
      <c r="AB19" s="323">
        <v>6250</v>
      </c>
      <c r="AC19" s="38"/>
      <c r="AD19" s="708"/>
      <c r="AE19" s="323"/>
      <c r="AF19" s="628"/>
      <c r="AG19" s="697"/>
      <c r="AH19" s="628"/>
      <c r="AI19" s="646" t="s">
        <v>3002</v>
      </c>
      <c r="AJ19" s="614"/>
      <c r="AK19" s="616"/>
      <c r="AL19" s="626"/>
      <c r="AM19" s="614"/>
      <c r="AN19" s="622" t="s">
        <v>3116</v>
      </c>
      <c r="AO19" s="624">
        <v>12300</v>
      </c>
      <c r="AP19" s="626">
        <v>13700</v>
      </c>
      <c r="AQ19" s="628"/>
      <c r="AR19" s="665"/>
      <c r="AS19" s="628"/>
      <c r="AT19" s="677">
        <v>0.08</v>
      </c>
      <c r="AU19" s="628"/>
      <c r="AV19" s="665"/>
      <c r="AW19" s="628"/>
      <c r="AX19" s="668"/>
      <c r="AY19" s="628"/>
      <c r="AZ19" s="672">
        <v>0.02</v>
      </c>
      <c r="BA19" s="618">
        <v>0.03</v>
      </c>
      <c r="BB19" s="618">
        <v>0.05</v>
      </c>
      <c r="BC19" s="620">
        <v>0.06</v>
      </c>
      <c r="BD19" s="37"/>
      <c r="BE19" s="325" t="s">
        <v>3004</v>
      </c>
      <c r="BF19" s="309"/>
      <c r="BG19" s="309"/>
    </row>
    <row r="20" spans="1:59" s="335" customFormat="1" ht="15" customHeight="1">
      <c r="A20" s="703"/>
      <c r="B20" s="680"/>
      <c r="C20" s="683"/>
      <c r="D20" s="686"/>
      <c r="E20" s="40"/>
      <c r="F20" s="697"/>
      <c r="G20" s="700"/>
      <c r="H20" s="697"/>
      <c r="I20" s="700"/>
      <c r="J20" s="628"/>
      <c r="K20" s="642"/>
      <c r="L20" s="639"/>
      <c r="M20" s="633"/>
      <c r="N20" s="642"/>
      <c r="O20" s="639"/>
      <c r="P20" s="633"/>
      <c r="Q20" s="628"/>
      <c r="R20" s="630"/>
      <c r="S20" s="633"/>
      <c r="T20" s="636"/>
      <c r="U20" s="639"/>
      <c r="V20" s="633"/>
      <c r="W20" s="712"/>
      <c r="X20" s="30"/>
      <c r="Y20" s="326" t="s">
        <v>12</v>
      </c>
      <c r="Z20" s="41">
        <v>663200</v>
      </c>
      <c r="AA20" s="628"/>
      <c r="AB20" s="323">
        <v>6630</v>
      </c>
      <c r="AC20" s="38"/>
      <c r="AD20" s="708"/>
      <c r="AE20" s="323"/>
      <c r="AF20" s="628"/>
      <c r="AG20" s="697"/>
      <c r="AH20" s="628"/>
      <c r="AI20" s="646"/>
      <c r="AJ20" s="614"/>
      <c r="AK20" s="616"/>
      <c r="AL20" s="626"/>
      <c r="AM20" s="614"/>
      <c r="AN20" s="622"/>
      <c r="AO20" s="624"/>
      <c r="AP20" s="626"/>
      <c r="AQ20" s="628"/>
      <c r="AR20" s="665"/>
      <c r="AS20" s="628"/>
      <c r="AT20" s="677"/>
      <c r="AU20" s="628"/>
      <c r="AV20" s="665"/>
      <c r="AW20" s="628"/>
      <c r="AX20" s="668"/>
      <c r="AY20" s="628"/>
      <c r="AZ20" s="672"/>
      <c r="BA20" s="618"/>
      <c r="BB20" s="618"/>
      <c r="BC20" s="620"/>
      <c r="BD20" s="37"/>
      <c r="BE20" s="42">
        <v>0.75</v>
      </c>
      <c r="BF20" s="309"/>
      <c r="BG20" s="309"/>
    </row>
    <row r="21" spans="1:59" s="335" customFormat="1" ht="15" customHeight="1">
      <c r="A21" s="703"/>
      <c r="B21" s="680"/>
      <c r="C21" s="683"/>
      <c r="D21" s="686"/>
      <c r="E21" s="40"/>
      <c r="F21" s="697"/>
      <c r="G21" s="700"/>
      <c r="H21" s="697"/>
      <c r="I21" s="700"/>
      <c r="J21" s="628"/>
      <c r="K21" s="642"/>
      <c r="L21" s="639"/>
      <c r="M21" s="633"/>
      <c r="N21" s="642"/>
      <c r="O21" s="639"/>
      <c r="P21" s="633"/>
      <c r="Q21" s="628"/>
      <c r="R21" s="630"/>
      <c r="S21" s="633"/>
      <c r="T21" s="636"/>
      <c r="U21" s="639"/>
      <c r="V21" s="633"/>
      <c r="W21" s="712"/>
      <c r="X21" s="30"/>
      <c r="Y21" s="326" t="s">
        <v>11</v>
      </c>
      <c r="Z21" s="41">
        <v>701100</v>
      </c>
      <c r="AA21" s="628"/>
      <c r="AB21" s="323">
        <v>7010</v>
      </c>
      <c r="AC21" s="38"/>
      <c r="AD21" s="708"/>
      <c r="AE21" s="323"/>
      <c r="AF21" s="628"/>
      <c r="AG21" s="697"/>
      <c r="AH21" s="628"/>
      <c r="AI21" s="646"/>
      <c r="AJ21" s="614"/>
      <c r="AK21" s="616"/>
      <c r="AL21" s="626"/>
      <c r="AM21" s="614"/>
      <c r="AN21" s="622" t="s">
        <v>3117</v>
      </c>
      <c r="AO21" s="624">
        <v>11000</v>
      </c>
      <c r="AP21" s="626">
        <v>12300</v>
      </c>
      <c r="AQ21" s="628"/>
      <c r="AR21" s="665"/>
      <c r="AS21" s="628"/>
      <c r="AT21" s="677"/>
      <c r="AU21" s="628"/>
      <c r="AV21" s="665"/>
      <c r="AW21" s="628"/>
      <c r="AX21" s="668"/>
      <c r="AY21" s="628"/>
      <c r="AZ21" s="672"/>
      <c r="BA21" s="618"/>
      <c r="BB21" s="618"/>
      <c r="BC21" s="620"/>
      <c r="BD21" s="37"/>
      <c r="BE21" s="325" t="s">
        <v>3005</v>
      </c>
      <c r="BF21" s="309"/>
      <c r="BG21" s="309"/>
    </row>
    <row r="22" spans="1:59" s="335" customFormat="1" ht="15" customHeight="1">
      <c r="A22" s="704"/>
      <c r="B22" s="681"/>
      <c r="C22" s="684"/>
      <c r="D22" s="695"/>
      <c r="E22" s="40"/>
      <c r="F22" s="697"/>
      <c r="G22" s="701"/>
      <c r="H22" s="697"/>
      <c r="I22" s="701"/>
      <c r="J22" s="628"/>
      <c r="K22" s="643"/>
      <c r="L22" s="640"/>
      <c r="M22" s="634"/>
      <c r="N22" s="643"/>
      <c r="O22" s="640"/>
      <c r="P22" s="634"/>
      <c r="Q22" s="628"/>
      <c r="R22" s="630"/>
      <c r="S22" s="634"/>
      <c r="T22" s="636"/>
      <c r="U22" s="640"/>
      <c r="V22" s="633"/>
      <c r="W22" s="712"/>
      <c r="X22" s="30"/>
      <c r="Y22" s="327" t="s">
        <v>10</v>
      </c>
      <c r="Z22" s="39">
        <v>739000</v>
      </c>
      <c r="AA22" s="628"/>
      <c r="AB22" s="323">
        <v>7390</v>
      </c>
      <c r="AC22" s="38"/>
      <c r="AD22" s="708"/>
      <c r="AE22" s="323"/>
      <c r="AF22" s="628"/>
      <c r="AG22" s="698"/>
      <c r="AH22" s="628"/>
      <c r="AI22" s="647"/>
      <c r="AJ22" s="614"/>
      <c r="AK22" s="617"/>
      <c r="AL22" s="627"/>
      <c r="AM22" s="614"/>
      <c r="AN22" s="623"/>
      <c r="AO22" s="625"/>
      <c r="AP22" s="627"/>
      <c r="AQ22" s="628"/>
      <c r="AR22" s="666"/>
      <c r="AS22" s="628"/>
      <c r="AT22" s="678"/>
      <c r="AU22" s="628"/>
      <c r="AV22" s="665"/>
      <c r="AW22" s="628"/>
      <c r="AX22" s="668"/>
      <c r="AY22" s="628"/>
      <c r="AZ22" s="673"/>
      <c r="BA22" s="619"/>
      <c r="BB22" s="619"/>
      <c r="BC22" s="621"/>
      <c r="BD22" s="37"/>
      <c r="BE22" s="36">
        <v>0.7</v>
      </c>
      <c r="BF22" s="309"/>
      <c r="BG22" s="309"/>
    </row>
    <row r="23" spans="1:59" s="335" customFormat="1" ht="15" customHeight="1">
      <c r="A23" s="702" t="s">
        <v>3173</v>
      </c>
      <c r="B23" s="705" t="s">
        <v>175</v>
      </c>
      <c r="C23" s="682" t="s">
        <v>9</v>
      </c>
      <c r="D23" s="685" t="s">
        <v>176</v>
      </c>
      <c r="E23" s="40"/>
      <c r="F23" s="688">
        <v>205430</v>
      </c>
      <c r="G23" s="691">
        <v>280750</v>
      </c>
      <c r="H23" s="688">
        <v>200800</v>
      </c>
      <c r="I23" s="691">
        <v>276120</v>
      </c>
      <c r="J23" s="628" t="s">
        <v>3109</v>
      </c>
      <c r="K23" s="615">
        <v>1940</v>
      </c>
      <c r="L23" s="649">
        <v>2690</v>
      </c>
      <c r="M23" s="652" t="s">
        <v>74</v>
      </c>
      <c r="N23" s="615">
        <v>1900</v>
      </c>
      <c r="O23" s="649">
        <v>2650</v>
      </c>
      <c r="P23" s="652" t="s">
        <v>74</v>
      </c>
      <c r="Q23" s="628" t="s">
        <v>3109</v>
      </c>
      <c r="R23" s="655">
        <v>150640</v>
      </c>
      <c r="S23" s="652">
        <v>75320</v>
      </c>
      <c r="T23" s="709">
        <v>1500</v>
      </c>
      <c r="U23" s="649">
        <v>750</v>
      </c>
      <c r="V23" s="652" t="s">
        <v>74</v>
      </c>
      <c r="W23" s="712" t="s">
        <v>0</v>
      </c>
      <c r="X23" s="30"/>
      <c r="Y23" s="713" t="s">
        <v>23</v>
      </c>
      <c r="Z23" s="714"/>
      <c r="AA23" s="628" t="s">
        <v>3109</v>
      </c>
      <c r="AB23" s="322"/>
      <c r="AC23" s="38"/>
      <c r="AD23" s="708" t="s">
        <v>3110</v>
      </c>
      <c r="AE23" s="322"/>
      <c r="AF23" s="628" t="s">
        <v>3109</v>
      </c>
      <c r="AG23" s="716">
        <v>44660</v>
      </c>
      <c r="AH23" s="628" t="s">
        <v>3109</v>
      </c>
      <c r="AI23" s="612">
        <v>390</v>
      </c>
      <c r="AJ23" s="614" t="s">
        <v>3109</v>
      </c>
      <c r="AK23" s="615">
        <v>2800</v>
      </c>
      <c r="AL23" s="644">
        <v>3000</v>
      </c>
      <c r="AM23" s="614" t="s">
        <v>3109</v>
      </c>
      <c r="AN23" s="645" t="s">
        <v>3111</v>
      </c>
      <c r="AO23" s="674">
        <v>20300</v>
      </c>
      <c r="AP23" s="644">
        <v>22600</v>
      </c>
      <c r="AQ23" s="628" t="s">
        <v>85</v>
      </c>
      <c r="AR23" s="664">
        <v>2050</v>
      </c>
      <c r="AS23" s="628" t="s">
        <v>85</v>
      </c>
      <c r="AT23" s="675" t="s">
        <v>3112</v>
      </c>
      <c r="AU23" s="628" t="s">
        <v>85</v>
      </c>
      <c r="AV23" s="664">
        <v>37670</v>
      </c>
      <c r="AW23" s="628" t="s">
        <v>0</v>
      </c>
      <c r="AX23" s="667">
        <v>370</v>
      </c>
      <c r="AY23" s="628" t="s">
        <v>85</v>
      </c>
      <c r="AZ23" s="670" t="s">
        <v>3172</v>
      </c>
      <c r="BA23" s="658" t="s">
        <v>3172</v>
      </c>
      <c r="BB23" s="658" t="s">
        <v>3172</v>
      </c>
      <c r="BC23" s="660" t="s">
        <v>3172</v>
      </c>
      <c r="BD23" s="628"/>
      <c r="BE23" s="675" t="s">
        <v>3113</v>
      </c>
      <c r="BF23" s="309"/>
      <c r="BG23" s="309"/>
    </row>
    <row r="24" spans="1:59" s="335" customFormat="1" ht="15" customHeight="1">
      <c r="A24" s="703"/>
      <c r="B24" s="706"/>
      <c r="C24" s="683"/>
      <c r="D24" s="686"/>
      <c r="E24" s="40"/>
      <c r="F24" s="689"/>
      <c r="G24" s="692"/>
      <c r="H24" s="689"/>
      <c r="I24" s="692"/>
      <c r="J24" s="628"/>
      <c r="K24" s="616"/>
      <c r="L24" s="650"/>
      <c r="M24" s="653"/>
      <c r="N24" s="616"/>
      <c r="O24" s="650"/>
      <c r="P24" s="653"/>
      <c r="Q24" s="628"/>
      <c r="R24" s="656"/>
      <c r="S24" s="653"/>
      <c r="T24" s="710"/>
      <c r="U24" s="650"/>
      <c r="V24" s="653"/>
      <c r="W24" s="712"/>
      <c r="X24" s="30"/>
      <c r="Y24" s="642"/>
      <c r="Z24" s="715"/>
      <c r="AA24" s="628"/>
      <c r="AB24" s="323"/>
      <c r="AC24" s="38"/>
      <c r="AD24" s="708"/>
      <c r="AE24" s="323"/>
      <c r="AF24" s="628"/>
      <c r="AG24" s="697"/>
      <c r="AH24" s="628"/>
      <c r="AI24" s="613"/>
      <c r="AJ24" s="614"/>
      <c r="AK24" s="616"/>
      <c r="AL24" s="626"/>
      <c r="AM24" s="614"/>
      <c r="AN24" s="622"/>
      <c r="AO24" s="624"/>
      <c r="AP24" s="626"/>
      <c r="AQ24" s="628"/>
      <c r="AR24" s="665"/>
      <c r="AS24" s="628"/>
      <c r="AT24" s="676"/>
      <c r="AU24" s="628"/>
      <c r="AV24" s="665"/>
      <c r="AW24" s="628"/>
      <c r="AX24" s="668"/>
      <c r="AY24" s="628"/>
      <c r="AZ24" s="671"/>
      <c r="BA24" s="659"/>
      <c r="BB24" s="659"/>
      <c r="BC24" s="661"/>
      <c r="BD24" s="628"/>
      <c r="BE24" s="676"/>
      <c r="BF24" s="309"/>
      <c r="BG24" s="309"/>
    </row>
    <row r="25" spans="1:59" s="335" customFormat="1" ht="15" customHeight="1">
      <c r="A25" s="703"/>
      <c r="B25" s="706"/>
      <c r="C25" s="683"/>
      <c r="D25" s="686"/>
      <c r="E25" s="40"/>
      <c r="F25" s="689"/>
      <c r="G25" s="692"/>
      <c r="H25" s="689"/>
      <c r="I25" s="692"/>
      <c r="J25" s="628"/>
      <c r="K25" s="616"/>
      <c r="L25" s="650"/>
      <c r="M25" s="653"/>
      <c r="N25" s="616"/>
      <c r="O25" s="650"/>
      <c r="P25" s="653"/>
      <c r="Q25" s="628"/>
      <c r="R25" s="656"/>
      <c r="S25" s="653"/>
      <c r="T25" s="710"/>
      <c r="U25" s="650"/>
      <c r="V25" s="653"/>
      <c r="W25" s="712"/>
      <c r="X25" s="30"/>
      <c r="Y25" s="326" t="s">
        <v>221</v>
      </c>
      <c r="Z25" s="41">
        <v>258500</v>
      </c>
      <c r="AA25" s="628"/>
      <c r="AB25" s="323">
        <v>2580</v>
      </c>
      <c r="AC25" s="38"/>
      <c r="AD25" s="708"/>
      <c r="AE25" s="323"/>
      <c r="AF25" s="628"/>
      <c r="AG25" s="697"/>
      <c r="AH25" s="628"/>
      <c r="AI25" s="613"/>
      <c r="AJ25" s="614"/>
      <c r="AK25" s="616"/>
      <c r="AL25" s="626"/>
      <c r="AM25" s="614"/>
      <c r="AN25" s="622" t="s">
        <v>3114</v>
      </c>
      <c r="AO25" s="624">
        <v>11200</v>
      </c>
      <c r="AP25" s="626">
        <v>12400</v>
      </c>
      <c r="AQ25" s="628"/>
      <c r="AR25" s="665"/>
      <c r="AS25" s="628"/>
      <c r="AT25" s="676"/>
      <c r="AU25" s="628"/>
      <c r="AV25" s="665"/>
      <c r="AW25" s="628"/>
      <c r="AX25" s="668"/>
      <c r="AY25" s="628"/>
      <c r="AZ25" s="671"/>
      <c r="BA25" s="659"/>
      <c r="BB25" s="659"/>
      <c r="BC25" s="661"/>
      <c r="BD25" s="628"/>
      <c r="BE25" s="676"/>
      <c r="BF25" s="309"/>
      <c r="BG25" s="309"/>
    </row>
    <row r="26" spans="1:59" s="335" customFormat="1" ht="15" customHeight="1">
      <c r="A26" s="703"/>
      <c r="B26" s="706"/>
      <c r="C26" s="683"/>
      <c r="D26" s="686"/>
      <c r="E26" s="40"/>
      <c r="F26" s="689"/>
      <c r="G26" s="692"/>
      <c r="H26" s="689"/>
      <c r="I26" s="692"/>
      <c r="J26" s="628"/>
      <c r="K26" s="616"/>
      <c r="L26" s="650"/>
      <c r="M26" s="653"/>
      <c r="N26" s="616"/>
      <c r="O26" s="650"/>
      <c r="P26" s="653"/>
      <c r="Q26" s="628"/>
      <c r="R26" s="656"/>
      <c r="S26" s="653"/>
      <c r="T26" s="710"/>
      <c r="U26" s="650"/>
      <c r="V26" s="653"/>
      <c r="W26" s="712"/>
      <c r="X26" s="30"/>
      <c r="Y26" s="326" t="s">
        <v>3115</v>
      </c>
      <c r="Z26" s="41">
        <v>276800</v>
      </c>
      <c r="AA26" s="628"/>
      <c r="AB26" s="323">
        <v>2760</v>
      </c>
      <c r="AC26" s="38"/>
      <c r="AD26" s="708"/>
      <c r="AE26" s="323"/>
      <c r="AF26" s="628"/>
      <c r="AG26" s="697"/>
      <c r="AH26" s="628"/>
      <c r="AI26" s="613"/>
      <c r="AJ26" s="614"/>
      <c r="AK26" s="616"/>
      <c r="AL26" s="626"/>
      <c r="AM26" s="614"/>
      <c r="AN26" s="622"/>
      <c r="AO26" s="624"/>
      <c r="AP26" s="626"/>
      <c r="AQ26" s="628"/>
      <c r="AR26" s="665"/>
      <c r="AS26" s="628"/>
      <c r="AT26" s="676"/>
      <c r="AU26" s="628"/>
      <c r="AV26" s="665"/>
      <c r="AW26" s="628"/>
      <c r="AX26" s="668"/>
      <c r="AY26" s="628"/>
      <c r="AZ26" s="671"/>
      <c r="BA26" s="659"/>
      <c r="BB26" s="659"/>
      <c r="BC26" s="661"/>
      <c r="BD26" s="628"/>
      <c r="BE26" s="676"/>
      <c r="BF26" s="309"/>
      <c r="BG26" s="309"/>
    </row>
    <row r="27" spans="1:59" s="335" customFormat="1" ht="15" customHeight="1">
      <c r="A27" s="703"/>
      <c r="B27" s="706"/>
      <c r="C27" s="683"/>
      <c r="D27" s="694" t="s">
        <v>8</v>
      </c>
      <c r="E27" s="40"/>
      <c r="F27" s="696">
        <v>280750</v>
      </c>
      <c r="G27" s="699"/>
      <c r="H27" s="696">
        <v>276120</v>
      </c>
      <c r="I27" s="699"/>
      <c r="J27" s="628" t="s">
        <v>3109</v>
      </c>
      <c r="K27" s="641">
        <v>2690</v>
      </c>
      <c r="L27" s="638"/>
      <c r="M27" s="632" t="s">
        <v>74</v>
      </c>
      <c r="N27" s="641">
        <v>2650</v>
      </c>
      <c r="O27" s="638"/>
      <c r="P27" s="632" t="s">
        <v>74</v>
      </c>
      <c r="Q27" s="628" t="s">
        <v>3109</v>
      </c>
      <c r="R27" s="629">
        <v>75320</v>
      </c>
      <c r="S27" s="632"/>
      <c r="T27" s="635">
        <v>750</v>
      </c>
      <c r="U27" s="638"/>
      <c r="V27" s="632" t="s">
        <v>74</v>
      </c>
      <c r="W27" s="712"/>
      <c r="X27" s="30"/>
      <c r="Y27" s="326" t="s">
        <v>22</v>
      </c>
      <c r="Z27" s="41">
        <v>313600</v>
      </c>
      <c r="AA27" s="628"/>
      <c r="AB27" s="323">
        <v>3130</v>
      </c>
      <c r="AC27" s="38"/>
      <c r="AD27" s="708"/>
      <c r="AE27" s="323"/>
      <c r="AF27" s="628"/>
      <c r="AG27" s="697"/>
      <c r="AH27" s="628"/>
      <c r="AI27" s="646" t="s">
        <v>3002</v>
      </c>
      <c r="AJ27" s="614"/>
      <c r="AK27" s="616"/>
      <c r="AL27" s="626"/>
      <c r="AM27" s="614"/>
      <c r="AN27" s="622" t="s">
        <v>3116</v>
      </c>
      <c r="AO27" s="624">
        <v>9700</v>
      </c>
      <c r="AP27" s="626">
        <v>10800</v>
      </c>
      <c r="AQ27" s="628"/>
      <c r="AR27" s="665"/>
      <c r="AS27" s="628"/>
      <c r="AT27" s="677">
        <v>0.09</v>
      </c>
      <c r="AU27" s="628"/>
      <c r="AV27" s="665"/>
      <c r="AW27" s="628"/>
      <c r="AX27" s="668"/>
      <c r="AY27" s="628"/>
      <c r="AZ27" s="672">
        <v>0.02</v>
      </c>
      <c r="BA27" s="618">
        <v>0.03</v>
      </c>
      <c r="BB27" s="618">
        <v>0.05</v>
      </c>
      <c r="BC27" s="620">
        <v>0.06</v>
      </c>
      <c r="BD27" s="628"/>
      <c r="BE27" s="677">
        <v>0.82</v>
      </c>
      <c r="BF27" s="309"/>
      <c r="BG27" s="309"/>
    </row>
    <row r="28" spans="1:59" s="335" customFormat="1" ht="15" customHeight="1">
      <c r="A28" s="703"/>
      <c r="B28" s="706"/>
      <c r="C28" s="683"/>
      <c r="D28" s="686"/>
      <c r="E28" s="40"/>
      <c r="F28" s="697"/>
      <c r="G28" s="700"/>
      <c r="H28" s="697"/>
      <c r="I28" s="700"/>
      <c r="J28" s="628"/>
      <c r="K28" s="642"/>
      <c r="L28" s="639"/>
      <c r="M28" s="633"/>
      <c r="N28" s="642"/>
      <c r="O28" s="639"/>
      <c r="P28" s="633"/>
      <c r="Q28" s="628"/>
      <c r="R28" s="630"/>
      <c r="S28" s="633"/>
      <c r="T28" s="636"/>
      <c r="U28" s="639"/>
      <c r="V28" s="633"/>
      <c r="W28" s="712"/>
      <c r="X28" s="30"/>
      <c r="Y28" s="326" t="s">
        <v>21</v>
      </c>
      <c r="Z28" s="41">
        <v>350300</v>
      </c>
      <c r="AA28" s="628"/>
      <c r="AB28" s="323">
        <v>3500</v>
      </c>
      <c r="AC28" s="38"/>
      <c r="AD28" s="708"/>
      <c r="AE28" s="323"/>
      <c r="AF28" s="319"/>
      <c r="AG28" s="697"/>
      <c r="AH28" s="628"/>
      <c r="AI28" s="646"/>
      <c r="AJ28" s="614"/>
      <c r="AK28" s="616"/>
      <c r="AL28" s="626"/>
      <c r="AM28" s="614"/>
      <c r="AN28" s="622"/>
      <c r="AO28" s="624"/>
      <c r="AP28" s="626"/>
      <c r="AQ28" s="628"/>
      <c r="AR28" s="665"/>
      <c r="AS28" s="628"/>
      <c r="AT28" s="677"/>
      <c r="AU28" s="628"/>
      <c r="AV28" s="665"/>
      <c r="AW28" s="628"/>
      <c r="AX28" s="668"/>
      <c r="AY28" s="628"/>
      <c r="AZ28" s="672"/>
      <c r="BA28" s="618"/>
      <c r="BB28" s="618"/>
      <c r="BC28" s="620"/>
      <c r="BD28" s="628"/>
      <c r="BE28" s="677"/>
      <c r="BF28" s="309"/>
      <c r="BG28" s="309"/>
    </row>
    <row r="29" spans="1:59" s="335" customFormat="1" ht="15" customHeight="1">
      <c r="A29" s="703"/>
      <c r="B29" s="706"/>
      <c r="C29" s="683"/>
      <c r="D29" s="686"/>
      <c r="E29" s="40"/>
      <c r="F29" s="697"/>
      <c r="G29" s="700"/>
      <c r="H29" s="697"/>
      <c r="I29" s="700"/>
      <c r="J29" s="628"/>
      <c r="K29" s="642"/>
      <c r="L29" s="639"/>
      <c r="M29" s="633"/>
      <c r="N29" s="642"/>
      <c r="O29" s="639"/>
      <c r="P29" s="633"/>
      <c r="Q29" s="628"/>
      <c r="R29" s="630"/>
      <c r="S29" s="633"/>
      <c r="T29" s="636"/>
      <c r="U29" s="639"/>
      <c r="V29" s="633"/>
      <c r="W29" s="712"/>
      <c r="X29" s="30"/>
      <c r="Y29" s="326" t="s">
        <v>20</v>
      </c>
      <c r="Z29" s="41">
        <v>387100</v>
      </c>
      <c r="AA29" s="628"/>
      <c r="AB29" s="323">
        <v>3870</v>
      </c>
      <c r="AC29" s="38"/>
      <c r="AD29" s="708"/>
      <c r="AE29" s="323"/>
      <c r="AF29" s="319"/>
      <c r="AG29" s="697"/>
      <c r="AH29" s="628"/>
      <c r="AI29" s="646"/>
      <c r="AJ29" s="614"/>
      <c r="AK29" s="616"/>
      <c r="AL29" s="626"/>
      <c r="AM29" s="614"/>
      <c r="AN29" s="622" t="s">
        <v>3117</v>
      </c>
      <c r="AO29" s="624">
        <v>8700</v>
      </c>
      <c r="AP29" s="626">
        <v>9700</v>
      </c>
      <c r="AQ29" s="628"/>
      <c r="AR29" s="665"/>
      <c r="AS29" s="628"/>
      <c r="AT29" s="677"/>
      <c r="AU29" s="628"/>
      <c r="AV29" s="665"/>
      <c r="AW29" s="628"/>
      <c r="AX29" s="668"/>
      <c r="AY29" s="628"/>
      <c r="AZ29" s="672"/>
      <c r="BA29" s="618"/>
      <c r="BB29" s="618"/>
      <c r="BC29" s="620"/>
      <c r="BD29" s="628"/>
      <c r="BE29" s="677"/>
      <c r="BF29" s="309"/>
      <c r="BG29" s="309"/>
    </row>
    <row r="30" spans="1:59" s="335" customFormat="1" ht="15" customHeight="1">
      <c r="A30" s="703"/>
      <c r="B30" s="706"/>
      <c r="C30" s="683"/>
      <c r="D30" s="686"/>
      <c r="E30" s="40"/>
      <c r="F30" s="697"/>
      <c r="G30" s="701"/>
      <c r="H30" s="697"/>
      <c r="I30" s="701"/>
      <c r="J30" s="628"/>
      <c r="K30" s="643"/>
      <c r="L30" s="640"/>
      <c r="M30" s="634"/>
      <c r="N30" s="643"/>
      <c r="O30" s="640"/>
      <c r="P30" s="634"/>
      <c r="Q30" s="628"/>
      <c r="R30" s="630"/>
      <c r="S30" s="634"/>
      <c r="T30" s="636"/>
      <c r="U30" s="640"/>
      <c r="V30" s="633"/>
      <c r="W30" s="712"/>
      <c r="X30" s="30"/>
      <c r="Y30" s="326" t="s">
        <v>19</v>
      </c>
      <c r="Z30" s="41">
        <v>423800</v>
      </c>
      <c r="AA30" s="628"/>
      <c r="AB30" s="323">
        <v>4230</v>
      </c>
      <c r="AC30" s="38"/>
      <c r="AD30" s="708"/>
      <c r="AE30" s="323" t="s">
        <v>17</v>
      </c>
      <c r="AF30" s="319"/>
      <c r="AG30" s="698"/>
      <c r="AH30" s="628"/>
      <c r="AI30" s="647"/>
      <c r="AJ30" s="614"/>
      <c r="AK30" s="617"/>
      <c r="AL30" s="627"/>
      <c r="AM30" s="614"/>
      <c r="AN30" s="623"/>
      <c r="AO30" s="625"/>
      <c r="AP30" s="627"/>
      <c r="AQ30" s="628"/>
      <c r="AR30" s="666"/>
      <c r="AS30" s="628"/>
      <c r="AT30" s="678"/>
      <c r="AU30" s="628"/>
      <c r="AV30" s="665"/>
      <c r="AW30" s="628"/>
      <c r="AX30" s="668"/>
      <c r="AY30" s="628"/>
      <c r="AZ30" s="673"/>
      <c r="BA30" s="619"/>
      <c r="BB30" s="619"/>
      <c r="BC30" s="621"/>
      <c r="BD30" s="628"/>
      <c r="BE30" s="678"/>
      <c r="BF30" s="309"/>
      <c r="BG30" s="309"/>
    </row>
    <row r="31" spans="1:59" s="335" customFormat="1" ht="15" customHeight="1">
      <c r="A31" s="703"/>
      <c r="B31" s="679" t="s">
        <v>177</v>
      </c>
      <c r="C31" s="682" t="s">
        <v>9</v>
      </c>
      <c r="D31" s="685" t="s">
        <v>176</v>
      </c>
      <c r="E31" s="40"/>
      <c r="F31" s="688">
        <v>161480</v>
      </c>
      <c r="G31" s="691">
        <v>236800</v>
      </c>
      <c r="H31" s="688">
        <v>158560</v>
      </c>
      <c r="I31" s="691">
        <v>233880</v>
      </c>
      <c r="J31" s="628" t="s">
        <v>3109</v>
      </c>
      <c r="K31" s="615">
        <v>1500</v>
      </c>
      <c r="L31" s="649">
        <v>2250</v>
      </c>
      <c r="M31" s="652" t="s">
        <v>74</v>
      </c>
      <c r="N31" s="615">
        <v>1470</v>
      </c>
      <c r="O31" s="649">
        <v>2220</v>
      </c>
      <c r="P31" s="652" t="s">
        <v>74</v>
      </c>
      <c r="Q31" s="628" t="s">
        <v>3109</v>
      </c>
      <c r="R31" s="655">
        <v>150640</v>
      </c>
      <c r="S31" s="652">
        <v>75320</v>
      </c>
      <c r="T31" s="709">
        <v>1500</v>
      </c>
      <c r="U31" s="649">
        <v>750</v>
      </c>
      <c r="V31" s="652" t="s">
        <v>74</v>
      </c>
      <c r="W31" s="712"/>
      <c r="X31" s="30"/>
      <c r="Y31" s="326" t="s">
        <v>18</v>
      </c>
      <c r="Z31" s="41">
        <v>460600</v>
      </c>
      <c r="AA31" s="628"/>
      <c r="AB31" s="323">
        <v>4600</v>
      </c>
      <c r="AC31" s="38"/>
      <c r="AD31" s="708"/>
      <c r="AE31" s="43" t="s">
        <v>16</v>
      </c>
      <c r="AF31" s="628" t="s">
        <v>3109</v>
      </c>
      <c r="AG31" s="716">
        <v>30120</v>
      </c>
      <c r="AH31" s="628" t="s">
        <v>3109</v>
      </c>
      <c r="AI31" s="612">
        <v>240</v>
      </c>
      <c r="AJ31" s="614" t="s">
        <v>3109</v>
      </c>
      <c r="AK31" s="615">
        <v>1700</v>
      </c>
      <c r="AL31" s="644">
        <v>1900</v>
      </c>
      <c r="AM31" s="614" t="s">
        <v>3109</v>
      </c>
      <c r="AN31" s="645" t="s">
        <v>3111</v>
      </c>
      <c r="AO31" s="674">
        <v>25700</v>
      </c>
      <c r="AP31" s="644">
        <v>28600</v>
      </c>
      <c r="AQ31" s="628" t="s">
        <v>85</v>
      </c>
      <c r="AR31" s="664">
        <v>1290</v>
      </c>
      <c r="AS31" s="628" t="s">
        <v>85</v>
      </c>
      <c r="AT31" s="675" t="s">
        <v>3112</v>
      </c>
      <c r="AU31" s="628" t="s">
        <v>85</v>
      </c>
      <c r="AV31" s="664">
        <v>23790</v>
      </c>
      <c r="AW31" s="628" t="s">
        <v>0</v>
      </c>
      <c r="AX31" s="667">
        <v>230</v>
      </c>
      <c r="AY31" s="628" t="s">
        <v>85</v>
      </c>
      <c r="AZ31" s="670" t="s">
        <v>3172</v>
      </c>
      <c r="BA31" s="658" t="s">
        <v>3172</v>
      </c>
      <c r="BB31" s="658" t="s">
        <v>3172</v>
      </c>
      <c r="BC31" s="660" t="s">
        <v>3172</v>
      </c>
      <c r="BD31" s="37"/>
      <c r="BE31" s="662" t="s">
        <v>225</v>
      </c>
      <c r="BF31" s="309"/>
      <c r="BG31" s="309"/>
    </row>
    <row r="32" spans="1:59" s="335" customFormat="1" ht="15" customHeight="1">
      <c r="A32" s="703"/>
      <c r="B32" s="680"/>
      <c r="C32" s="683"/>
      <c r="D32" s="686"/>
      <c r="E32" s="40"/>
      <c r="F32" s="689"/>
      <c r="G32" s="692"/>
      <c r="H32" s="689"/>
      <c r="I32" s="692"/>
      <c r="J32" s="628"/>
      <c r="K32" s="616"/>
      <c r="L32" s="650"/>
      <c r="M32" s="653"/>
      <c r="N32" s="616"/>
      <c r="O32" s="650"/>
      <c r="P32" s="653"/>
      <c r="Q32" s="628"/>
      <c r="R32" s="656"/>
      <c r="S32" s="653"/>
      <c r="T32" s="710"/>
      <c r="U32" s="650"/>
      <c r="V32" s="653"/>
      <c r="W32" s="712"/>
      <c r="X32" s="30"/>
      <c r="Y32" s="326" t="s">
        <v>15</v>
      </c>
      <c r="Z32" s="41">
        <v>497300</v>
      </c>
      <c r="AA32" s="628"/>
      <c r="AB32" s="323">
        <v>4970</v>
      </c>
      <c r="AC32" s="38"/>
      <c r="AD32" s="708"/>
      <c r="AE32" s="323"/>
      <c r="AF32" s="628"/>
      <c r="AG32" s="697"/>
      <c r="AH32" s="628"/>
      <c r="AI32" s="613"/>
      <c r="AJ32" s="614"/>
      <c r="AK32" s="616"/>
      <c r="AL32" s="626"/>
      <c r="AM32" s="614"/>
      <c r="AN32" s="622"/>
      <c r="AO32" s="624"/>
      <c r="AP32" s="626"/>
      <c r="AQ32" s="628"/>
      <c r="AR32" s="665"/>
      <c r="AS32" s="628"/>
      <c r="AT32" s="676"/>
      <c r="AU32" s="628"/>
      <c r="AV32" s="665"/>
      <c r="AW32" s="628"/>
      <c r="AX32" s="668"/>
      <c r="AY32" s="628"/>
      <c r="AZ32" s="671"/>
      <c r="BA32" s="659"/>
      <c r="BB32" s="659"/>
      <c r="BC32" s="661"/>
      <c r="BD32" s="37"/>
      <c r="BE32" s="663"/>
      <c r="BF32" s="309"/>
      <c r="BG32" s="309"/>
    </row>
    <row r="33" spans="1:59" s="335" customFormat="1" ht="15" customHeight="1">
      <c r="A33" s="703"/>
      <c r="B33" s="680"/>
      <c r="C33" s="683"/>
      <c r="D33" s="686"/>
      <c r="E33" s="40"/>
      <c r="F33" s="689"/>
      <c r="G33" s="692"/>
      <c r="H33" s="689"/>
      <c r="I33" s="692"/>
      <c r="J33" s="628"/>
      <c r="K33" s="616"/>
      <c r="L33" s="650"/>
      <c r="M33" s="653"/>
      <c r="N33" s="616"/>
      <c r="O33" s="650"/>
      <c r="P33" s="653"/>
      <c r="Q33" s="628"/>
      <c r="R33" s="656"/>
      <c r="S33" s="653"/>
      <c r="T33" s="710"/>
      <c r="U33" s="650"/>
      <c r="V33" s="653"/>
      <c r="W33" s="712"/>
      <c r="X33" s="30"/>
      <c r="Y33" s="326" t="s">
        <v>14</v>
      </c>
      <c r="Z33" s="41">
        <v>534100</v>
      </c>
      <c r="AA33" s="628"/>
      <c r="AB33" s="323">
        <v>5340</v>
      </c>
      <c r="AC33" s="38"/>
      <c r="AD33" s="708"/>
      <c r="AE33" s="323"/>
      <c r="AF33" s="628"/>
      <c r="AG33" s="697"/>
      <c r="AH33" s="628"/>
      <c r="AI33" s="613"/>
      <c r="AJ33" s="614"/>
      <c r="AK33" s="616"/>
      <c r="AL33" s="626"/>
      <c r="AM33" s="614"/>
      <c r="AN33" s="622" t="s">
        <v>3114</v>
      </c>
      <c r="AO33" s="624">
        <v>14200</v>
      </c>
      <c r="AP33" s="626">
        <v>15700</v>
      </c>
      <c r="AQ33" s="628"/>
      <c r="AR33" s="665"/>
      <c r="AS33" s="628"/>
      <c r="AT33" s="676"/>
      <c r="AU33" s="628"/>
      <c r="AV33" s="665"/>
      <c r="AW33" s="628"/>
      <c r="AX33" s="668"/>
      <c r="AY33" s="628"/>
      <c r="AZ33" s="671"/>
      <c r="BA33" s="659"/>
      <c r="BB33" s="659"/>
      <c r="BC33" s="661"/>
      <c r="BD33" s="37"/>
      <c r="BE33" s="325" t="s">
        <v>3003</v>
      </c>
      <c r="BF33" s="309"/>
      <c r="BG33" s="309"/>
    </row>
    <row r="34" spans="1:59" s="335" customFormat="1" ht="15" customHeight="1">
      <c r="A34" s="703"/>
      <c r="B34" s="680"/>
      <c r="C34" s="683"/>
      <c r="D34" s="686"/>
      <c r="E34" s="40"/>
      <c r="F34" s="689"/>
      <c r="G34" s="692"/>
      <c r="H34" s="689"/>
      <c r="I34" s="692"/>
      <c r="J34" s="628"/>
      <c r="K34" s="616"/>
      <c r="L34" s="650"/>
      <c r="M34" s="653"/>
      <c r="N34" s="616"/>
      <c r="O34" s="650"/>
      <c r="P34" s="653"/>
      <c r="Q34" s="628"/>
      <c r="R34" s="656"/>
      <c r="S34" s="653"/>
      <c r="T34" s="710"/>
      <c r="U34" s="650"/>
      <c r="V34" s="653"/>
      <c r="W34" s="712"/>
      <c r="X34" s="30"/>
      <c r="Y34" s="326" t="s">
        <v>13</v>
      </c>
      <c r="Z34" s="41">
        <v>570800</v>
      </c>
      <c r="AA34" s="628"/>
      <c r="AB34" s="323">
        <v>5700</v>
      </c>
      <c r="AC34" s="38"/>
      <c r="AD34" s="708"/>
      <c r="AE34" s="323"/>
      <c r="AF34" s="628"/>
      <c r="AG34" s="697"/>
      <c r="AH34" s="628"/>
      <c r="AI34" s="613"/>
      <c r="AJ34" s="614"/>
      <c r="AK34" s="616"/>
      <c r="AL34" s="626"/>
      <c r="AM34" s="614"/>
      <c r="AN34" s="622"/>
      <c r="AO34" s="624"/>
      <c r="AP34" s="626"/>
      <c r="AQ34" s="628"/>
      <c r="AR34" s="665"/>
      <c r="AS34" s="628"/>
      <c r="AT34" s="676"/>
      <c r="AU34" s="628"/>
      <c r="AV34" s="665"/>
      <c r="AW34" s="628"/>
      <c r="AX34" s="668"/>
      <c r="AY34" s="628"/>
      <c r="AZ34" s="671"/>
      <c r="BA34" s="659"/>
      <c r="BB34" s="659"/>
      <c r="BC34" s="661"/>
      <c r="BD34" s="37"/>
      <c r="BE34" s="42">
        <v>0.8</v>
      </c>
      <c r="BF34" s="309"/>
      <c r="BG34" s="309"/>
    </row>
    <row r="35" spans="1:59" s="335" customFormat="1" ht="15" customHeight="1">
      <c r="A35" s="703"/>
      <c r="B35" s="680"/>
      <c r="C35" s="683"/>
      <c r="D35" s="694" t="s">
        <v>8</v>
      </c>
      <c r="E35" s="40"/>
      <c r="F35" s="696">
        <v>236800</v>
      </c>
      <c r="G35" s="699"/>
      <c r="H35" s="696">
        <v>233880</v>
      </c>
      <c r="I35" s="699"/>
      <c r="J35" s="628" t="s">
        <v>3109</v>
      </c>
      <c r="K35" s="641">
        <v>2250</v>
      </c>
      <c r="L35" s="638"/>
      <c r="M35" s="632" t="s">
        <v>74</v>
      </c>
      <c r="N35" s="641">
        <v>2220</v>
      </c>
      <c r="O35" s="638"/>
      <c r="P35" s="632" t="s">
        <v>74</v>
      </c>
      <c r="Q35" s="628" t="s">
        <v>3109</v>
      </c>
      <c r="R35" s="629">
        <v>75320</v>
      </c>
      <c r="S35" s="632"/>
      <c r="T35" s="635">
        <v>750</v>
      </c>
      <c r="U35" s="638"/>
      <c r="V35" s="632" t="s">
        <v>74</v>
      </c>
      <c r="W35" s="712"/>
      <c r="X35" s="30"/>
      <c r="Y35" s="326" t="s">
        <v>178</v>
      </c>
      <c r="Z35" s="41">
        <v>607600</v>
      </c>
      <c r="AA35" s="628"/>
      <c r="AB35" s="323">
        <v>6070</v>
      </c>
      <c r="AC35" s="38"/>
      <c r="AD35" s="708"/>
      <c r="AE35" s="323"/>
      <c r="AF35" s="628"/>
      <c r="AG35" s="697"/>
      <c r="AH35" s="628"/>
      <c r="AI35" s="646" t="s">
        <v>3002</v>
      </c>
      <c r="AJ35" s="614"/>
      <c r="AK35" s="616"/>
      <c r="AL35" s="626"/>
      <c r="AM35" s="614"/>
      <c r="AN35" s="622" t="s">
        <v>3116</v>
      </c>
      <c r="AO35" s="624">
        <v>12300</v>
      </c>
      <c r="AP35" s="626">
        <v>13700</v>
      </c>
      <c r="AQ35" s="628"/>
      <c r="AR35" s="665"/>
      <c r="AS35" s="628"/>
      <c r="AT35" s="677">
        <v>0.09</v>
      </c>
      <c r="AU35" s="628"/>
      <c r="AV35" s="665"/>
      <c r="AW35" s="628"/>
      <c r="AX35" s="668"/>
      <c r="AY35" s="628"/>
      <c r="AZ35" s="672">
        <v>0.02</v>
      </c>
      <c r="BA35" s="618">
        <v>0.03</v>
      </c>
      <c r="BB35" s="618">
        <v>0.05</v>
      </c>
      <c r="BC35" s="620">
        <v>0.06</v>
      </c>
      <c r="BD35" s="37"/>
      <c r="BE35" s="325" t="s">
        <v>3004</v>
      </c>
      <c r="BF35" s="309"/>
      <c r="BG35" s="309"/>
    </row>
    <row r="36" spans="1:59" s="335" customFormat="1" ht="15" customHeight="1">
      <c r="A36" s="703"/>
      <c r="B36" s="680"/>
      <c r="C36" s="683"/>
      <c r="D36" s="686"/>
      <c r="E36" s="40"/>
      <c r="F36" s="697"/>
      <c r="G36" s="700"/>
      <c r="H36" s="697"/>
      <c r="I36" s="700"/>
      <c r="J36" s="628"/>
      <c r="K36" s="642"/>
      <c r="L36" s="639"/>
      <c r="M36" s="633"/>
      <c r="N36" s="642"/>
      <c r="O36" s="639"/>
      <c r="P36" s="633"/>
      <c r="Q36" s="628"/>
      <c r="R36" s="630"/>
      <c r="S36" s="633"/>
      <c r="T36" s="636"/>
      <c r="U36" s="639"/>
      <c r="V36" s="633"/>
      <c r="W36" s="331"/>
      <c r="X36" s="30"/>
      <c r="Y36" s="326" t="s">
        <v>12</v>
      </c>
      <c r="Z36" s="41">
        <v>644300</v>
      </c>
      <c r="AA36" s="628"/>
      <c r="AB36" s="323">
        <v>6440</v>
      </c>
      <c r="AC36" s="38"/>
      <c r="AD36" s="708"/>
      <c r="AE36" s="323"/>
      <c r="AF36" s="319"/>
      <c r="AG36" s="697"/>
      <c r="AH36" s="628"/>
      <c r="AI36" s="646"/>
      <c r="AJ36" s="614"/>
      <c r="AK36" s="616"/>
      <c r="AL36" s="626"/>
      <c r="AM36" s="614"/>
      <c r="AN36" s="622"/>
      <c r="AO36" s="624"/>
      <c r="AP36" s="626"/>
      <c r="AQ36" s="628"/>
      <c r="AR36" s="665"/>
      <c r="AS36" s="628"/>
      <c r="AT36" s="677"/>
      <c r="AU36" s="628"/>
      <c r="AV36" s="665"/>
      <c r="AW36" s="628"/>
      <c r="AX36" s="668"/>
      <c r="AY36" s="628"/>
      <c r="AZ36" s="672"/>
      <c r="BA36" s="618"/>
      <c r="BB36" s="618"/>
      <c r="BC36" s="620"/>
      <c r="BD36" s="37"/>
      <c r="BE36" s="42">
        <v>0.75</v>
      </c>
      <c r="BF36" s="309"/>
      <c r="BG36" s="309"/>
    </row>
    <row r="37" spans="1:59" s="335" customFormat="1" ht="15" customHeight="1">
      <c r="A37" s="703"/>
      <c r="B37" s="680"/>
      <c r="C37" s="683"/>
      <c r="D37" s="686"/>
      <c r="E37" s="40"/>
      <c r="F37" s="697"/>
      <c r="G37" s="700"/>
      <c r="H37" s="697"/>
      <c r="I37" s="700"/>
      <c r="J37" s="628"/>
      <c r="K37" s="642"/>
      <c r="L37" s="639"/>
      <c r="M37" s="633"/>
      <c r="N37" s="642"/>
      <c r="O37" s="639"/>
      <c r="P37" s="633"/>
      <c r="Q37" s="628"/>
      <c r="R37" s="630"/>
      <c r="S37" s="633"/>
      <c r="T37" s="636"/>
      <c r="U37" s="639"/>
      <c r="V37" s="633"/>
      <c r="W37" s="331"/>
      <c r="X37" s="30"/>
      <c r="Y37" s="326" t="s">
        <v>11</v>
      </c>
      <c r="Z37" s="41">
        <v>681100</v>
      </c>
      <c r="AA37" s="628"/>
      <c r="AB37" s="323">
        <v>6810</v>
      </c>
      <c r="AC37" s="38"/>
      <c r="AD37" s="708"/>
      <c r="AE37" s="323"/>
      <c r="AF37" s="319"/>
      <c r="AG37" s="697"/>
      <c r="AH37" s="628"/>
      <c r="AI37" s="646"/>
      <c r="AJ37" s="614"/>
      <c r="AK37" s="616"/>
      <c r="AL37" s="626"/>
      <c r="AM37" s="614"/>
      <c r="AN37" s="622" t="s">
        <v>3117</v>
      </c>
      <c r="AO37" s="624">
        <v>11000</v>
      </c>
      <c r="AP37" s="626">
        <v>12300</v>
      </c>
      <c r="AQ37" s="628"/>
      <c r="AR37" s="665"/>
      <c r="AS37" s="628"/>
      <c r="AT37" s="677"/>
      <c r="AU37" s="628"/>
      <c r="AV37" s="665"/>
      <c r="AW37" s="628"/>
      <c r="AX37" s="668"/>
      <c r="AY37" s="628"/>
      <c r="AZ37" s="672"/>
      <c r="BA37" s="618"/>
      <c r="BB37" s="618"/>
      <c r="BC37" s="620"/>
      <c r="BD37" s="37"/>
      <c r="BE37" s="325" t="s">
        <v>3005</v>
      </c>
      <c r="BF37" s="309"/>
      <c r="BG37" s="309"/>
    </row>
    <row r="38" spans="1:59" s="335" customFormat="1" ht="15" customHeight="1">
      <c r="A38" s="704"/>
      <c r="B38" s="681"/>
      <c r="C38" s="684"/>
      <c r="D38" s="695"/>
      <c r="E38" s="40"/>
      <c r="F38" s="697"/>
      <c r="G38" s="701"/>
      <c r="H38" s="697"/>
      <c r="I38" s="701"/>
      <c r="J38" s="628"/>
      <c r="K38" s="643"/>
      <c r="L38" s="640"/>
      <c r="M38" s="634"/>
      <c r="N38" s="643"/>
      <c r="O38" s="640"/>
      <c r="P38" s="634"/>
      <c r="Q38" s="628"/>
      <c r="R38" s="630"/>
      <c r="S38" s="634"/>
      <c r="T38" s="636"/>
      <c r="U38" s="640"/>
      <c r="V38" s="633"/>
      <c r="W38" s="331"/>
      <c r="X38" s="30"/>
      <c r="Y38" s="327" t="s">
        <v>10</v>
      </c>
      <c r="Z38" s="39">
        <v>717800</v>
      </c>
      <c r="AA38" s="628"/>
      <c r="AB38" s="323">
        <v>7170</v>
      </c>
      <c r="AC38" s="38"/>
      <c r="AD38" s="708"/>
      <c r="AE38" s="323"/>
      <c r="AF38" s="319"/>
      <c r="AG38" s="698"/>
      <c r="AH38" s="628"/>
      <c r="AI38" s="647"/>
      <c r="AJ38" s="614"/>
      <c r="AK38" s="617"/>
      <c r="AL38" s="627"/>
      <c r="AM38" s="614"/>
      <c r="AN38" s="623"/>
      <c r="AO38" s="625"/>
      <c r="AP38" s="627"/>
      <c r="AQ38" s="628"/>
      <c r="AR38" s="666"/>
      <c r="AS38" s="628"/>
      <c r="AT38" s="678"/>
      <c r="AU38" s="628"/>
      <c r="AV38" s="665"/>
      <c r="AW38" s="628"/>
      <c r="AX38" s="668"/>
      <c r="AY38" s="628"/>
      <c r="AZ38" s="673"/>
      <c r="BA38" s="619"/>
      <c r="BB38" s="619"/>
      <c r="BC38" s="621"/>
      <c r="BD38" s="37"/>
      <c r="BE38" s="36">
        <v>0.7</v>
      </c>
      <c r="BF38" s="309"/>
      <c r="BG38" s="309"/>
    </row>
    <row r="39" spans="1:59" s="335" customFormat="1" ht="15" customHeight="1">
      <c r="A39" s="702" t="s">
        <v>3174</v>
      </c>
      <c r="B39" s="705" t="s">
        <v>175</v>
      </c>
      <c r="C39" s="682" t="s">
        <v>9</v>
      </c>
      <c r="D39" s="685" t="s">
        <v>176</v>
      </c>
      <c r="E39" s="40"/>
      <c r="F39" s="688">
        <v>204130</v>
      </c>
      <c r="G39" s="691">
        <v>278870</v>
      </c>
      <c r="H39" s="688">
        <v>199510</v>
      </c>
      <c r="I39" s="691">
        <v>274250</v>
      </c>
      <c r="J39" s="628" t="s">
        <v>3109</v>
      </c>
      <c r="K39" s="615">
        <v>1930</v>
      </c>
      <c r="L39" s="649">
        <v>2670</v>
      </c>
      <c r="M39" s="652" t="s">
        <v>74</v>
      </c>
      <c r="N39" s="615">
        <v>1880</v>
      </c>
      <c r="O39" s="649">
        <v>2620</v>
      </c>
      <c r="P39" s="652" t="s">
        <v>74</v>
      </c>
      <c r="Q39" s="628" t="s">
        <v>3109</v>
      </c>
      <c r="R39" s="655">
        <v>149480</v>
      </c>
      <c r="S39" s="652">
        <v>74740</v>
      </c>
      <c r="T39" s="709">
        <v>1490</v>
      </c>
      <c r="U39" s="649">
        <v>740</v>
      </c>
      <c r="V39" s="652" t="s">
        <v>74</v>
      </c>
      <c r="W39" s="712" t="s">
        <v>0</v>
      </c>
      <c r="X39" s="30"/>
      <c r="Y39" s="713" t="s">
        <v>23</v>
      </c>
      <c r="Z39" s="714"/>
      <c r="AA39" s="628" t="s">
        <v>3109</v>
      </c>
      <c r="AB39" s="322"/>
      <c r="AC39" s="38"/>
      <c r="AD39" s="708" t="s">
        <v>3110</v>
      </c>
      <c r="AE39" s="322"/>
      <c r="AF39" s="628" t="s">
        <v>3109</v>
      </c>
      <c r="AG39" s="716">
        <v>44660</v>
      </c>
      <c r="AH39" s="628" t="s">
        <v>3109</v>
      </c>
      <c r="AI39" s="612">
        <v>390</v>
      </c>
      <c r="AJ39" s="614" t="s">
        <v>3109</v>
      </c>
      <c r="AK39" s="615">
        <v>2800</v>
      </c>
      <c r="AL39" s="644">
        <v>3000</v>
      </c>
      <c r="AM39" s="614" t="s">
        <v>3109</v>
      </c>
      <c r="AN39" s="645" t="s">
        <v>3111</v>
      </c>
      <c r="AO39" s="674">
        <v>20300</v>
      </c>
      <c r="AP39" s="644">
        <v>22600</v>
      </c>
      <c r="AQ39" s="628" t="s">
        <v>85</v>
      </c>
      <c r="AR39" s="664">
        <v>2050</v>
      </c>
      <c r="AS39" s="628" t="s">
        <v>85</v>
      </c>
      <c r="AT39" s="675" t="s">
        <v>3112</v>
      </c>
      <c r="AU39" s="628" t="s">
        <v>85</v>
      </c>
      <c r="AV39" s="664">
        <v>37300</v>
      </c>
      <c r="AW39" s="628" t="s">
        <v>0</v>
      </c>
      <c r="AX39" s="667">
        <v>370</v>
      </c>
      <c r="AY39" s="628" t="s">
        <v>85</v>
      </c>
      <c r="AZ39" s="670" t="s">
        <v>3172</v>
      </c>
      <c r="BA39" s="658" t="s">
        <v>3172</v>
      </c>
      <c r="BB39" s="658" t="s">
        <v>3172</v>
      </c>
      <c r="BC39" s="660" t="s">
        <v>3172</v>
      </c>
      <c r="BD39" s="628"/>
      <c r="BE39" s="675" t="s">
        <v>3113</v>
      </c>
      <c r="BF39" s="309"/>
      <c r="BG39" s="309"/>
    </row>
    <row r="40" spans="1:59" s="335" customFormat="1" ht="15" customHeight="1">
      <c r="A40" s="703"/>
      <c r="B40" s="706"/>
      <c r="C40" s="683"/>
      <c r="D40" s="686"/>
      <c r="E40" s="40"/>
      <c r="F40" s="689"/>
      <c r="G40" s="692"/>
      <c r="H40" s="689"/>
      <c r="I40" s="692"/>
      <c r="J40" s="628"/>
      <c r="K40" s="616"/>
      <c r="L40" s="650"/>
      <c r="M40" s="653"/>
      <c r="N40" s="616"/>
      <c r="O40" s="650"/>
      <c r="P40" s="653"/>
      <c r="Q40" s="628"/>
      <c r="R40" s="656"/>
      <c r="S40" s="653"/>
      <c r="T40" s="710"/>
      <c r="U40" s="650"/>
      <c r="V40" s="653"/>
      <c r="W40" s="712"/>
      <c r="X40" s="30"/>
      <c r="Y40" s="642"/>
      <c r="Z40" s="715"/>
      <c r="AA40" s="628"/>
      <c r="AB40" s="323"/>
      <c r="AC40" s="38"/>
      <c r="AD40" s="708"/>
      <c r="AE40" s="323"/>
      <c r="AF40" s="628"/>
      <c r="AG40" s="697"/>
      <c r="AH40" s="628"/>
      <c r="AI40" s="613"/>
      <c r="AJ40" s="614"/>
      <c r="AK40" s="616"/>
      <c r="AL40" s="626"/>
      <c r="AM40" s="614"/>
      <c r="AN40" s="622"/>
      <c r="AO40" s="624"/>
      <c r="AP40" s="626"/>
      <c r="AQ40" s="628"/>
      <c r="AR40" s="665"/>
      <c r="AS40" s="628"/>
      <c r="AT40" s="676"/>
      <c r="AU40" s="628"/>
      <c r="AV40" s="665"/>
      <c r="AW40" s="628"/>
      <c r="AX40" s="668"/>
      <c r="AY40" s="628"/>
      <c r="AZ40" s="671"/>
      <c r="BA40" s="659"/>
      <c r="BB40" s="659"/>
      <c r="BC40" s="661"/>
      <c r="BD40" s="628"/>
      <c r="BE40" s="676"/>
      <c r="BF40" s="309"/>
      <c r="BG40" s="309"/>
    </row>
    <row r="41" spans="1:59" s="335" customFormat="1" ht="15" customHeight="1">
      <c r="A41" s="703"/>
      <c r="B41" s="706"/>
      <c r="C41" s="683"/>
      <c r="D41" s="686"/>
      <c r="E41" s="40"/>
      <c r="F41" s="689"/>
      <c r="G41" s="692"/>
      <c r="H41" s="689"/>
      <c r="I41" s="692"/>
      <c r="J41" s="628"/>
      <c r="K41" s="616"/>
      <c r="L41" s="650"/>
      <c r="M41" s="653"/>
      <c r="N41" s="616"/>
      <c r="O41" s="650"/>
      <c r="P41" s="653"/>
      <c r="Q41" s="628"/>
      <c r="R41" s="656"/>
      <c r="S41" s="653"/>
      <c r="T41" s="710"/>
      <c r="U41" s="650"/>
      <c r="V41" s="653"/>
      <c r="W41" s="712"/>
      <c r="X41" s="30"/>
      <c r="Y41" s="326" t="s">
        <v>221</v>
      </c>
      <c r="Z41" s="41">
        <v>256800</v>
      </c>
      <c r="AA41" s="628"/>
      <c r="AB41" s="323">
        <v>2560</v>
      </c>
      <c r="AC41" s="38"/>
      <c r="AD41" s="708"/>
      <c r="AE41" s="323"/>
      <c r="AF41" s="628"/>
      <c r="AG41" s="697"/>
      <c r="AH41" s="628"/>
      <c r="AI41" s="613"/>
      <c r="AJ41" s="614"/>
      <c r="AK41" s="616"/>
      <c r="AL41" s="626"/>
      <c r="AM41" s="614"/>
      <c r="AN41" s="622" t="s">
        <v>3114</v>
      </c>
      <c r="AO41" s="624">
        <v>11200</v>
      </c>
      <c r="AP41" s="626">
        <v>12400</v>
      </c>
      <c r="AQ41" s="628"/>
      <c r="AR41" s="665"/>
      <c r="AS41" s="628"/>
      <c r="AT41" s="676"/>
      <c r="AU41" s="628"/>
      <c r="AV41" s="665"/>
      <c r="AW41" s="628"/>
      <c r="AX41" s="668"/>
      <c r="AY41" s="628"/>
      <c r="AZ41" s="671"/>
      <c r="BA41" s="659"/>
      <c r="BB41" s="659"/>
      <c r="BC41" s="661"/>
      <c r="BD41" s="628"/>
      <c r="BE41" s="676"/>
      <c r="BF41" s="309"/>
      <c r="BG41" s="309"/>
    </row>
    <row r="42" spans="1:59" s="335" customFormat="1" ht="15" customHeight="1">
      <c r="A42" s="703"/>
      <c r="B42" s="706"/>
      <c r="C42" s="683"/>
      <c r="D42" s="686"/>
      <c r="E42" s="40"/>
      <c r="F42" s="689"/>
      <c r="G42" s="692"/>
      <c r="H42" s="689"/>
      <c r="I42" s="692"/>
      <c r="J42" s="628"/>
      <c r="K42" s="616"/>
      <c r="L42" s="650"/>
      <c r="M42" s="653"/>
      <c r="N42" s="616"/>
      <c r="O42" s="650"/>
      <c r="P42" s="653"/>
      <c r="Q42" s="628"/>
      <c r="R42" s="656"/>
      <c r="S42" s="653"/>
      <c r="T42" s="710"/>
      <c r="U42" s="650"/>
      <c r="V42" s="653"/>
      <c r="W42" s="712"/>
      <c r="X42" s="30"/>
      <c r="Y42" s="326" t="s">
        <v>3115</v>
      </c>
      <c r="Z42" s="41">
        <v>275100</v>
      </c>
      <c r="AA42" s="628"/>
      <c r="AB42" s="323">
        <v>2750</v>
      </c>
      <c r="AC42" s="38"/>
      <c r="AD42" s="708"/>
      <c r="AE42" s="323"/>
      <c r="AF42" s="628"/>
      <c r="AG42" s="697"/>
      <c r="AH42" s="628"/>
      <c r="AI42" s="613"/>
      <c r="AJ42" s="614"/>
      <c r="AK42" s="616"/>
      <c r="AL42" s="626"/>
      <c r="AM42" s="614"/>
      <c r="AN42" s="622"/>
      <c r="AO42" s="624"/>
      <c r="AP42" s="626"/>
      <c r="AQ42" s="628"/>
      <c r="AR42" s="665"/>
      <c r="AS42" s="628"/>
      <c r="AT42" s="676"/>
      <c r="AU42" s="628"/>
      <c r="AV42" s="665"/>
      <c r="AW42" s="628"/>
      <c r="AX42" s="668"/>
      <c r="AY42" s="628"/>
      <c r="AZ42" s="671"/>
      <c r="BA42" s="659"/>
      <c r="BB42" s="659"/>
      <c r="BC42" s="661"/>
      <c r="BD42" s="628"/>
      <c r="BE42" s="676"/>
      <c r="BF42" s="309"/>
      <c r="BG42" s="309"/>
    </row>
    <row r="43" spans="1:59" s="335" customFormat="1" ht="15" customHeight="1">
      <c r="A43" s="703"/>
      <c r="B43" s="706"/>
      <c r="C43" s="683"/>
      <c r="D43" s="694" t="s">
        <v>8</v>
      </c>
      <c r="E43" s="40"/>
      <c r="F43" s="696">
        <v>278870</v>
      </c>
      <c r="G43" s="699"/>
      <c r="H43" s="696">
        <v>274250</v>
      </c>
      <c r="I43" s="699"/>
      <c r="J43" s="628" t="s">
        <v>3109</v>
      </c>
      <c r="K43" s="641">
        <v>2670</v>
      </c>
      <c r="L43" s="638"/>
      <c r="M43" s="632" t="s">
        <v>74</v>
      </c>
      <c r="N43" s="641">
        <v>2620</v>
      </c>
      <c r="O43" s="638"/>
      <c r="P43" s="632" t="s">
        <v>74</v>
      </c>
      <c r="Q43" s="628" t="s">
        <v>3109</v>
      </c>
      <c r="R43" s="629">
        <v>74740</v>
      </c>
      <c r="S43" s="632"/>
      <c r="T43" s="635">
        <v>740</v>
      </c>
      <c r="U43" s="638"/>
      <c r="V43" s="632" t="s">
        <v>74</v>
      </c>
      <c r="W43" s="712"/>
      <c r="X43" s="30"/>
      <c r="Y43" s="326" t="s">
        <v>22</v>
      </c>
      <c r="Z43" s="41">
        <v>311900</v>
      </c>
      <c r="AA43" s="628"/>
      <c r="AB43" s="323">
        <v>3110</v>
      </c>
      <c r="AC43" s="38"/>
      <c r="AD43" s="708"/>
      <c r="AE43" s="323"/>
      <c r="AF43" s="628"/>
      <c r="AG43" s="697"/>
      <c r="AH43" s="628"/>
      <c r="AI43" s="646" t="s">
        <v>3002</v>
      </c>
      <c r="AJ43" s="614"/>
      <c r="AK43" s="616"/>
      <c r="AL43" s="626"/>
      <c r="AM43" s="614"/>
      <c r="AN43" s="622" t="s">
        <v>3116</v>
      </c>
      <c r="AO43" s="624">
        <v>9700</v>
      </c>
      <c r="AP43" s="626">
        <v>10800</v>
      </c>
      <c r="AQ43" s="628"/>
      <c r="AR43" s="665"/>
      <c r="AS43" s="628"/>
      <c r="AT43" s="677">
        <v>0.09</v>
      </c>
      <c r="AU43" s="628"/>
      <c r="AV43" s="665"/>
      <c r="AW43" s="628"/>
      <c r="AX43" s="668"/>
      <c r="AY43" s="628"/>
      <c r="AZ43" s="672">
        <v>0.02</v>
      </c>
      <c r="BA43" s="618">
        <v>0.03</v>
      </c>
      <c r="BB43" s="618">
        <v>0.05</v>
      </c>
      <c r="BC43" s="620">
        <v>0.06</v>
      </c>
      <c r="BD43" s="628"/>
      <c r="BE43" s="677">
        <v>0.82</v>
      </c>
      <c r="BF43" s="309"/>
      <c r="BG43" s="309"/>
    </row>
    <row r="44" spans="1:59" s="335" customFormat="1" ht="15" customHeight="1">
      <c r="A44" s="703"/>
      <c r="B44" s="706"/>
      <c r="C44" s="683"/>
      <c r="D44" s="686"/>
      <c r="E44" s="40"/>
      <c r="F44" s="697"/>
      <c r="G44" s="700"/>
      <c r="H44" s="697"/>
      <c r="I44" s="700"/>
      <c r="J44" s="628"/>
      <c r="K44" s="642"/>
      <c r="L44" s="639"/>
      <c r="M44" s="633"/>
      <c r="N44" s="642"/>
      <c r="O44" s="639"/>
      <c r="P44" s="633"/>
      <c r="Q44" s="628"/>
      <c r="R44" s="630"/>
      <c r="S44" s="633"/>
      <c r="T44" s="636"/>
      <c r="U44" s="639"/>
      <c r="V44" s="633"/>
      <c r="W44" s="712"/>
      <c r="X44" s="30"/>
      <c r="Y44" s="326" t="s">
        <v>21</v>
      </c>
      <c r="Z44" s="41">
        <v>348600</v>
      </c>
      <c r="AA44" s="628"/>
      <c r="AB44" s="323">
        <v>3480</v>
      </c>
      <c r="AC44" s="38"/>
      <c r="AD44" s="708"/>
      <c r="AE44" s="323"/>
      <c r="AF44" s="319"/>
      <c r="AG44" s="697"/>
      <c r="AH44" s="628"/>
      <c r="AI44" s="646"/>
      <c r="AJ44" s="614"/>
      <c r="AK44" s="616"/>
      <c r="AL44" s="626"/>
      <c r="AM44" s="614"/>
      <c r="AN44" s="622"/>
      <c r="AO44" s="624"/>
      <c r="AP44" s="626"/>
      <c r="AQ44" s="628"/>
      <c r="AR44" s="665"/>
      <c r="AS44" s="628"/>
      <c r="AT44" s="677"/>
      <c r="AU44" s="628"/>
      <c r="AV44" s="665"/>
      <c r="AW44" s="628"/>
      <c r="AX44" s="668"/>
      <c r="AY44" s="628"/>
      <c r="AZ44" s="672"/>
      <c r="BA44" s="618"/>
      <c r="BB44" s="618"/>
      <c r="BC44" s="620"/>
      <c r="BD44" s="628"/>
      <c r="BE44" s="677"/>
      <c r="BF44" s="309"/>
      <c r="BG44" s="309"/>
    </row>
    <row r="45" spans="1:59" s="335" customFormat="1" ht="15" customHeight="1">
      <c r="A45" s="703"/>
      <c r="B45" s="706"/>
      <c r="C45" s="683"/>
      <c r="D45" s="686"/>
      <c r="E45" s="40"/>
      <c r="F45" s="697"/>
      <c r="G45" s="700"/>
      <c r="H45" s="697"/>
      <c r="I45" s="700"/>
      <c r="J45" s="628"/>
      <c r="K45" s="642"/>
      <c r="L45" s="639"/>
      <c r="M45" s="633"/>
      <c r="N45" s="642"/>
      <c r="O45" s="639"/>
      <c r="P45" s="633"/>
      <c r="Q45" s="628"/>
      <c r="R45" s="630"/>
      <c r="S45" s="633"/>
      <c r="T45" s="636"/>
      <c r="U45" s="639"/>
      <c r="V45" s="633"/>
      <c r="W45" s="712"/>
      <c r="X45" s="30"/>
      <c r="Y45" s="326" t="s">
        <v>20</v>
      </c>
      <c r="Z45" s="41">
        <v>385400</v>
      </c>
      <c r="AA45" s="628"/>
      <c r="AB45" s="323">
        <v>3850</v>
      </c>
      <c r="AC45" s="38"/>
      <c r="AD45" s="708"/>
      <c r="AE45" s="323"/>
      <c r="AF45" s="319"/>
      <c r="AG45" s="697"/>
      <c r="AH45" s="628"/>
      <c r="AI45" s="646"/>
      <c r="AJ45" s="614"/>
      <c r="AK45" s="616"/>
      <c r="AL45" s="626"/>
      <c r="AM45" s="614"/>
      <c r="AN45" s="622" t="s">
        <v>3117</v>
      </c>
      <c r="AO45" s="624">
        <v>8700</v>
      </c>
      <c r="AP45" s="626">
        <v>9700</v>
      </c>
      <c r="AQ45" s="628"/>
      <c r="AR45" s="665"/>
      <c r="AS45" s="628"/>
      <c r="AT45" s="677"/>
      <c r="AU45" s="628"/>
      <c r="AV45" s="665"/>
      <c r="AW45" s="628"/>
      <c r="AX45" s="668"/>
      <c r="AY45" s="628"/>
      <c r="AZ45" s="672"/>
      <c r="BA45" s="618"/>
      <c r="BB45" s="618"/>
      <c r="BC45" s="620"/>
      <c r="BD45" s="628"/>
      <c r="BE45" s="677"/>
      <c r="BF45" s="309"/>
      <c r="BG45" s="309"/>
    </row>
    <row r="46" spans="1:59" s="335" customFormat="1" ht="15" customHeight="1">
      <c r="A46" s="703"/>
      <c r="B46" s="706"/>
      <c r="C46" s="683"/>
      <c r="D46" s="686"/>
      <c r="E46" s="40"/>
      <c r="F46" s="697"/>
      <c r="G46" s="701"/>
      <c r="H46" s="697"/>
      <c r="I46" s="701"/>
      <c r="J46" s="628"/>
      <c r="K46" s="643"/>
      <c r="L46" s="640"/>
      <c r="M46" s="634"/>
      <c r="N46" s="643"/>
      <c r="O46" s="640"/>
      <c r="P46" s="634"/>
      <c r="Q46" s="628"/>
      <c r="R46" s="630"/>
      <c r="S46" s="634"/>
      <c r="T46" s="636"/>
      <c r="U46" s="640"/>
      <c r="V46" s="633"/>
      <c r="W46" s="712"/>
      <c r="X46" s="30"/>
      <c r="Y46" s="326" t="s">
        <v>19</v>
      </c>
      <c r="Z46" s="41">
        <v>422100</v>
      </c>
      <c r="AA46" s="628"/>
      <c r="AB46" s="323">
        <v>4220</v>
      </c>
      <c r="AC46" s="38"/>
      <c r="AD46" s="708"/>
      <c r="AE46" s="323" t="s">
        <v>17</v>
      </c>
      <c r="AF46" s="319"/>
      <c r="AG46" s="698"/>
      <c r="AH46" s="628"/>
      <c r="AI46" s="647"/>
      <c r="AJ46" s="614"/>
      <c r="AK46" s="617"/>
      <c r="AL46" s="627"/>
      <c r="AM46" s="614"/>
      <c r="AN46" s="623"/>
      <c r="AO46" s="625"/>
      <c r="AP46" s="627"/>
      <c r="AQ46" s="628"/>
      <c r="AR46" s="666"/>
      <c r="AS46" s="628"/>
      <c r="AT46" s="678"/>
      <c r="AU46" s="628"/>
      <c r="AV46" s="665"/>
      <c r="AW46" s="628"/>
      <c r="AX46" s="668"/>
      <c r="AY46" s="628"/>
      <c r="AZ46" s="673"/>
      <c r="BA46" s="619"/>
      <c r="BB46" s="619"/>
      <c r="BC46" s="621"/>
      <c r="BD46" s="628"/>
      <c r="BE46" s="678"/>
      <c r="BF46" s="309"/>
      <c r="BG46" s="309"/>
    </row>
    <row r="47" spans="1:59" s="335" customFormat="1" ht="15" customHeight="1">
      <c r="A47" s="703"/>
      <c r="B47" s="679" t="s">
        <v>177</v>
      </c>
      <c r="C47" s="682" t="s">
        <v>9</v>
      </c>
      <c r="D47" s="685" t="s">
        <v>176</v>
      </c>
      <c r="E47" s="40"/>
      <c r="F47" s="688">
        <v>160450</v>
      </c>
      <c r="G47" s="691">
        <v>235190</v>
      </c>
      <c r="H47" s="688">
        <v>157530</v>
      </c>
      <c r="I47" s="691">
        <v>232270</v>
      </c>
      <c r="J47" s="628" t="s">
        <v>3109</v>
      </c>
      <c r="K47" s="615">
        <v>1490</v>
      </c>
      <c r="L47" s="649">
        <v>2230</v>
      </c>
      <c r="M47" s="652" t="s">
        <v>74</v>
      </c>
      <c r="N47" s="615">
        <v>1460</v>
      </c>
      <c r="O47" s="649">
        <v>2200</v>
      </c>
      <c r="P47" s="652" t="s">
        <v>74</v>
      </c>
      <c r="Q47" s="628" t="s">
        <v>3109</v>
      </c>
      <c r="R47" s="655">
        <v>149480</v>
      </c>
      <c r="S47" s="652">
        <v>74740</v>
      </c>
      <c r="T47" s="709">
        <v>1490</v>
      </c>
      <c r="U47" s="649">
        <v>740</v>
      </c>
      <c r="V47" s="652" t="s">
        <v>74</v>
      </c>
      <c r="W47" s="712"/>
      <c r="X47" s="30"/>
      <c r="Y47" s="326" t="s">
        <v>18</v>
      </c>
      <c r="Z47" s="41">
        <v>458900</v>
      </c>
      <c r="AA47" s="628"/>
      <c r="AB47" s="323">
        <v>4580</v>
      </c>
      <c r="AC47" s="38"/>
      <c r="AD47" s="708"/>
      <c r="AE47" s="43" t="s">
        <v>16</v>
      </c>
      <c r="AF47" s="628" t="s">
        <v>3109</v>
      </c>
      <c r="AG47" s="716">
        <v>30120</v>
      </c>
      <c r="AH47" s="628" t="s">
        <v>3109</v>
      </c>
      <c r="AI47" s="612">
        <v>240</v>
      </c>
      <c r="AJ47" s="614" t="s">
        <v>3109</v>
      </c>
      <c r="AK47" s="615">
        <v>1700</v>
      </c>
      <c r="AL47" s="644">
        <v>1900</v>
      </c>
      <c r="AM47" s="614" t="s">
        <v>3109</v>
      </c>
      <c r="AN47" s="645" t="s">
        <v>3111</v>
      </c>
      <c r="AO47" s="674">
        <v>25700</v>
      </c>
      <c r="AP47" s="644">
        <v>28600</v>
      </c>
      <c r="AQ47" s="628" t="s">
        <v>85</v>
      </c>
      <c r="AR47" s="664">
        <v>1290</v>
      </c>
      <c r="AS47" s="628" t="s">
        <v>85</v>
      </c>
      <c r="AT47" s="675" t="s">
        <v>3112</v>
      </c>
      <c r="AU47" s="628" t="s">
        <v>85</v>
      </c>
      <c r="AV47" s="664">
        <v>23560</v>
      </c>
      <c r="AW47" s="628" t="s">
        <v>0</v>
      </c>
      <c r="AX47" s="667">
        <v>230</v>
      </c>
      <c r="AY47" s="628" t="s">
        <v>85</v>
      </c>
      <c r="AZ47" s="670" t="s">
        <v>3172</v>
      </c>
      <c r="BA47" s="658" t="s">
        <v>3172</v>
      </c>
      <c r="BB47" s="658" t="s">
        <v>3172</v>
      </c>
      <c r="BC47" s="660" t="s">
        <v>3172</v>
      </c>
      <c r="BD47" s="37"/>
      <c r="BE47" s="662" t="s">
        <v>225</v>
      </c>
      <c r="BF47" s="309"/>
      <c r="BG47" s="309"/>
    </row>
    <row r="48" spans="1:59" s="335" customFormat="1" ht="15" customHeight="1">
      <c r="A48" s="703"/>
      <c r="B48" s="680"/>
      <c r="C48" s="683"/>
      <c r="D48" s="686"/>
      <c r="E48" s="40"/>
      <c r="F48" s="689"/>
      <c r="G48" s="692"/>
      <c r="H48" s="689"/>
      <c r="I48" s="692"/>
      <c r="J48" s="628"/>
      <c r="K48" s="616"/>
      <c r="L48" s="650"/>
      <c r="M48" s="653"/>
      <c r="N48" s="616"/>
      <c r="O48" s="650"/>
      <c r="P48" s="653"/>
      <c r="Q48" s="628"/>
      <c r="R48" s="656"/>
      <c r="S48" s="653"/>
      <c r="T48" s="710"/>
      <c r="U48" s="650"/>
      <c r="V48" s="653"/>
      <c r="W48" s="712"/>
      <c r="X48" s="30"/>
      <c r="Y48" s="326" t="s">
        <v>15</v>
      </c>
      <c r="Z48" s="41">
        <v>495600</v>
      </c>
      <c r="AA48" s="628"/>
      <c r="AB48" s="323">
        <v>4950</v>
      </c>
      <c r="AC48" s="38"/>
      <c r="AD48" s="708"/>
      <c r="AE48" s="323"/>
      <c r="AF48" s="628"/>
      <c r="AG48" s="697"/>
      <c r="AH48" s="628"/>
      <c r="AI48" s="613"/>
      <c r="AJ48" s="614"/>
      <c r="AK48" s="616"/>
      <c r="AL48" s="626"/>
      <c r="AM48" s="614"/>
      <c r="AN48" s="622"/>
      <c r="AO48" s="624"/>
      <c r="AP48" s="626"/>
      <c r="AQ48" s="628"/>
      <c r="AR48" s="665"/>
      <c r="AS48" s="628"/>
      <c r="AT48" s="676"/>
      <c r="AU48" s="628"/>
      <c r="AV48" s="665"/>
      <c r="AW48" s="628"/>
      <c r="AX48" s="668"/>
      <c r="AY48" s="628"/>
      <c r="AZ48" s="671"/>
      <c r="BA48" s="659"/>
      <c r="BB48" s="659"/>
      <c r="BC48" s="661"/>
      <c r="BD48" s="37"/>
      <c r="BE48" s="663"/>
      <c r="BF48" s="309"/>
      <c r="BG48" s="309"/>
    </row>
    <row r="49" spans="1:59" s="335" customFormat="1" ht="15" customHeight="1">
      <c r="A49" s="703"/>
      <c r="B49" s="680"/>
      <c r="C49" s="683"/>
      <c r="D49" s="686"/>
      <c r="E49" s="40"/>
      <c r="F49" s="689"/>
      <c r="G49" s="692"/>
      <c r="H49" s="689"/>
      <c r="I49" s="692"/>
      <c r="J49" s="628"/>
      <c r="K49" s="616"/>
      <c r="L49" s="650"/>
      <c r="M49" s="653"/>
      <c r="N49" s="616"/>
      <c r="O49" s="650"/>
      <c r="P49" s="653"/>
      <c r="Q49" s="628"/>
      <c r="R49" s="656"/>
      <c r="S49" s="653"/>
      <c r="T49" s="710"/>
      <c r="U49" s="650"/>
      <c r="V49" s="653"/>
      <c r="W49" s="712"/>
      <c r="X49" s="30"/>
      <c r="Y49" s="326" t="s">
        <v>14</v>
      </c>
      <c r="Z49" s="41">
        <v>532400</v>
      </c>
      <c r="AA49" s="628"/>
      <c r="AB49" s="323">
        <v>5320</v>
      </c>
      <c r="AC49" s="38"/>
      <c r="AD49" s="708"/>
      <c r="AE49" s="323"/>
      <c r="AF49" s="628"/>
      <c r="AG49" s="697"/>
      <c r="AH49" s="628"/>
      <c r="AI49" s="613"/>
      <c r="AJ49" s="614"/>
      <c r="AK49" s="616"/>
      <c r="AL49" s="626"/>
      <c r="AM49" s="614"/>
      <c r="AN49" s="622" t="s">
        <v>3114</v>
      </c>
      <c r="AO49" s="624">
        <v>14200</v>
      </c>
      <c r="AP49" s="626">
        <v>15700</v>
      </c>
      <c r="AQ49" s="628"/>
      <c r="AR49" s="665"/>
      <c r="AS49" s="628"/>
      <c r="AT49" s="676"/>
      <c r="AU49" s="628"/>
      <c r="AV49" s="665"/>
      <c r="AW49" s="628"/>
      <c r="AX49" s="668"/>
      <c r="AY49" s="628"/>
      <c r="AZ49" s="671"/>
      <c r="BA49" s="659"/>
      <c r="BB49" s="659"/>
      <c r="BC49" s="661"/>
      <c r="BD49" s="37"/>
      <c r="BE49" s="325" t="s">
        <v>3003</v>
      </c>
      <c r="BF49" s="309"/>
      <c r="BG49" s="309"/>
    </row>
    <row r="50" spans="1:59" s="335" customFormat="1" ht="15" customHeight="1">
      <c r="A50" s="703"/>
      <c r="B50" s="680"/>
      <c r="C50" s="683"/>
      <c r="D50" s="686"/>
      <c r="E50" s="40"/>
      <c r="F50" s="689"/>
      <c r="G50" s="692"/>
      <c r="H50" s="689"/>
      <c r="I50" s="692"/>
      <c r="J50" s="628"/>
      <c r="K50" s="616"/>
      <c r="L50" s="650"/>
      <c r="M50" s="653"/>
      <c r="N50" s="616"/>
      <c r="O50" s="650"/>
      <c r="P50" s="653"/>
      <c r="Q50" s="628"/>
      <c r="R50" s="656"/>
      <c r="S50" s="653"/>
      <c r="T50" s="710"/>
      <c r="U50" s="650"/>
      <c r="V50" s="653"/>
      <c r="W50" s="712"/>
      <c r="X50" s="30"/>
      <c r="Y50" s="326" t="s">
        <v>13</v>
      </c>
      <c r="Z50" s="41">
        <v>569100</v>
      </c>
      <c r="AA50" s="628"/>
      <c r="AB50" s="323">
        <v>5690</v>
      </c>
      <c r="AC50" s="38"/>
      <c r="AD50" s="708"/>
      <c r="AE50" s="323"/>
      <c r="AF50" s="628"/>
      <c r="AG50" s="697"/>
      <c r="AH50" s="628"/>
      <c r="AI50" s="613"/>
      <c r="AJ50" s="614"/>
      <c r="AK50" s="616"/>
      <c r="AL50" s="626"/>
      <c r="AM50" s="614"/>
      <c r="AN50" s="622"/>
      <c r="AO50" s="624"/>
      <c r="AP50" s="626"/>
      <c r="AQ50" s="628"/>
      <c r="AR50" s="665"/>
      <c r="AS50" s="628"/>
      <c r="AT50" s="676"/>
      <c r="AU50" s="628"/>
      <c r="AV50" s="665"/>
      <c r="AW50" s="628"/>
      <c r="AX50" s="668"/>
      <c r="AY50" s="628"/>
      <c r="AZ50" s="671"/>
      <c r="BA50" s="659"/>
      <c r="BB50" s="659"/>
      <c r="BC50" s="661"/>
      <c r="BD50" s="37"/>
      <c r="BE50" s="42">
        <v>0.8</v>
      </c>
      <c r="BF50" s="309"/>
      <c r="BG50" s="309"/>
    </row>
    <row r="51" spans="1:59" s="335" customFormat="1" ht="15" customHeight="1">
      <c r="A51" s="703"/>
      <c r="B51" s="680"/>
      <c r="C51" s="683"/>
      <c r="D51" s="694" t="s">
        <v>8</v>
      </c>
      <c r="E51" s="40"/>
      <c r="F51" s="696">
        <v>235190</v>
      </c>
      <c r="G51" s="699"/>
      <c r="H51" s="696">
        <v>232270</v>
      </c>
      <c r="I51" s="699"/>
      <c r="J51" s="628" t="s">
        <v>3109</v>
      </c>
      <c r="K51" s="641">
        <v>2230</v>
      </c>
      <c r="L51" s="638"/>
      <c r="M51" s="632" t="s">
        <v>74</v>
      </c>
      <c r="N51" s="641">
        <v>2200</v>
      </c>
      <c r="O51" s="638"/>
      <c r="P51" s="632" t="s">
        <v>74</v>
      </c>
      <c r="Q51" s="628" t="s">
        <v>3109</v>
      </c>
      <c r="R51" s="629">
        <v>74740</v>
      </c>
      <c r="S51" s="632"/>
      <c r="T51" s="635">
        <v>740</v>
      </c>
      <c r="U51" s="638"/>
      <c r="V51" s="632" t="s">
        <v>74</v>
      </c>
      <c r="W51" s="712"/>
      <c r="X51" s="30"/>
      <c r="Y51" s="326" t="s">
        <v>178</v>
      </c>
      <c r="Z51" s="41">
        <v>605900</v>
      </c>
      <c r="AA51" s="628"/>
      <c r="AB51" s="323">
        <v>6050</v>
      </c>
      <c r="AC51" s="38"/>
      <c r="AD51" s="708"/>
      <c r="AE51" s="323"/>
      <c r="AF51" s="628"/>
      <c r="AG51" s="697"/>
      <c r="AH51" s="628"/>
      <c r="AI51" s="646" t="s">
        <v>3002</v>
      </c>
      <c r="AJ51" s="614"/>
      <c r="AK51" s="616"/>
      <c r="AL51" s="626"/>
      <c r="AM51" s="614"/>
      <c r="AN51" s="622" t="s">
        <v>3116</v>
      </c>
      <c r="AO51" s="624">
        <v>12300</v>
      </c>
      <c r="AP51" s="626">
        <v>13700</v>
      </c>
      <c r="AQ51" s="628"/>
      <c r="AR51" s="665"/>
      <c r="AS51" s="628"/>
      <c r="AT51" s="677">
        <v>0.09</v>
      </c>
      <c r="AU51" s="628"/>
      <c r="AV51" s="665"/>
      <c r="AW51" s="628"/>
      <c r="AX51" s="668"/>
      <c r="AY51" s="628"/>
      <c r="AZ51" s="672">
        <v>0.02</v>
      </c>
      <c r="BA51" s="618">
        <v>0.03</v>
      </c>
      <c r="BB51" s="618">
        <v>0.05</v>
      </c>
      <c r="BC51" s="620">
        <v>0.06</v>
      </c>
      <c r="BD51" s="37"/>
      <c r="BE51" s="325" t="s">
        <v>3004</v>
      </c>
      <c r="BF51" s="309"/>
      <c r="BG51" s="309"/>
    </row>
    <row r="52" spans="1:59" s="335" customFormat="1" ht="15" customHeight="1">
      <c r="A52" s="703"/>
      <c r="B52" s="680"/>
      <c r="C52" s="683"/>
      <c r="D52" s="686"/>
      <c r="E52" s="40"/>
      <c r="F52" s="697"/>
      <c r="G52" s="700"/>
      <c r="H52" s="697"/>
      <c r="I52" s="700"/>
      <c r="J52" s="628"/>
      <c r="K52" s="642"/>
      <c r="L52" s="639"/>
      <c r="M52" s="633"/>
      <c r="N52" s="642"/>
      <c r="O52" s="639"/>
      <c r="P52" s="633"/>
      <c r="Q52" s="628"/>
      <c r="R52" s="630"/>
      <c r="S52" s="633"/>
      <c r="T52" s="636"/>
      <c r="U52" s="639"/>
      <c r="V52" s="633"/>
      <c r="W52" s="331"/>
      <c r="X52" s="30"/>
      <c r="Y52" s="326" t="s">
        <v>12</v>
      </c>
      <c r="Z52" s="41">
        <v>642600</v>
      </c>
      <c r="AA52" s="628"/>
      <c r="AB52" s="323">
        <v>6420</v>
      </c>
      <c r="AC52" s="38"/>
      <c r="AD52" s="708"/>
      <c r="AE52" s="323"/>
      <c r="AF52" s="319"/>
      <c r="AG52" s="697"/>
      <c r="AH52" s="628"/>
      <c r="AI52" s="646"/>
      <c r="AJ52" s="614"/>
      <c r="AK52" s="616"/>
      <c r="AL52" s="626"/>
      <c r="AM52" s="614"/>
      <c r="AN52" s="622"/>
      <c r="AO52" s="624"/>
      <c r="AP52" s="626"/>
      <c r="AQ52" s="628"/>
      <c r="AR52" s="665"/>
      <c r="AS52" s="628"/>
      <c r="AT52" s="677"/>
      <c r="AU52" s="628"/>
      <c r="AV52" s="665"/>
      <c r="AW52" s="628"/>
      <c r="AX52" s="668"/>
      <c r="AY52" s="628"/>
      <c r="AZ52" s="672"/>
      <c r="BA52" s="618"/>
      <c r="BB52" s="618"/>
      <c r="BC52" s="620"/>
      <c r="BD52" s="37"/>
      <c r="BE52" s="42">
        <v>0.75</v>
      </c>
      <c r="BF52" s="309"/>
      <c r="BG52" s="309"/>
    </row>
    <row r="53" spans="1:59" s="335" customFormat="1" ht="15" customHeight="1">
      <c r="A53" s="703"/>
      <c r="B53" s="680"/>
      <c r="C53" s="683"/>
      <c r="D53" s="686"/>
      <c r="E53" s="40"/>
      <c r="F53" s="697"/>
      <c r="G53" s="700"/>
      <c r="H53" s="697"/>
      <c r="I53" s="700"/>
      <c r="J53" s="628"/>
      <c r="K53" s="642"/>
      <c r="L53" s="639"/>
      <c r="M53" s="633"/>
      <c r="N53" s="642"/>
      <c r="O53" s="639"/>
      <c r="P53" s="633"/>
      <c r="Q53" s="628"/>
      <c r="R53" s="630"/>
      <c r="S53" s="633"/>
      <c r="T53" s="636"/>
      <c r="U53" s="639"/>
      <c r="V53" s="633"/>
      <c r="W53" s="331"/>
      <c r="X53" s="30"/>
      <c r="Y53" s="326" t="s">
        <v>11</v>
      </c>
      <c r="Z53" s="41">
        <v>679400</v>
      </c>
      <c r="AA53" s="628"/>
      <c r="AB53" s="323">
        <v>6790</v>
      </c>
      <c r="AC53" s="38"/>
      <c r="AD53" s="708"/>
      <c r="AE53" s="323"/>
      <c r="AF53" s="319"/>
      <c r="AG53" s="697"/>
      <c r="AH53" s="628"/>
      <c r="AI53" s="646"/>
      <c r="AJ53" s="614"/>
      <c r="AK53" s="616"/>
      <c r="AL53" s="626"/>
      <c r="AM53" s="614"/>
      <c r="AN53" s="622" t="s">
        <v>3117</v>
      </c>
      <c r="AO53" s="624">
        <v>11000</v>
      </c>
      <c r="AP53" s="626">
        <v>12300</v>
      </c>
      <c r="AQ53" s="628"/>
      <c r="AR53" s="665"/>
      <c r="AS53" s="628"/>
      <c r="AT53" s="677"/>
      <c r="AU53" s="628"/>
      <c r="AV53" s="665"/>
      <c r="AW53" s="628"/>
      <c r="AX53" s="668"/>
      <c r="AY53" s="628"/>
      <c r="AZ53" s="672"/>
      <c r="BA53" s="618"/>
      <c r="BB53" s="618"/>
      <c r="BC53" s="620"/>
      <c r="BD53" s="37"/>
      <c r="BE53" s="325" t="s">
        <v>3005</v>
      </c>
      <c r="BF53" s="309"/>
      <c r="BG53" s="309"/>
    </row>
    <row r="54" spans="1:59" s="335" customFormat="1" ht="15" customHeight="1">
      <c r="A54" s="704"/>
      <c r="B54" s="681"/>
      <c r="C54" s="684"/>
      <c r="D54" s="695"/>
      <c r="E54" s="40"/>
      <c r="F54" s="697"/>
      <c r="G54" s="701"/>
      <c r="H54" s="697"/>
      <c r="I54" s="701"/>
      <c r="J54" s="628"/>
      <c r="K54" s="643"/>
      <c r="L54" s="640"/>
      <c r="M54" s="634"/>
      <c r="N54" s="643"/>
      <c r="O54" s="640"/>
      <c r="P54" s="634"/>
      <c r="Q54" s="628"/>
      <c r="R54" s="630"/>
      <c r="S54" s="634"/>
      <c r="T54" s="636"/>
      <c r="U54" s="640"/>
      <c r="V54" s="633"/>
      <c r="W54" s="331"/>
      <c r="X54" s="30"/>
      <c r="Y54" s="327" t="s">
        <v>10</v>
      </c>
      <c r="Z54" s="39">
        <v>716100</v>
      </c>
      <c r="AA54" s="628"/>
      <c r="AB54" s="323">
        <v>7160</v>
      </c>
      <c r="AC54" s="38"/>
      <c r="AD54" s="708"/>
      <c r="AE54" s="323"/>
      <c r="AF54" s="319"/>
      <c r="AG54" s="698"/>
      <c r="AH54" s="628"/>
      <c r="AI54" s="647"/>
      <c r="AJ54" s="614"/>
      <c r="AK54" s="617"/>
      <c r="AL54" s="627"/>
      <c r="AM54" s="614"/>
      <c r="AN54" s="623"/>
      <c r="AO54" s="625"/>
      <c r="AP54" s="627"/>
      <c r="AQ54" s="628"/>
      <c r="AR54" s="666"/>
      <c r="AS54" s="628"/>
      <c r="AT54" s="678"/>
      <c r="AU54" s="628"/>
      <c r="AV54" s="665"/>
      <c r="AW54" s="628"/>
      <c r="AX54" s="668"/>
      <c r="AY54" s="628"/>
      <c r="AZ54" s="673"/>
      <c r="BA54" s="619"/>
      <c r="BB54" s="619"/>
      <c r="BC54" s="621"/>
      <c r="BD54" s="37"/>
      <c r="BE54" s="36">
        <v>0.7</v>
      </c>
      <c r="BF54" s="309"/>
      <c r="BG54" s="309"/>
    </row>
    <row r="55" spans="1:59" s="335" customFormat="1" ht="15" customHeight="1">
      <c r="A55" s="702" t="s">
        <v>3175</v>
      </c>
      <c r="B55" s="705" t="s">
        <v>175</v>
      </c>
      <c r="C55" s="682" t="s">
        <v>9</v>
      </c>
      <c r="D55" s="685" t="s">
        <v>176</v>
      </c>
      <c r="E55" s="40"/>
      <c r="F55" s="688">
        <v>200250</v>
      </c>
      <c r="G55" s="691">
        <v>273250</v>
      </c>
      <c r="H55" s="688">
        <v>195630</v>
      </c>
      <c r="I55" s="691">
        <v>268630</v>
      </c>
      <c r="J55" s="628" t="s">
        <v>3109</v>
      </c>
      <c r="K55" s="615">
        <v>1890</v>
      </c>
      <c r="L55" s="649">
        <v>2620</v>
      </c>
      <c r="M55" s="652" t="s">
        <v>74</v>
      </c>
      <c r="N55" s="615">
        <v>1850</v>
      </c>
      <c r="O55" s="649">
        <v>2580</v>
      </c>
      <c r="P55" s="652" t="s">
        <v>74</v>
      </c>
      <c r="Q55" s="628" t="s">
        <v>3109</v>
      </c>
      <c r="R55" s="655">
        <v>146000</v>
      </c>
      <c r="S55" s="652">
        <v>73000</v>
      </c>
      <c r="T55" s="709">
        <v>1460</v>
      </c>
      <c r="U55" s="649">
        <v>730</v>
      </c>
      <c r="V55" s="652" t="s">
        <v>74</v>
      </c>
      <c r="W55" s="712" t="s">
        <v>0</v>
      </c>
      <c r="X55" s="30"/>
      <c r="Y55" s="713" t="s">
        <v>23</v>
      </c>
      <c r="Z55" s="714"/>
      <c r="AA55" s="628" t="s">
        <v>3109</v>
      </c>
      <c r="AB55" s="322"/>
      <c r="AC55" s="38"/>
      <c r="AD55" s="708" t="s">
        <v>3110</v>
      </c>
      <c r="AE55" s="322"/>
      <c r="AF55" s="628" t="s">
        <v>3109</v>
      </c>
      <c r="AG55" s="716">
        <v>44660</v>
      </c>
      <c r="AH55" s="628" t="s">
        <v>3109</v>
      </c>
      <c r="AI55" s="612">
        <v>390</v>
      </c>
      <c r="AJ55" s="614" t="s">
        <v>3109</v>
      </c>
      <c r="AK55" s="615">
        <v>2800</v>
      </c>
      <c r="AL55" s="644">
        <v>3000</v>
      </c>
      <c r="AM55" s="614" t="s">
        <v>3109</v>
      </c>
      <c r="AN55" s="645" t="s">
        <v>3111</v>
      </c>
      <c r="AO55" s="674">
        <v>20300</v>
      </c>
      <c r="AP55" s="644">
        <v>22600</v>
      </c>
      <c r="AQ55" s="628" t="s">
        <v>85</v>
      </c>
      <c r="AR55" s="664">
        <v>2050</v>
      </c>
      <c r="AS55" s="628" t="s">
        <v>85</v>
      </c>
      <c r="AT55" s="675" t="s">
        <v>3112</v>
      </c>
      <c r="AU55" s="628" t="s">
        <v>85</v>
      </c>
      <c r="AV55" s="664">
        <v>36180</v>
      </c>
      <c r="AW55" s="628" t="s">
        <v>0</v>
      </c>
      <c r="AX55" s="667">
        <v>360</v>
      </c>
      <c r="AY55" s="628" t="s">
        <v>85</v>
      </c>
      <c r="AZ55" s="670" t="s">
        <v>3172</v>
      </c>
      <c r="BA55" s="658" t="s">
        <v>3172</v>
      </c>
      <c r="BB55" s="658" t="s">
        <v>3172</v>
      </c>
      <c r="BC55" s="660" t="s">
        <v>3172</v>
      </c>
      <c r="BD55" s="628"/>
      <c r="BE55" s="675" t="s">
        <v>3113</v>
      </c>
      <c r="BF55" s="309"/>
      <c r="BG55" s="309"/>
    </row>
    <row r="56" spans="1:59" s="335" customFormat="1" ht="15" customHeight="1">
      <c r="A56" s="703"/>
      <c r="B56" s="706"/>
      <c r="C56" s="683"/>
      <c r="D56" s="686"/>
      <c r="E56" s="40"/>
      <c r="F56" s="689"/>
      <c r="G56" s="692"/>
      <c r="H56" s="689"/>
      <c r="I56" s="692"/>
      <c r="J56" s="628"/>
      <c r="K56" s="616"/>
      <c r="L56" s="650"/>
      <c r="M56" s="653"/>
      <c r="N56" s="616"/>
      <c r="O56" s="650"/>
      <c r="P56" s="653"/>
      <c r="Q56" s="628"/>
      <c r="R56" s="656"/>
      <c r="S56" s="653"/>
      <c r="T56" s="710"/>
      <c r="U56" s="650"/>
      <c r="V56" s="653"/>
      <c r="W56" s="712"/>
      <c r="X56" s="30"/>
      <c r="Y56" s="642"/>
      <c r="Z56" s="715"/>
      <c r="AA56" s="628"/>
      <c r="AB56" s="323"/>
      <c r="AC56" s="38"/>
      <c r="AD56" s="708"/>
      <c r="AE56" s="323"/>
      <c r="AF56" s="628"/>
      <c r="AG56" s="697"/>
      <c r="AH56" s="628"/>
      <c r="AI56" s="613"/>
      <c r="AJ56" s="614"/>
      <c r="AK56" s="616"/>
      <c r="AL56" s="626"/>
      <c r="AM56" s="614"/>
      <c r="AN56" s="622"/>
      <c r="AO56" s="624"/>
      <c r="AP56" s="626"/>
      <c r="AQ56" s="628"/>
      <c r="AR56" s="665"/>
      <c r="AS56" s="628"/>
      <c r="AT56" s="676"/>
      <c r="AU56" s="628"/>
      <c r="AV56" s="665"/>
      <c r="AW56" s="628"/>
      <c r="AX56" s="668"/>
      <c r="AY56" s="628"/>
      <c r="AZ56" s="671"/>
      <c r="BA56" s="659"/>
      <c r="BB56" s="659"/>
      <c r="BC56" s="661"/>
      <c r="BD56" s="628"/>
      <c r="BE56" s="676"/>
      <c r="BF56" s="309"/>
      <c r="BG56" s="309"/>
    </row>
    <row r="57" spans="1:59" s="335" customFormat="1" ht="15" customHeight="1">
      <c r="A57" s="703"/>
      <c r="B57" s="706"/>
      <c r="C57" s="683"/>
      <c r="D57" s="686"/>
      <c r="E57" s="40"/>
      <c r="F57" s="689"/>
      <c r="G57" s="692"/>
      <c r="H57" s="689"/>
      <c r="I57" s="692"/>
      <c r="J57" s="628"/>
      <c r="K57" s="616"/>
      <c r="L57" s="650"/>
      <c r="M57" s="653"/>
      <c r="N57" s="616"/>
      <c r="O57" s="650"/>
      <c r="P57" s="653"/>
      <c r="Q57" s="628"/>
      <c r="R57" s="656"/>
      <c r="S57" s="653"/>
      <c r="T57" s="710"/>
      <c r="U57" s="650"/>
      <c r="V57" s="653"/>
      <c r="W57" s="712"/>
      <c r="X57" s="30"/>
      <c r="Y57" s="326" t="s">
        <v>221</v>
      </c>
      <c r="Z57" s="41">
        <v>251800</v>
      </c>
      <c r="AA57" s="628"/>
      <c r="AB57" s="323">
        <v>2510</v>
      </c>
      <c r="AC57" s="38"/>
      <c r="AD57" s="708"/>
      <c r="AE57" s="323"/>
      <c r="AF57" s="628"/>
      <c r="AG57" s="697"/>
      <c r="AH57" s="628"/>
      <c r="AI57" s="613"/>
      <c r="AJ57" s="614"/>
      <c r="AK57" s="616"/>
      <c r="AL57" s="626"/>
      <c r="AM57" s="614"/>
      <c r="AN57" s="622" t="s">
        <v>3114</v>
      </c>
      <c r="AO57" s="624">
        <v>11200</v>
      </c>
      <c r="AP57" s="626">
        <v>12400</v>
      </c>
      <c r="AQ57" s="628"/>
      <c r="AR57" s="665"/>
      <c r="AS57" s="628"/>
      <c r="AT57" s="676"/>
      <c r="AU57" s="628"/>
      <c r="AV57" s="665"/>
      <c r="AW57" s="628"/>
      <c r="AX57" s="668"/>
      <c r="AY57" s="628"/>
      <c r="AZ57" s="671"/>
      <c r="BA57" s="659"/>
      <c r="BB57" s="659"/>
      <c r="BC57" s="661"/>
      <c r="BD57" s="628"/>
      <c r="BE57" s="676"/>
      <c r="BF57" s="309"/>
      <c r="BG57" s="309"/>
    </row>
    <row r="58" spans="1:59" s="335" customFormat="1" ht="15" customHeight="1">
      <c r="A58" s="703"/>
      <c r="B58" s="706"/>
      <c r="C58" s="683"/>
      <c r="D58" s="686"/>
      <c r="E58" s="40"/>
      <c r="F58" s="689"/>
      <c r="G58" s="692"/>
      <c r="H58" s="689"/>
      <c r="I58" s="692"/>
      <c r="J58" s="628"/>
      <c r="K58" s="616"/>
      <c r="L58" s="650"/>
      <c r="M58" s="653"/>
      <c r="N58" s="616"/>
      <c r="O58" s="650"/>
      <c r="P58" s="653"/>
      <c r="Q58" s="628"/>
      <c r="R58" s="656"/>
      <c r="S58" s="653"/>
      <c r="T58" s="710"/>
      <c r="U58" s="650"/>
      <c r="V58" s="653"/>
      <c r="W58" s="712"/>
      <c r="X58" s="30"/>
      <c r="Y58" s="326" t="s">
        <v>3115</v>
      </c>
      <c r="Z58" s="41">
        <v>269500</v>
      </c>
      <c r="AA58" s="628"/>
      <c r="AB58" s="323">
        <v>2690</v>
      </c>
      <c r="AC58" s="38"/>
      <c r="AD58" s="708"/>
      <c r="AE58" s="323"/>
      <c r="AF58" s="628"/>
      <c r="AG58" s="697"/>
      <c r="AH58" s="628"/>
      <c r="AI58" s="613"/>
      <c r="AJ58" s="614"/>
      <c r="AK58" s="616"/>
      <c r="AL58" s="626"/>
      <c r="AM58" s="614"/>
      <c r="AN58" s="622"/>
      <c r="AO58" s="624"/>
      <c r="AP58" s="626"/>
      <c r="AQ58" s="628"/>
      <c r="AR58" s="665"/>
      <c r="AS58" s="628"/>
      <c r="AT58" s="676"/>
      <c r="AU58" s="628"/>
      <c r="AV58" s="665"/>
      <c r="AW58" s="628"/>
      <c r="AX58" s="668"/>
      <c r="AY58" s="628"/>
      <c r="AZ58" s="671"/>
      <c r="BA58" s="659"/>
      <c r="BB58" s="659"/>
      <c r="BC58" s="661"/>
      <c r="BD58" s="628"/>
      <c r="BE58" s="676"/>
      <c r="BF58" s="309"/>
      <c r="BG58" s="309"/>
    </row>
    <row r="59" spans="1:59" s="335" customFormat="1" ht="15" customHeight="1">
      <c r="A59" s="703"/>
      <c r="B59" s="706"/>
      <c r="C59" s="683"/>
      <c r="D59" s="694" t="s">
        <v>8</v>
      </c>
      <c r="E59" s="40"/>
      <c r="F59" s="696">
        <v>273250</v>
      </c>
      <c r="G59" s="699"/>
      <c r="H59" s="696">
        <v>268630</v>
      </c>
      <c r="I59" s="699"/>
      <c r="J59" s="628" t="s">
        <v>3109</v>
      </c>
      <c r="K59" s="641">
        <v>2620</v>
      </c>
      <c r="L59" s="638"/>
      <c r="M59" s="632" t="s">
        <v>74</v>
      </c>
      <c r="N59" s="641">
        <v>2580</v>
      </c>
      <c r="O59" s="638"/>
      <c r="P59" s="632" t="s">
        <v>74</v>
      </c>
      <c r="Q59" s="628" t="s">
        <v>3109</v>
      </c>
      <c r="R59" s="629">
        <v>73000</v>
      </c>
      <c r="S59" s="632"/>
      <c r="T59" s="635">
        <v>730</v>
      </c>
      <c r="U59" s="638"/>
      <c r="V59" s="632" t="s">
        <v>74</v>
      </c>
      <c r="W59" s="712"/>
      <c r="X59" s="30"/>
      <c r="Y59" s="326" t="s">
        <v>22</v>
      </c>
      <c r="Z59" s="41">
        <v>305100</v>
      </c>
      <c r="AA59" s="628"/>
      <c r="AB59" s="323">
        <v>3050</v>
      </c>
      <c r="AC59" s="38"/>
      <c r="AD59" s="708"/>
      <c r="AE59" s="323"/>
      <c r="AF59" s="628"/>
      <c r="AG59" s="697"/>
      <c r="AH59" s="628"/>
      <c r="AI59" s="646" t="s">
        <v>3002</v>
      </c>
      <c r="AJ59" s="614"/>
      <c r="AK59" s="616"/>
      <c r="AL59" s="626"/>
      <c r="AM59" s="614"/>
      <c r="AN59" s="622" t="s">
        <v>3116</v>
      </c>
      <c r="AO59" s="624">
        <v>9700</v>
      </c>
      <c r="AP59" s="626">
        <v>10800</v>
      </c>
      <c r="AQ59" s="628"/>
      <c r="AR59" s="665"/>
      <c r="AS59" s="628"/>
      <c r="AT59" s="677">
        <v>0.09</v>
      </c>
      <c r="AU59" s="628"/>
      <c r="AV59" s="665"/>
      <c r="AW59" s="628"/>
      <c r="AX59" s="668"/>
      <c r="AY59" s="628"/>
      <c r="AZ59" s="672">
        <v>0.02</v>
      </c>
      <c r="BA59" s="618">
        <v>0.03</v>
      </c>
      <c r="BB59" s="618">
        <v>0.05</v>
      </c>
      <c r="BC59" s="620">
        <v>0.06</v>
      </c>
      <c r="BD59" s="628"/>
      <c r="BE59" s="677">
        <v>0.82</v>
      </c>
      <c r="BF59" s="309"/>
      <c r="BG59" s="309"/>
    </row>
    <row r="60" spans="1:59" s="335" customFormat="1" ht="15" customHeight="1">
      <c r="A60" s="703"/>
      <c r="B60" s="706"/>
      <c r="C60" s="683"/>
      <c r="D60" s="686"/>
      <c r="E60" s="40"/>
      <c r="F60" s="697"/>
      <c r="G60" s="700"/>
      <c r="H60" s="697"/>
      <c r="I60" s="700"/>
      <c r="J60" s="628"/>
      <c r="K60" s="642"/>
      <c r="L60" s="639"/>
      <c r="M60" s="633"/>
      <c r="N60" s="642"/>
      <c r="O60" s="639"/>
      <c r="P60" s="633"/>
      <c r="Q60" s="628"/>
      <c r="R60" s="630"/>
      <c r="S60" s="633"/>
      <c r="T60" s="636"/>
      <c r="U60" s="639"/>
      <c r="V60" s="633"/>
      <c r="W60" s="712"/>
      <c r="X60" s="30"/>
      <c r="Y60" s="326" t="s">
        <v>21</v>
      </c>
      <c r="Z60" s="41">
        <v>340700</v>
      </c>
      <c r="AA60" s="628"/>
      <c r="AB60" s="323">
        <v>3400</v>
      </c>
      <c r="AC60" s="38"/>
      <c r="AD60" s="708"/>
      <c r="AE60" s="323"/>
      <c r="AF60" s="319"/>
      <c r="AG60" s="697"/>
      <c r="AH60" s="628"/>
      <c r="AI60" s="646"/>
      <c r="AJ60" s="614"/>
      <c r="AK60" s="616"/>
      <c r="AL60" s="626"/>
      <c r="AM60" s="614"/>
      <c r="AN60" s="622"/>
      <c r="AO60" s="624"/>
      <c r="AP60" s="626"/>
      <c r="AQ60" s="628"/>
      <c r="AR60" s="665"/>
      <c r="AS60" s="628"/>
      <c r="AT60" s="677"/>
      <c r="AU60" s="628"/>
      <c r="AV60" s="665"/>
      <c r="AW60" s="628"/>
      <c r="AX60" s="668"/>
      <c r="AY60" s="628"/>
      <c r="AZ60" s="672"/>
      <c r="BA60" s="618"/>
      <c r="BB60" s="618"/>
      <c r="BC60" s="620"/>
      <c r="BD60" s="628"/>
      <c r="BE60" s="677"/>
      <c r="BF60" s="309"/>
      <c r="BG60" s="309"/>
    </row>
    <row r="61" spans="1:59" s="335" customFormat="1" ht="15" customHeight="1">
      <c r="A61" s="703"/>
      <c r="B61" s="706"/>
      <c r="C61" s="683"/>
      <c r="D61" s="686"/>
      <c r="E61" s="40"/>
      <c r="F61" s="697"/>
      <c r="G61" s="700"/>
      <c r="H61" s="697"/>
      <c r="I61" s="700"/>
      <c r="J61" s="628"/>
      <c r="K61" s="642"/>
      <c r="L61" s="639"/>
      <c r="M61" s="633"/>
      <c r="N61" s="642"/>
      <c r="O61" s="639"/>
      <c r="P61" s="633"/>
      <c r="Q61" s="628"/>
      <c r="R61" s="630"/>
      <c r="S61" s="633"/>
      <c r="T61" s="636"/>
      <c r="U61" s="639"/>
      <c r="V61" s="633"/>
      <c r="W61" s="712"/>
      <c r="X61" s="30"/>
      <c r="Y61" s="326" t="s">
        <v>20</v>
      </c>
      <c r="Z61" s="41">
        <v>376300</v>
      </c>
      <c r="AA61" s="628"/>
      <c r="AB61" s="323">
        <v>3760</v>
      </c>
      <c r="AC61" s="38"/>
      <c r="AD61" s="708"/>
      <c r="AE61" s="323"/>
      <c r="AF61" s="319"/>
      <c r="AG61" s="697"/>
      <c r="AH61" s="628"/>
      <c r="AI61" s="646"/>
      <c r="AJ61" s="614"/>
      <c r="AK61" s="616"/>
      <c r="AL61" s="626"/>
      <c r="AM61" s="614"/>
      <c r="AN61" s="622" t="s">
        <v>3117</v>
      </c>
      <c r="AO61" s="624">
        <v>8700</v>
      </c>
      <c r="AP61" s="626">
        <v>9700</v>
      </c>
      <c r="AQ61" s="628"/>
      <c r="AR61" s="665"/>
      <c r="AS61" s="628"/>
      <c r="AT61" s="677"/>
      <c r="AU61" s="628"/>
      <c r="AV61" s="665"/>
      <c r="AW61" s="628"/>
      <c r="AX61" s="668"/>
      <c r="AY61" s="628"/>
      <c r="AZ61" s="672"/>
      <c r="BA61" s="618"/>
      <c r="BB61" s="618"/>
      <c r="BC61" s="620"/>
      <c r="BD61" s="628"/>
      <c r="BE61" s="677"/>
      <c r="BF61" s="309"/>
      <c r="BG61" s="309"/>
    </row>
    <row r="62" spans="1:59" s="335" customFormat="1" ht="15" customHeight="1">
      <c r="A62" s="703"/>
      <c r="B62" s="706"/>
      <c r="C62" s="683"/>
      <c r="D62" s="686"/>
      <c r="E62" s="40"/>
      <c r="F62" s="697"/>
      <c r="G62" s="701"/>
      <c r="H62" s="697"/>
      <c r="I62" s="701"/>
      <c r="J62" s="628"/>
      <c r="K62" s="643"/>
      <c r="L62" s="640"/>
      <c r="M62" s="634"/>
      <c r="N62" s="643"/>
      <c r="O62" s="640"/>
      <c r="P62" s="634"/>
      <c r="Q62" s="628"/>
      <c r="R62" s="630"/>
      <c r="S62" s="634"/>
      <c r="T62" s="636"/>
      <c r="U62" s="640"/>
      <c r="V62" s="633"/>
      <c r="W62" s="712"/>
      <c r="X62" s="30"/>
      <c r="Y62" s="326" t="s">
        <v>19</v>
      </c>
      <c r="Z62" s="41">
        <v>411900</v>
      </c>
      <c r="AA62" s="628"/>
      <c r="AB62" s="323">
        <v>4110</v>
      </c>
      <c r="AC62" s="38"/>
      <c r="AD62" s="708"/>
      <c r="AE62" s="323" t="s">
        <v>17</v>
      </c>
      <c r="AF62" s="319"/>
      <c r="AG62" s="698"/>
      <c r="AH62" s="628"/>
      <c r="AI62" s="647"/>
      <c r="AJ62" s="614"/>
      <c r="AK62" s="617"/>
      <c r="AL62" s="627"/>
      <c r="AM62" s="614"/>
      <c r="AN62" s="623"/>
      <c r="AO62" s="625"/>
      <c r="AP62" s="627"/>
      <c r="AQ62" s="628"/>
      <c r="AR62" s="666"/>
      <c r="AS62" s="628"/>
      <c r="AT62" s="678"/>
      <c r="AU62" s="628"/>
      <c r="AV62" s="665"/>
      <c r="AW62" s="628"/>
      <c r="AX62" s="668"/>
      <c r="AY62" s="628"/>
      <c r="AZ62" s="673"/>
      <c r="BA62" s="619"/>
      <c r="BB62" s="619"/>
      <c r="BC62" s="621"/>
      <c r="BD62" s="628"/>
      <c r="BE62" s="678"/>
      <c r="BF62" s="309"/>
      <c r="BG62" s="309"/>
    </row>
    <row r="63" spans="1:59" s="335" customFormat="1" ht="15" customHeight="1">
      <c r="A63" s="703"/>
      <c r="B63" s="679" t="s">
        <v>177</v>
      </c>
      <c r="C63" s="682" t="s">
        <v>9</v>
      </c>
      <c r="D63" s="685" t="s">
        <v>176</v>
      </c>
      <c r="E63" s="40"/>
      <c r="F63" s="688">
        <v>157350</v>
      </c>
      <c r="G63" s="691">
        <v>230350</v>
      </c>
      <c r="H63" s="688">
        <v>154430</v>
      </c>
      <c r="I63" s="691">
        <v>227430</v>
      </c>
      <c r="J63" s="628" t="s">
        <v>3109</v>
      </c>
      <c r="K63" s="615">
        <v>1460</v>
      </c>
      <c r="L63" s="649">
        <v>2190</v>
      </c>
      <c r="M63" s="652" t="s">
        <v>74</v>
      </c>
      <c r="N63" s="615">
        <v>1430</v>
      </c>
      <c r="O63" s="649">
        <v>2160</v>
      </c>
      <c r="P63" s="652" t="s">
        <v>74</v>
      </c>
      <c r="Q63" s="628" t="s">
        <v>3109</v>
      </c>
      <c r="R63" s="655">
        <v>146000</v>
      </c>
      <c r="S63" s="652">
        <v>73000</v>
      </c>
      <c r="T63" s="709">
        <v>1460</v>
      </c>
      <c r="U63" s="649">
        <v>730</v>
      </c>
      <c r="V63" s="652" t="s">
        <v>74</v>
      </c>
      <c r="W63" s="712"/>
      <c r="X63" s="30"/>
      <c r="Y63" s="326" t="s">
        <v>18</v>
      </c>
      <c r="Z63" s="41">
        <v>447500</v>
      </c>
      <c r="AA63" s="628"/>
      <c r="AB63" s="323">
        <v>4470</v>
      </c>
      <c r="AC63" s="38"/>
      <c r="AD63" s="708"/>
      <c r="AE63" s="43" t="s">
        <v>16</v>
      </c>
      <c r="AF63" s="628" t="s">
        <v>3109</v>
      </c>
      <c r="AG63" s="716">
        <v>30120</v>
      </c>
      <c r="AH63" s="628" t="s">
        <v>3109</v>
      </c>
      <c r="AI63" s="612">
        <v>240</v>
      </c>
      <c r="AJ63" s="614" t="s">
        <v>3109</v>
      </c>
      <c r="AK63" s="615">
        <v>1700</v>
      </c>
      <c r="AL63" s="644">
        <v>1900</v>
      </c>
      <c r="AM63" s="614" t="s">
        <v>3109</v>
      </c>
      <c r="AN63" s="645" t="s">
        <v>3111</v>
      </c>
      <c r="AO63" s="674">
        <v>25700</v>
      </c>
      <c r="AP63" s="644">
        <v>28600</v>
      </c>
      <c r="AQ63" s="628" t="s">
        <v>85</v>
      </c>
      <c r="AR63" s="664">
        <v>1290</v>
      </c>
      <c r="AS63" s="628" t="s">
        <v>85</v>
      </c>
      <c r="AT63" s="675" t="s">
        <v>3112</v>
      </c>
      <c r="AU63" s="628" t="s">
        <v>85</v>
      </c>
      <c r="AV63" s="664">
        <v>22850</v>
      </c>
      <c r="AW63" s="628" t="s">
        <v>0</v>
      </c>
      <c r="AX63" s="667">
        <v>220</v>
      </c>
      <c r="AY63" s="628" t="s">
        <v>85</v>
      </c>
      <c r="AZ63" s="670" t="s">
        <v>3172</v>
      </c>
      <c r="BA63" s="658" t="s">
        <v>3172</v>
      </c>
      <c r="BB63" s="658" t="s">
        <v>3172</v>
      </c>
      <c r="BC63" s="660" t="s">
        <v>3172</v>
      </c>
      <c r="BD63" s="37"/>
      <c r="BE63" s="662" t="s">
        <v>225</v>
      </c>
      <c r="BF63" s="309"/>
      <c r="BG63" s="309"/>
    </row>
    <row r="64" spans="1:59" s="335" customFormat="1" ht="15" customHeight="1">
      <c r="A64" s="703"/>
      <c r="B64" s="680"/>
      <c r="C64" s="683"/>
      <c r="D64" s="686"/>
      <c r="E64" s="40"/>
      <c r="F64" s="689"/>
      <c r="G64" s="692"/>
      <c r="H64" s="689"/>
      <c r="I64" s="692"/>
      <c r="J64" s="628"/>
      <c r="K64" s="616"/>
      <c r="L64" s="650"/>
      <c r="M64" s="653"/>
      <c r="N64" s="616"/>
      <c r="O64" s="650"/>
      <c r="P64" s="653"/>
      <c r="Q64" s="628"/>
      <c r="R64" s="656"/>
      <c r="S64" s="653"/>
      <c r="T64" s="710"/>
      <c r="U64" s="650"/>
      <c r="V64" s="653"/>
      <c r="W64" s="712"/>
      <c r="X64" s="30"/>
      <c r="Y64" s="326" t="s">
        <v>15</v>
      </c>
      <c r="Z64" s="41">
        <v>483000</v>
      </c>
      <c r="AA64" s="628"/>
      <c r="AB64" s="323">
        <v>4830</v>
      </c>
      <c r="AC64" s="38"/>
      <c r="AD64" s="708"/>
      <c r="AE64" s="323"/>
      <c r="AF64" s="628"/>
      <c r="AG64" s="697"/>
      <c r="AH64" s="628"/>
      <c r="AI64" s="613"/>
      <c r="AJ64" s="614"/>
      <c r="AK64" s="616"/>
      <c r="AL64" s="626"/>
      <c r="AM64" s="614"/>
      <c r="AN64" s="622"/>
      <c r="AO64" s="624"/>
      <c r="AP64" s="626"/>
      <c r="AQ64" s="628"/>
      <c r="AR64" s="665"/>
      <c r="AS64" s="628"/>
      <c r="AT64" s="676"/>
      <c r="AU64" s="628"/>
      <c r="AV64" s="665"/>
      <c r="AW64" s="628"/>
      <c r="AX64" s="668"/>
      <c r="AY64" s="628"/>
      <c r="AZ64" s="671"/>
      <c r="BA64" s="659"/>
      <c r="BB64" s="659"/>
      <c r="BC64" s="661"/>
      <c r="BD64" s="37"/>
      <c r="BE64" s="663"/>
      <c r="BF64" s="309"/>
      <c r="BG64" s="309"/>
    </row>
    <row r="65" spans="1:59" s="335" customFormat="1" ht="15" customHeight="1">
      <c r="A65" s="703"/>
      <c r="B65" s="680"/>
      <c r="C65" s="683"/>
      <c r="D65" s="686"/>
      <c r="E65" s="40"/>
      <c r="F65" s="689"/>
      <c r="G65" s="692"/>
      <c r="H65" s="689"/>
      <c r="I65" s="692"/>
      <c r="J65" s="628"/>
      <c r="K65" s="616"/>
      <c r="L65" s="650"/>
      <c r="M65" s="653"/>
      <c r="N65" s="616"/>
      <c r="O65" s="650"/>
      <c r="P65" s="653"/>
      <c r="Q65" s="628"/>
      <c r="R65" s="656"/>
      <c r="S65" s="653"/>
      <c r="T65" s="710"/>
      <c r="U65" s="650"/>
      <c r="V65" s="653"/>
      <c r="W65" s="712"/>
      <c r="X65" s="30"/>
      <c r="Y65" s="326" t="s">
        <v>14</v>
      </c>
      <c r="Z65" s="41">
        <v>518600</v>
      </c>
      <c r="AA65" s="628"/>
      <c r="AB65" s="323">
        <v>5180</v>
      </c>
      <c r="AC65" s="38"/>
      <c r="AD65" s="708"/>
      <c r="AE65" s="323"/>
      <c r="AF65" s="628"/>
      <c r="AG65" s="697"/>
      <c r="AH65" s="628"/>
      <c r="AI65" s="613"/>
      <c r="AJ65" s="614"/>
      <c r="AK65" s="616"/>
      <c r="AL65" s="626"/>
      <c r="AM65" s="614"/>
      <c r="AN65" s="622" t="s">
        <v>3114</v>
      </c>
      <c r="AO65" s="624">
        <v>14200</v>
      </c>
      <c r="AP65" s="626">
        <v>15700</v>
      </c>
      <c r="AQ65" s="628"/>
      <c r="AR65" s="665"/>
      <c r="AS65" s="628"/>
      <c r="AT65" s="676"/>
      <c r="AU65" s="628"/>
      <c r="AV65" s="665"/>
      <c r="AW65" s="628"/>
      <c r="AX65" s="668"/>
      <c r="AY65" s="628"/>
      <c r="AZ65" s="671"/>
      <c r="BA65" s="659"/>
      <c r="BB65" s="659"/>
      <c r="BC65" s="661"/>
      <c r="BD65" s="37"/>
      <c r="BE65" s="325" t="s">
        <v>3003</v>
      </c>
      <c r="BF65" s="309"/>
      <c r="BG65" s="309"/>
    </row>
    <row r="66" spans="1:59" s="335" customFormat="1" ht="15" customHeight="1">
      <c r="A66" s="703"/>
      <c r="B66" s="680"/>
      <c r="C66" s="683"/>
      <c r="D66" s="686"/>
      <c r="E66" s="40"/>
      <c r="F66" s="689"/>
      <c r="G66" s="692"/>
      <c r="H66" s="689"/>
      <c r="I66" s="692"/>
      <c r="J66" s="628"/>
      <c r="K66" s="616"/>
      <c r="L66" s="650"/>
      <c r="M66" s="653"/>
      <c r="N66" s="616"/>
      <c r="O66" s="650"/>
      <c r="P66" s="653"/>
      <c r="Q66" s="628"/>
      <c r="R66" s="656"/>
      <c r="S66" s="653"/>
      <c r="T66" s="710"/>
      <c r="U66" s="650"/>
      <c r="V66" s="653"/>
      <c r="W66" s="712"/>
      <c r="X66" s="30"/>
      <c r="Y66" s="326" t="s">
        <v>13</v>
      </c>
      <c r="Z66" s="41">
        <v>554200</v>
      </c>
      <c r="AA66" s="628"/>
      <c r="AB66" s="323">
        <v>5540</v>
      </c>
      <c r="AC66" s="38"/>
      <c r="AD66" s="708"/>
      <c r="AE66" s="323"/>
      <c r="AF66" s="628"/>
      <c r="AG66" s="697"/>
      <c r="AH66" s="628"/>
      <c r="AI66" s="613"/>
      <c r="AJ66" s="614"/>
      <c r="AK66" s="616"/>
      <c r="AL66" s="626"/>
      <c r="AM66" s="614"/>
      <c r="AN66" s="622"/>
      <c r="AO66" s="624"/>
      <c r="AP66" s="626"/>
      <c r="AQ66" s="628"/>
      <c r="AR66" s="665"/>
      <c r="AS66" s="628"/>
      <c r="AT66" s="676"/>
      <c r="AU66" s="628"/>
      <c r="AV66" s="665"/>
      <c r="AW66" s="628"/>
      <c r="AX66" s="668"/>
      <c r="AY66" s="628"/>
      <c r="AZ66" s="671"/>
      <c r="BA66" s="659"/>
      <c r="BB66" s="659"/>
      <c r="BC66" s="661"/>
      <c r="BD66" s="37"/>
      <c r="BE66" s="42">
        <v>0.8</v>
      </c>
      <c r="BF66" s="309"/>
      <c r="BG66" s="309"/>
    </row>
    <row r="67" spans="1:59" s="335" customFormat="1" ht="15" customHeight="1">
      <c r="A67" s="703"/>
      <c r="B67" s="680"/>
      <c r="C67" s="683"/>
      <c r="D67" s="694" t="s">
        <v>8</v>
      </c>
      <c r="E67" s="40"/>
      <c r="F67" s="696">
        <v>230350</v>
      </c>
      <c r="G67" s="699"/>
      <c r="H67" s="696">
        <v>227430</v>
      </c>
      <c r="I67" s="699"/>
      <c r="J67" s="628" t="s">
        <v>3109</v>
      </c>
      <c r="K67" s="641">
        <v>2190</v>
      </c>
      <c r="L67" s="638"/>
      <c r="M67" s="632" t="s">
        <v>74</v>
      </c>
      <c r="N67" s="641">
        <v>2160</v>
      </c>
      <c r="O67" s="638"/>
      <c r="P67" s="632" t="s">
        <v>74</v>
      </c>
      <c r="Q67" s="628" t="s">
        <v>3109</v>
      </c>
      <c r="R67" s="629">
        <v>73000</v>
      </c>
      <c r="S67" s="632"/>
      <c r="T67" s="635">
        <v>730</v>
      </c>
      <c r="U67" s="638"/>
      <c r="V67" s="632" t="s">
        <v>74</v>
      </c>
      <c r="W67" s="712"/>
      <c r="X67" s="30"/>
      <c r="Y67" s="326" t="s">
        <v>178</v>
      </c>
      <c r="Z67" s="41">
        <v>589800</v>
      </c>
      <c r="AA67" s="628"/>
      <c r="AB67" s="323">
        <v>5890</v>
      </c>
      <c r="AC67" s="38"/>
      <c r="AD67" s="708"/>
      <c r="AE67" s="323"/>
      <c r="AF67" s="628"/>
      <c r="AG67" s="697"/>
      <c r="AH67" s="628"/>
      <c r="AI67" s="646" t="s">
        <v>3002</v>
      </c>
      <c r="AJ67" s="614"/>
      <c r="AK67" s="616"/>
      <c r="AL67" s="626"/>
      <c r="AM67" s="614"/>
      <c r="AN67" s="622" t="s">
        <v>3116</v>
      </c>
      <c r="AO67" s="624">
        <v>12300</v>
      </c>
      <c r="AP67" s="626">
        <v>13700</v>
      </c>
      <c r="AQ67" s="628"/>
      <c r="AR67" s="665"/>
      <c r="AS67" s="628"/>
      <c r="AT67" s="677">
        <v>0.09</v>
      </c>
      <c r="AU67" s="628"/>
      <c r="AV67" s="665"/>
      <c r="AW67" s="628"/>
      <c r="AX67" s="668"/>
      <c r="AY67" s="628"/>
      <c r="AZ67" s="672">
        <v>0.02</v>
      </c>
      <c r="BA67" s="618">
        <v>0.03</v>
      </c>
      <c r="BB67" s="618">
        <v>0.05</v>
      </c>
      <c r="BC67" s="620">
        <v>0.06</v>
      </c>
      <c r="BD67" s="37"/>
      <c r="BE67" s="325" t="s">
        <v>3004</v>
      </c>
      <c r="BF67" s="309"/>
      <c r="BG67" s="309"/>
    </row>
    <row r="68" spans="1:59" s="335" customFormat="1" ht="15" customHeight="1">
      <c r="A68" s="703"/>
      <c r="B68" s="680"/>
      <c r="C68" s="683"/>
      <c r="D68" s="686"/>
      <c r="E68" s="40"/>
      <c r="F68" s="697"/>
      <c r="G68" s="700"/>
      <c r="H68" s="697"/>
      <c r="I68" s="700"/>
      <c r="J68" s="628"/>
      <c r="K68" s="642"/>
      <c r="L68" s="639"/>
      <c r="M68" s="633"/>
      <c r="N68" s="642"/>
      <c r="O68" s="639"/>
      <c r="P68" s="633"/>
      <c r="Q68" s="628"/>
      <c r="R68" s="630"/>
      <c r="S68" s="633"/>
      <c r="T68" s="636"/>
      <c r="U68" s="639"/>
      <c r="V68" s="633"/>
      <c r="W68" s="331"/>
      <c r="X68" s="30"/>
      <c r="Y68" s="326" t="s">
        <v>12</v>
      </c>
      <c r="Z68" s="41">
        <v>625400</v>
      </c>
      <c r="AA68" s="628"/>
      <c r="AB68" s="323">
        <v>6250</v>
      </c>
      <c r="AC68" s="38"/>
      <c r="AD68" s="708"/>
      <c r="AE68" s="323"/>
      <c r="AF68" s="319"/>
      <c r="AG68" s="697"/>
      <c r="AH68" s="628"/>
      <c r="AI68" s="646"/>
      <c r="AJ68" s="614"/>
      <c r="AK68" s="616"/>
      <c r="AL68" s="626"/>
      <c r="AM68" s="614"/>
      <c r="AN68" s="622"/>
      <c r="AO68" s="624"/>
      <c r="AP68" s="626"/>
      <c r="AQ68" s="628"/>
      <c r="AR68" s="665"/>
      <c r="AS68" s="628"/>
      <c r="AT68" s="677"/>
      <c r="AU68" s="628"/>
      <c r="AV68" s="665"/>
      <c r="AW68" s="628"/>
      <c r="AX68" s="668"/>
      <c r="AY68" s="628"/>
      <c r="AZ68" s="672"/>
      <c r="BA68" s="618"/>
      <c r="BB68" s="618"/>
      <c r="BC68" s="620"/>
      <c r="BD68" s="37"/>
      <c r="BE68" s="42">
        <v>0.75</v>
      </c>
      <c r="BF68" s="309"/>
      <c r="BG68" s="309"/>
    </row>
    <row r="69" spans="1:59" s="335" customFormat="1" ht="15" customHeight="1">
      <c r="A69" s="703"/>
      <c r="B69" s="680"/>
      <c r="C69" s="683"/>
      <c r="D69" s="686"/>
      <c r="E69" s="40"/>
      <c r="F69" s="697"/>
      <c r="G69" s="700"/>
      <c r="H69" s="697"/>
      <c r="I69" s="700"/>
      <c r="J69" s="628"/>
      <c r="K69" s="642"/>
      <c r="L69" s="639"/>
      <c r="M69" s="633"/>
      <c r="N69" s="642"/>
      <c r="O69" s="639"/>
      <c r="P69" s="633"/>
      <c r="Q69" s="628"/>
      <c r="R69" s="630"/>
      <c r="S69" s="633"/>
      <c r="T69" s="636"/>
      <c r="U69" s="639"/>
      <c r="V69" s="633"/>
      <c r="W69" s="331"/>
      <c r="X69" s="30"/>
      <c r="Y69" s="326" t="s">
        <v>11</v>
      </c>
      <c r="Z69" s="41">
        <v>661000</v>
      </c>
      <c r="AA69" s="628"/>
      <c r="AB69" s="323">
        <v>6610</v>
      </c>
      <c r="AC69" s="38"/>
      <c r="AD69" s="708"/>
      <c r="AE69" s="323"/>
      <c r="AF69" s="319"/>
      <c r="AG69" s="697"/>
      <c r="AH69" s="628"/>
      <c r="AI69" s="646"/>
      <c r="AJ69" s="614"/>
      <c r="AK69" s="616"/>
      <c r="AL69" s="626"/>
      <c r="AM69" s="614"/>
      <c r="AN69" s="622" t="s">
        <v>3117</v>
      </c>
      <c r="AO69" s="624">
        <v>11000</v>
      </c>
      <c r="AP69" s="626">
        <v>12300</v>
      </c>
      <c r="AQ69" s="628"/>
      <c r="AR69" s="665"/>
      <c r="AS69" s="628"/>
      <c r="AT69" s="677"/>
      <c r="AU69" s="628"/>
      <c r="AV69" s="665"/>
      <c r="AW69" s="628"/>
      <c r="AX69" s="668"/>
      <c r="AY69" s="628"/>
      <c r="AZ69" s="672"/>
      <c r="BA69" s="618"/>
      <c r="BB69" s="618"/>
      <c r="BC69" s="620"/>
      <c r="BD69" s="37"/>
      <c r="BE69" s="325" t="s">
        <v>3005</v>
      </c>
      <c r="BF69" s="309"/>
      <c r="BG69" s="309"/>
    </row>
    <row r="70" spans="1:59" s="335" customFormat="1" ht="15" customHeight="1">
      <c r="A70" s="704"/>
      <c r="B70" s="681"/>
      <c r="C70" s="684"/>
      <c r="D70" s="695"/>
      <c r="E70" s="40"/>
      <c r="F70" s="698"/>
      <c r="G70" s="701"/>
      <c r="H70" s="698"/>
      <c r="I70" s="701"/>
      <c r="J70" s="628"/>
      <c r="K70" s="643"/>
      <c r="L70" s="640"/>
      <c r="M70" s="634"/>
      <c r="N70" s="643"/>
      <c r="O70" s="640"/>
      <c r="P70" s="634"/>
      <c r="Q70" s="628"/>
      <c r="R70" s="631"/>
      <c r="S70" s="634"/>
      <c r="T70" s="637"/>
      <c r="U70" s="640"/>
      <c r="V70" s="634"/>
      <c r="W70" s="331"/>
      <c r="X70" s="30"/>
      <c r="Y70" s="327" t="s">
        <v>10</v>
      </c>
      <c r="Z70" s="39">
        <v>696500</v>
      </c>
      <c r="AA70" s="628"/>
      <c r="AB70" s="324">
        <v>6960</v>
      </c>
      <c r="AC70" s="38"/>
      <c r="AD70" s="708"/>
      <c r="AE70" s="324"/>
      <c r="AF70" s="319"/>
      <c r="AG70" s="698"/>
      <c r="AH70" s="628"/>
      <c r="AI70" s="647"/>
      <c r="AJ70" s="614"/>
      <c r="AK70" s="617"/>
      <c r="AL70" s="627"/>
      <c r="AM70" s="614"/>
      <c r="AN70" s="623"/>
      <c r="AO70" s="625"/>
      <c r="AP70" s="627"/>
      <c r="AQ70" s="628"/>
      <c r="AR70" s="666"/>
      <c r="AS70" s="628"/>
      <c r="AT70" s="678"/>
      <c r="AU70" s="628"/>
      <c r="AV70" s="666"/>
      <c r="AW70" s="628"/>
      <c r="AX70" s="669"/>
      <c r="AY70" s="628"/>
      <c r="AZ70" s="673"/>
      <c r="BA70" s="619"/>
      <c r="BB70" s="619"/>
      <c r="BC70" s="621"/>
      <c r="BD70" s="37"/>
      <c r="BE70" s="36">
        <v>0.7</v>
      </c>
      <c r="BF70" s="309"/>
      <c r="BG70" s="309"/>
    </row>
    <row r="71" spans="1:59" s="335" customFormat="1" ht="15" customHeight="1">
      <c r="A71" s="702" t="s">
        <v>3176</v>
      </c>
      <c r="B71" s="705" t="s">
        <v>175</v>
      </c>
      <c r="C71" s="682" t="s">
        <v>9</v>
      </c>
      <c r="D71" s="685" t="s">
        <v>176</v>
      </c>
      <c r="E71" s="40"/>
      <c r="F71" s="688">
        <v>197660</v>
      </c>
      <c r="G71" s="691">
        <v>269500</v>
      </c>
      <c r="H71" s="688">
        <v>193040</v>
      </c>
      <c r="I71" s="691">
        <v>264880</v>
      </c>
      <c r="J71" s="628" t="s">
        <v>3109</v>
      </c>
      <c r="K71" s="615">
        <v>1870</v>
      </c>
      <c r="L71" s="649">
        <v>2580</v>
      </c>
      <c r="M71" s="652" t="s">
        <v>74</v>
      </c>
      <c r="N71" s="615">
        <v>1820</v>
      </c>
      <c r="O71" s="649">
        <v>2530</v>
      </c>
      <c r="P71" s="652" t="s">
        <v>74</v>
      </c>
      <c r="Q71" s="628" t="s">
        <v>3109</v>
      </c>
      <c r="R71" s="655">
        <v>143680</v>
      </c>
      <c r="S71" s="652">
        <v>71840</v>
      </c>
      <c r="T71" s="709">
        <v>1430</v>
      </c>
      <c r="U71" s="649">
        <v>710</v>
      </c>
      <c r="V71" s="652" t="s">
        <v>74</v>
      </c>
      <c r="W71" s="712" t="s">
        <v>0</v>
      </c>
      <c r="X71" s="30"/>
      <c r="Y71" s="713" t="s">
        <v>23</v>
      </c>
      <c r="Z71" s="714"/>
      <c r="AA71" s="628" t="s">
        <v>3109</v>
      </c>
      <c r="AB71" s="322"/>
      <c r="AC71" s="38"/>
      <c r="AD71" s="708" t="s">
        <v>3110</v>
      </c>
      <c r="AE71" s="322"/>
      <c r="AF71" s="628" t="s">
        <v>3109</v>
      </c>
      <c r="AG71" s="716">
        <v>44660</v>
      </c>
      <c r="AH71" s="628" t="s">
        <v>3109</v>
      </c>
      <c r="AI71" s="612">
        <v>390</v>
      </c>
      <c r="AJ71" s="614" t="s">
        <v>3109</v>
      </c>
      <c r="AK71" s="615">
        <v>2800</v>
      </c>
      <c r="AL71" s="644">
        <v>3000</v>
      </c>
      <c r="AM71" s="614" t="s">
        <v>3109</v>
      </c>
      <c r="AN71" s="645" t="s">
        <v>3111</v>
      </c>
      <c r="AO71" s="674">
        <v>20300</v>
      </c>
      <c r="AP71" s="644">
        <v>22600</v>
      </c>
      <c r="AQ71" s="628" t="s">
        <v>85</v>
      </c>
      <c r="AR71" s="664">
        <v>2050</v>
      </c>
      <c r="AS71" s="628" t="s">
        <v>85</v>
      </c>
      <c r="AT71" s="675" t="s">
        <v>3112</v>
      </c>
      <c r="AU71" s="628" t="s">
        <v>85</v>
      </c>
      <c r="AV71" s="664">
        <v>35440</v>
      </c>
      <c r="AW71" s="628" t="s">
        <v>0</v>
      </c>
      <c r="AX71" s="667">
        <v>350</v>
      </c>
      <c r="AY71" s="628" t="s">
        <v>85</v>
      </c>
      <c r="AZ71" s="670" t="s">
        <v>3172</v>
      </c>
      <c r="BA71" s="658" t="s">
        <v>3172</v>
      </c>
      <c r="BB71" s="658" t="s">
        <v>3172</v>
      </c>
      <c r="BC71" s="660" t="s">
        <v>3172</v>
      </c>
      <c r="BD71" s="628"/>
      <c r="BE71" s="675" t="s">
        <v>3113</v>
      </c>
      <c r="BF71" s="309"/>
      <c r="BG71" s="309"/>
    </row>
    <row r="72" spans="1:59" s="335" customFormat="1" ht="15" customHeight="1">
      <c r="A72" s="703"/>
      <c r="B72" s="706"/>
      <c r="C72" s="683"/>
      <c r="D72" s="686"/>
      <c r="E72" s="40"/>
      <c r="F72" s="689"/>
      <c r="G72" s="692"/>
      <c r="H72" s="689"/>
      <c r="I72" s="692"/>
      <c r="J72" s="628"/>
      <c r="K72" s="616"/>
      <c r="L72" s="650"/>
      <c r="M72" s="653"/>
      <c r="N72" s="616"/>
      <c r="O72" s="650"/>
      <c r="P72" s="653"/>
      <c r="Q72" s="628"/>
      <c r="R72" s="656"/>
      <c r="S72" s="653"/>
      <c r="T72" s="710"/>
      <c r="U72" s="650"/>
      <c r="V72" s="653"/>
      <c r="W72" s="712"/>
      <c r="X72" s="30"/>
      <c r="Y72" s="642"/>
      <c r="Z72" s="715"/>
      <c r="AA72" s="628"/>
      <c r="AB72" s="323"/>
      <c r="AC72" s="38"/>
      <c r="AD72" s="708"/>
      <c r="AE72" s="323"/>
      <c r="AF72" s="628"/>
      <c r="AG72" s="697"/>
      <c r="AH72" s="628"/>
      <c r="AI72" s="613"/>
      <c r="AJ72" s="614"/>
      <c r="AK72" s="616"/>
      <c r="AL72" s="626"/>
      <c r="AM72" s="614"/>
      <c r="AN72" s="622"/>
      <c r="AO72" s="624"/>
      <c r="AP72" s="626"/>
      <c r="AQ72" s="628"/>
      <c r="AR72" s="665"/>
      <c r="AS72" s="628"/>
      <c r="AT72" s="676"/>
      <c r="AU72" s="628"/>
      <c r="AV72" s="665"/>
      <c r="AW72" s="628"/>
      <c r="AX72" s="668"/>
      <c r="AY72" s="628"/>
      <c r="AZ72" s="671"/>
      <c r="BA72" s="659"/>
      <c r="BB72" s="659"/>
      <c r="BC72" s="661"/>
      <c r="BD72" s="628"/>
      <c r="BE72" s="676"/>
      <c r="BF72" s="309"/>
      <c r="BG72" s="309"/>
    </row>
    <row r="73" spans="1:59" s="335" customFormat="1" ht="15" customHeight="1">
      <c r="A73" s="703"/>
      <c r="B73" s="706"/>
      <c r="C73" s="683"/>
      <c r="D73" s="686"/>
      <c r="E73" s="40"/>
      <c r="F73" s="689"/>
      <c r="G73" s="692"/>
      <c r="H73" s="689"/>
      <c r="I73" s="692"/>
      <c r="J73" s="628"/>
      <c r="K73" s="616"/>
      <c r="L73" s="650"/>
      <c r="M73" s="653"/>
      <c r="N73" s="616"/>
      <c r="O73" s="650"/>
      <c r="P73" s="653"/>
      <c r="Q73" s="628"/>
      <c r="R73" s="656"/>
      <c r="S73" s="653"/>
      <c r="T73" s="710"/>
      <c r="U73" s="650"/>
      <c r="V73" s="653"/>
      <c r="W73" s="712"/>
      <c r="X73" s="30"/>
      <c r="Y73" s="326" t="s">
        <v>221</v>
      </c>
      <c r="Z73" s="41">
        <v>248500</v>
      </c>
      <c r="AA73" s="628"/>
      <c r="AB73" s="323">
        <v>2480</v>
      </c>
      <c r="AC73" s="38"/>
      <c r="AD73" s="708"/>
      <c r="AE73" s="323"/>
      <c r="AF73" s="628"/>
      <c r="AG73" s="697"/>
      <c r="AH73" s="628"/>
      <c r="AI73" s="613"/>
      <c r="AJ73" s="614"/>
      <c r="AK73" s="616"/>
      <c r="AL73" s="626"/>
      <c r="AM73" s="614"/>
      <c r="AN73" s="622" t="s">
        <v>3114</v>
      </c>
      <c r="AO73" s="624">
        <v>11200</v>
      </c>
      <c r="AP73" s="626">
        <v>12400</v>
      </c>
      <c r="AQ73" s="628"/>
      <c r="AR73" s="665"/>
      <c r="AS73" s="628"/>
      <c r="AT73" s="676"/>
      <c r="AU73" s="628"/>
      <c r="AV73" s="665"/>
      <c r="AW73" s="628"/>
      <c r="AX73" s="668"/>
      <c r="AY73" s="628"/>
      <c r="AZ73" s="671"/>
      <c r="BA73" s="659"/>
      <c r="BB73" s="659"/>
      <c r="BC73" s="661"/>
      <c r="BD73" s="628"/>
      <c r="BE73" s="676"/>
      <c r="BF73" s="309"/>
      <c r="BG73" s="309"/>
    </row>
    <row r="74" spans="1:59" s="335" customFormat="1" ht="15" customHeight="1">
      <c r="A74" s="703"/>
      <c r="B74" s="706"/>
      <c r="C74" s="683"/>
      <c r="D74" s="686"/>
      <c r="E74" s="40"/>
      <c r="F74" s="689"/>
      <c r="G74" s="692"/>
      <c r="H74" s="689"/>
      <c r="I74" s="692"/>
      <c r="J74" s="628"/>
      <c r="K74" s="616"/>
      <c r="L74" s="650"/>
      <c r="M74" s="653"/>
      <c r="N74" s="616"/>
      <c r="O74" s="650"/>
      <c r="P74" s="653"/>
      <c r="Q74" s="628"/>
      <c r="R74" s="656"/>
      <c r="S74" s="653"/>
      <c r="T74" s="710"/>
      <c r="U74" s="650"/>
      <c r="V74" s="653"/>
      <c r="W74" s="712"/>
      <c r="X74" s="30"/>
      <c r="Y74" s="326" t="s">
        <v>3115</v>
      </c>
      <c r="Z74" s="41">
        <v>266000</v>
      </c>
      <c r="AA74" s="628"/>
      <c r="AB74" s="323">
        <v>2660</v>
      </c>
      <c r="AC74" s="38"/>
      <c r="AD74" s="708"/>
      <c r="AE74" s="323"/>
      <c r="AF74" s="628"/>
      <c r="AG74" s="697"/>
      <c r="AH74" s="628"/>
      <c r="AI74" s="613"/>
      <c r="AJ74" s="614"/>
      <c r="AK74" s="616"/>
      <c r="AL74" s="626"/>
      <c r="AM74" s="614"/>
      <c r="AN74" s="622"/>
      <c r="AO74" s="624"/>
      <c r="AP74" s="626"/>
      <c r="AQ74" s="628"/>
      <c r="AR74" s="665"/>
      <c r="AS74" s="628"/>
      <c r="AT74" s="676"/>
      <c r="AU74" s="628"/>
      <c r="AV74" s="665"/>
      <c r="AW74" s="628"/>
      <c r="AX74" s="668"/>
      <c r="AY74" s="628"/>
      <c r="AZ74" s="671"/>
      <c r="BA74" s="659"/>
      <c r="BB74" s="659"/>
      <c r="BC74" s="661"/>
      <c r="BD74" s="628"/>
      <c r="BE74" s="676"/>
      <c r="BF74" s="309"/>
      <c r="BG74" s="309"/>
    </row>
    <row r="75" spans="1:59" s="335" customFormat="1" ht="15" customHeight="1">
      <c r="A75" s="703"/>
      <c r="B75" s="706"/>
      <c r="C75" s="683"/>
      <c r="D75" s="694" t="s">
        <v>8</v>
      </c>
      <c r="E75" s="40"/>
      <c r="F75" s="696">
        <v>269500</v>
      </c>
      <c r="G75" s="699"/>
      <c r="H75" s="696">
        <v>264880</v>
      </c>
      <c r="I75" s="699"/>
      <c r="J75" s="628" t="s">
        <v>3109</v>
      </c>
      <c r="K75" s="641">
        <v>2580</v>
      </c>
      <c r="L75" s="638"/>
      <c r="M75" s="632" t="s">
        <v>74</v>
      </c>
      <c r="N75" s="641">
        <v>2530</v>
      </c>
      <c r="O75" s="638"/>
      <c r="P75" s="632" t="s">
        <v>74</v>
      </c>
      <c r="Q75" s="628" t="s">
        <v>3109</v>
      </c>
      <c r="R75" s="629">
        <v>71840</v>
      </c>
      <c r="S75" s="632"/>
      <c r="T75" s="635">
        <v>710</v>
      </c>
      <c r="U75" s="638"/>
      <c r="V75" s="632" t="s">
        <v>74</v>
      </c>
      <c r="W75" s="712"/>
      <c r="X75" s="30"/>
      <c r="Y75" s="326" t="s">
        <v>22</v>
      </c>
      <c r="Z75" s="41">
        <v>301000</v>
      </c>
      <c r="AA75" s="628"/>
      <c r="AB75" s="323">
        <v>3010</v>
      </c>
      <c r="AC75" s="38"/>
      <c r="AD75" s="708"/>
      <c r="AE75" s="323"/>
      <c r="AF75" s="628"/>
      <c r="AG75" s="697"/>
      <c r="AH75" s="628"/>
      <c r="AI75" s="646" t="s">
        <v>3002</v>
      </c>
      <c r="AJ75" s="614"/>
      <c r="AK75" s="616"/>
      <c r="AL75" s="626"/>
      <c r="AM75" s="614"/>
      <c r="AN75" s="622" t="s">
        <v>3116</v>
      </c>
      <c r="AO75" s="624">
        <v>9700</v>
      </c>
      <c r="AP75" s="626">
        <v>10800</v>
      </c>
      <c r="AQ75" s="628"/>
      <c r="AR75" s="665"/>
      <c r="AS75" s="628"/>
      <c r="AT75" s="677">
        <v>0.09</v>
      </c>
      <c r="AU75" s="628"/>
      <c r="AV75" s="665"/>
      <c r="AW75" s="628"/>
      <c r="AX75" s="668"/>
      <c r="AY75" s="628"/>
      <c r="AZ75" s="672">
        <v>0.02</v>
      </c>
      <c r="BA75" s="618">
        <v>0.03</v>
      </c>
      <c r="BB75" s="618">
        <v>0.05</v>
      </c>
      <c r="BC75" s="620">
        <v>0.06</v>
      </c>
      <c r="BD75" s="628"/>
      <c r="BE75" s="677">
        <v>0.82</v>
      </c>
      <c r="BF75" s="309"/>
      <c r="BG75" s="309"/>
    </row>
    <row r="76" spans="1:59" s="335" customFormat="1" ht="15" customHeight="1">
      <c r="A76" s="703"/>
      <c r="B76" s="706"/>
      <c r="C76" s="683"/>
      <c r="D76" s="686"/>
      <c r="E76" s="40"/>
      <c r="F76" s="697"/>
      <c r="G76" s="700"/>
      <c r="H76" s="697"/>
      <c r="I76" s="700"/>
      <c r="J76" s="628"/>
      <c r="K76" s="642"/>
      <c r="L76" s="639"/>
      <c r="M76" s="633"/>
      <c r="N76" s="642"/>
      <c r="O76" s="639"/>
      <c r="P76" s="633"/>
      <c r="Q76" s="628"/>
      <c r="R76" s="630"/>
      <c r="S76" s="633"/>
      <c r="T76" s="636"/>
      <c r="U76" s="639"/>
      <c r="V76" s="633"/>
      <c r="W76" s="712"/>
      <c r="X76" s="30"/>
      <c r="Y76" s="326" t="s">
        <v>21</v>
      </c>
      <c r="Z76" s="41">
        <v>336000</v>
      </c>
      <c r="AA76" s="628"/>
      <c r="AB76" s="323">
        <v>3360</v>
      </c>
      <c r="AC76" s="38"/>
      <c r="AD76" s="708"/>
      <c r="AE76" s="323"/>
      <c r="AF76" s="319"/>
      <c r="AG76" s="697"/>
      <c r="AH76" s="628"/>
      <c r="AI76" s="646"/>
      <c r="AJ76" s="614"/>
      <c r="AK76" s="616"/>
      <c r="AL76" s="626"/>
      <c r="AM76" s="614"/>
      <c r="AN76" s="622"/>
      <c r="AO76" s="624"/>
      <c r="AP76" s="626"/>
      <c r="AQ76" s="628"/>
      <c r="AR76" s="665"/>
      <c r="AS76" s="628"/>
      <c r="AT76" s="677"/>
      <c r="AU76" s="628"/>
      <c r="AV76" s="665"/>
      <c r="AW76" s="628"/>
      <c r="AX76" s="668"/>
      <c r="AY76" s="628"/>
      <c r="AZ76" s="672"/>
      <c r="BA76" s="618"/>
      <c r="BB76" s="618"/>
      <c r="BC76" s="620"/>
      <c r="BD76" s="628"/>
      <c r="BE76" s="677"/>
      <c r="BF76" s="309"/>
      <c r="BG76" s="309"/>
    </row>
    <row r="77" spans="1:59" s="335" customFormat="1" ht="15" customHeight="1">
      <c r="A77" s="703"/>
      <c r="B77" s="706"/>
      <c r="C77" s="683"/>
      <c r="D77" s="686"/>
      <c r="E77" s="40"/>
      <c r="F77" s="697"/>
      <c r="G77" s="700"/>
      <c r="H77" s="697"/>
      <c r="I77" s="700"/>
      <c r="J77" s="628"/>
      <c r="K77" s="642"/>
      <c r="L77" s="639"/>
      <c r="M77" s="633"/>
      <c r="N77" s="642"/>
      <c r="O77" s="639"/>
      <c r="P77" s="633"/>
      <c r="Q77" s="628"/>
      <c r="R77" s="630"/>
      <c r="S77" s="633"/>
      <c r="T77" s="636"/>
      <c r="U77" s="639"/>
      <c r="V77" s="633"/>
      <c r="W77" s="712"/>
      <c r="X77" s="30"/>
      <c r="Y77" s="326" t="s">
        <v>20</v>
      </c>
      <c r="Z77" s="41">
        <v>371000</v>
      </c>
      <c r="AA77" s="628"/>
      <c r="AB77" s="323">
        <v>3710</v>
      </c>
      <c r="AC77" s="38"/>
      <c r="AD77" s="708"/>
      <c r="AE77" s="323"/>
      <c r="AF77" s="319"/>
      <c r="AG77" s="697"/>
      <c r="AH77" s="628"/>
      <c r="AI77" s="646"/>
      <c r="AJ77" s="614"/>
      <c r="AK77" s="616"/>
      <c r="AL77" s="626"/>
      <c r="AM77" s="614"/>
      <c r="AN77" s="622" t="s">
        <v>3117</v>
      </c>
      <c r="AO77" s="624">
        <v>8700</v>
      </c>
      <c r="AP77" s="626">
        <v>9700</v>
      </c>
      <c r="AQ77" s="628"/>
      <c r="AR77" s="665"/>
      <c r="AS77" s="628"/>
      <c r="AT77" s="677"/>
      <c r="AU77" s="628"/>
      <c r="AV77" s="665"/>
      <c r="AW77" s="628"/>
      <c r="AX77" s="668"/>
      <c r="AY77" s="628"/>
      <c r="AZ77" s="672"/>
      <c r="BA77" s="618"/>
      <c r="BB77" s="618"/>
      <c r="BC77" s="620"/>
      <c r="BD77" s="628"/>
      <c r="BE77" s="677"/>
      <c r="BF77" s="309"/>
      <c r="BG77" s="309"/>
    </row>
    <row r="78" spans="1:59" s="335" customFormat="1" ht="15" customHeight="1">
      <c r="A78" s="703"/>
      <c r="B78" s="706"/>
      <c r="C78" s="683"/>
      <c r="D78" s="686"/>
      <c r="E78" s="40"/>
      <c r="F78" s="697"/>
      <c r="G78" s="701"/>
      <c r="H78" s="697"/>
      <c r="I78" s="701"/>
      <c r="J78" s="628"/>
      <c r="K78" s="643"/>
      <c r="L78" s="640"/>
      <c r="M78" s="634"/>
      <c r="N78" s="643"/>
      <c r="O78" s="640"/>
      <c r="P78" s="634"/>
      <c r="Q78" s="628"/>
      <c r="R78" s="630"/>
      <c r="S78" s="634"/>
      <c r="T78" s="636"/>
      <c r="U78" s="640"/>
      <c r="V78" s="633"/>
      <c r="W78" s="712"/>
      <c r="X78" s="30"/>
      <c r="Y78" s="326" t="s">
        <v>19</v>
      </c>
      <c r="Z78" s="41">
        <v>406000</v>
      </c>
      <c r="AA78" s="628"/>
      <c r="AB78" s="323">
        <v>4060</v>
      </c>
      <c r="AC78" s="38"/>
      <c r="AD78" s="708"/>
      <c r="AE78" s="323" t="s">
        <v>17</v>
      </c>
      <c r="AF78" s="319"/>
      <c r="AG78" s="698"/>
      <c r="AH78" s="628"/>
      <c r="AI78" s="647"/>
      <c r="AJ78" s="614"/>
      <c r="AK78" s="617"/>
      <c r="AL78" s="627"/>
      <c r="AM78" s="614"/>
      <c r="AN78" s="623"/>
      <c r="AO78" s="625"/>
      <c r="AP78" s="627"/>
      <c r="AQ78" s="628"/>
      <c r="AR78" s="666"/>
      <c r="AS78" s="628"/>
      <c r="AT78" s="678"/>
      <c r="AU78" s="628"/>
      <c r="AV78" s="665"/>
      <c r="AW78" s="628"/>
      <c r="AX78" s="668"/>
      <c r="AY78" s="628"/>
      <c r="AZ78" s="673"/>
      <c r="BA78" s="619"/>
      <c r="BB78" s="619"/>
      <c r="BC78" s="621"/>
      <c r="BD78" s="628"/>
      <c r="BE78" s="678"/>
      <c r="BF78" s="309"/>
      <c r="BG78" s="309"/>
    </row>
    <row r="79" spans="1:59" s="335" customFormat="1" ht="15" customHeight="1">
      <c r="A79" s="703"/>
      <c r="B79" s="679" t="s">
        <v>177</v>
      </c>
      <c r="C79" s="682" t="s">
        <v>9</v>
      </c>
      <c r="D79" s="685" t="s">
        <v>176</v>
      </c>
      <c r="E79" s="40"/>
      <c r="F79" s="688">
        <v>155290</v>
      </c>
      <c r="G79" s="691">
        <v>227130</v>
      </c>
      <c r="H79" s="688">
        <v>152370</v>
      </c>
      <c r="I79" s="691">
        <v>224210</v>
      </c>
      <c r="J79" s="628" t="s">
        <v>3109</v>
      </c>
      <c r="K79" s="615">
        <v>1440</v>
      </c>
      <c r="L79" s="649">
        <v>2150</v>
      </c>
      <c r="M79" s="652" t="s">
        <v>74</v>
      </c>
      <c r="N79" s="615">
        <v>1410</v>
      </c>
      <c r="O79" s="649">
        <v>2120</v>
      </c>
      <c r="P79" s="652" t="s">
        <v>74</v>
      </c>
      <c r="Q79" s="628" t="s">
        <v>3109</v>
      </c>
      <c r="R79" s="655">
        <v>143680</v>
      </c>
      <c r="S79" s="652">
        <v>71840</v>
      </c>
      <c r="T79" s="709">
        <v>1430</v>
      </c>
      <c r="U79" s="649">
        <v>710</v>
      </c>
      <c r="V79" s="652" t="s">
        <v>74</v>
      </c>
      <c r="W79" s="712"/>
      <c r="X79" s="30"/>
      <c r="Y79" s="326" t="s">
        <v>18</v>
      </c>
      <c r="Z79" s="41">
        <v>441000</v>
      </c>
      <c r="AA79" s="628"/>
      <c r="AB79" s="323">
        <v>4410</v>
      </c>
      <c r="AC79" s="38"/>
      <c r="AD79" s="708"/>
      <c r="AE79" s="43" t="s">
        <v>16</v>
      </c>
      <c r="AF79" s="628" t="s">
        <v>3109</v>
      </c>
      <c r="AG79" s="716">
        <v>30120</v>
      </c>
      <c r="AH79" s="628" t="s">
        <v>3109</v>
      </c>
      <c r="AI79" s="612">
        <v>240</v>
      </c>
      <c r="AJ79" s="614" t="s">
        <v>3109</v>
      </c>
      <c r="AK79" s="615">
        <v>1700</v>
      </c>
      <c r="AL79" s="644">
        <v>1900</v>
      </c>
      <c r="AM79" s="614" t="s">
        <v>3109</v>
      </c>
      <c r="AN79" s="645" t="s">
        <v>3111</v>
      </c>
      <c r="AO79" s="674">
        <v>25700</v>
      </c>
      <c r="AP79" s="644">
        <v>28600</v>
      </c>
      <c r="AQ79" s="628" t="s">
        <v>85</v>
      </c>
      <c r="AR79" s="664">
        <v>1290</v>
      </c>
      <c r="AS79" s="628" t="s">
        <v>85</v>
      </c>
      <c r="AT79" s="675" t="s">
        <v>3112</v>
      </c>
      <c r="AU79" s="628" t="s">
        <v>85</v>
      </c>
      <c r="AV79" s="664">
        <v>22380</v>
      </c>
      <c r="AW79" s="628" t="s">
        <v>0</v>
      </c>
      <c r="AX79" s="667">
        <v>220</v>
      </c>
      <c r="AY79" s="628" t="s">
        <v>85</v>
      </c>
      <c r="AZ79" s="670" t="s">
        <v>3172</v>
      </c>
      <c r="BA79" s="658" t="s">
        <v>3172</v>
      </c>
      <c r="BB79" s="658" t="s">
        <v>3172</v>
      </c>
      <c r="BC79" s="660" t="s">
        <v>3172</v>
      </c>
      <c r="BD79" s="37"/>
      <c r="BE79" s="662" t="s">
        <v>225</v>
      </c>
      <c r="BF79" s="309"/>
      <c r="BG79" s="309"/>
    </row>
    <row r="80" spans="1:59" s="335" customFormat="1" ht="15" customHeight="1">
      <c r="A80" s="703"/>
      <c r="B80" s="680"/>
      <c r="C80" s="683"/>
      <c r="D80" s="686"/>
      <c r="E80" s="40"/>
      <c r="F80" s="689"/>
      <c r="G80" s="692"/>
      <c r="H80" s="689"/>
      <c r="I80" s="692"/>
      <c r="J80" s="628"/>
      <c r="K80" s="616"/>
      <c r="L80" s="650"/>
      <c r="M80" s="653"/>
      <c r="N80" s="616"/>
      <c r="O80" s="650"/>
      <c r="P80" s="653"/>
      <c r="Q80" s="628"/>
      <c r="R80" s="656"/>
      <c r="S80" s="653"/>
      <c r="T80" s="710"/>
      <c r="U80" s="650"/>
      <c r="V80" s="653"/>
      <c r="W80" s="712"/>
      <c r="X80" s="30"/>
      <c r="Y80" s="326" t="s">
        <v>15</v>
      </c>
      <c r="Z80" s="41">
        <v>476000</v>
      </c>
      <c r="AA80" s="628"/>
      <c r="AB80" s="323">
        <v>4760</v>
      </c>
      <c r="AC80" s="38"/>
      <c r="AD80" s="708"/>
      <c r="AE80" s="323"/>
      <c r="AF80" s="628"/>
      <c r="AG80" s="697"/>
      <c r="AH80" s="628"/>
      <c r="AI80" s="613"/>
      <c r="AJ80" s="614"/>
      <c r="AK80" s="616"/>
      <c r="AL80" s="626"/>
      <c r="AM80" s="614"/>
      <c r="AN80" s="622"/>
      <c r="AO80" s="624"/>
      <c r="AP80" s="626"/>
      <c r="AQ80" s="628"/>
      <c r="AR80" s="665"/>
      <c r="AS80" s="628"/>
      <c r="AT80" s="676"/>
      <c r="AU80" s="628"/>
      <c r="AV80" s="665"/>
      <c r="AW80" s="628"/>
      <c r="AX80" s="668"/>
      <c r="AY80" s="628"/>
      <c r="AZ80" s="671"/>
      <c r="BA80" s="659"/>
      <c r="BB80" s="659"/>
      <c r="BC80" s="661"/>
      <c r="BD80" s="37"/>
      <c r="BE80" s="663"/>
      <c r="BF80" s="309"/>
      <c r="BG80" s="309"/>
    </row>
    <row r="81" spans="1:59" s="335" customFormat="1" ht="15" customHeight="1">
      <c r="A81" s="703"/>
      <c r="B81" s="680"/>
      <c r="C81" s="683"/>
      <c r="D81" s="686"/>
      <c r="E81" s="40"/>
      <c r="F81" s="689"/>
      <c r="G81" s="692"/>
      <c r="H81" s="689"/>
      <c r="I81" s="692"/>
      <c r="J81" s="628"/>
      <c r="K81" s="616"/>
      <c r="L81" s="650"/>
      <c r="M81" s="653"/>
      <c r="N81" s="616"/>
      <c r="O81" s="650"/>
      <c r="P81" s="653"/>
      <c r="Q81" s="628"/>
      <c r="R81" s="656"/>
      <c r="S81" s="653"/>
      <c r="T81" s="710"/>
      <c r="U81" s="650"/>
      <c r="V81" s="653"/>
      <c r="W81" s="712"/>
      <c r="X81" s="30"/>
      <c r="Y81" s="326" t="s">
        <v>14</v>
      </c>
      <c r="Z81" s="41">
        <v>511000</v>
      </c>
      <c r="AA81" s="628"/>
      <c r="AB81" s="323">
        <v>5110</v>
      </c>
      <c r="AC81" s="38"/>
      <c r="AD81" s="708"/>
      <c r="AE81" s="323"/>
      <c r="AF81" s="628"/>
      <c r="AG81" s="697"/>
      <c r="AH81" s="628"/>
      <c r="AI81" s="613"/>
      <c r="AJ81" s="614"/>
      <c r="AK81" s="616"/>
      <c r="AL81" s="626"/>
      <c r="AM81" s="614"/>
      <c r="AN81" s="622" t="s">
        <v>3114</v>
      </c>
      <c r="AO81" s="624">
        <v>14200</v>
      </c>
      <c r="AP81" s="626">
        <v>15700</v>
      </c>
      <c r="AQ81" s="628"/>
      <c r="AR81" s="665"/>
      <c r="AS81" s="628"/>
      <c r="AT81" s="676"/>
      <c r="AU81" s="628"/>
      <c r="AV81" s="665"/>
      <c r="AW81" s="628"/>
      <c r="AX81" s="668"/>
      <c r="AY81" s="628"/>
      <c r="AZ81" s="671"/>
      <c r="BA81" s="659"/>
      <c r="BB81" s="659"/>
      <c r="BC81" s="661"/>
      <c r="BD81" s="37"/>
      <c r="BE81" s="325" t="s">
        <v>3003</v>
      </c>
      <c r="BF81" s="309"/>
      <c r="BG81" s="309"/>
    </row>
    <row r="82" spans="1:59" s="335" customFormat="1" ht="15" customHeight="1">
      <c r="A82" s="703"/>
      <c r="B82" s="680"/>
      <c r="C82" s="683"/>
      <c r="D82" s="686"/>
      <c r="E82" s="40"/>
      <c r="F82" s="689"/>
      <c r="G82" s="692"/>
      <c r="H82" s="689"/>
      <c r="I82" s="692"/>
      <c r="J82" s="628"/>
      <c r="K82" s="616"/>
      <c r="L82" s="650"/>
      <c r="M82" s="653"/>
      <c r="N82" s="616"/>
      <c r="O82" s="650"/>
      <c r="P82" s="653"/>
      <c r="Q82" s="628"/>
      <c r="R82" s="656"/>
      <c r="S82" s="653"/>
      <c r="T82" s="710"/>
      <c r="U82" s="650"/>
      <c r="V82" s="653"/>
      <c r="W82" s="712"/>
      <c r="X82" s="30"/>
      <c r="Y82" s="326" t="s">
        <v>13</v>
      </c>
      <c r="Z82" s="41">
        <v>546000</v>
      </c>
      <c r="AA82" s="628"/>
      <c r="AB82" s="323">
        <v>5460</v>
      </c>
      <c r="AC82" s="38"/>
      <c r="AD82" s="708"/>
      <c r="AE82" s="323"/>
      <c r="AF82" s="628"/>
      <c r="AG82" s="697"/>
      <c r="AH82" s="628"/>
      <c r="AI82" s="613"/>
      <c r="AJ82" s="614"/>
      <c r="AK82" s="616"/>
      <c r="AL82" s="626"/>
      <c r="AM82" s="614"/>
      <c r="AN82" s="622"/>
      <c r="AO82" s="624"/>
      <c r="AP82" s="626"/>
      <c r="AQ82" s="628"/>
      <c r="AR82" s="665"/>
      <c r="AS82" s="628"/>
      <c r="AT82" s="676"/>
      <c r="AU82" s="628"/>
      <c r="AV82" s="665"/>
      <c r="AW82" s="628"/>
      <c r="AX82" s="668"/>
      <c r="AY82" s="628"/>
      <c r="AZ82" s="671"/>
      <c r="BA82" s="659"/>
      <c r="BB82" s="659"/>
      <c r="BC82" s="661"/>
      <c r="BD82" s="37"/>
      <c r="BE82" s="42">
        <v>0.8</v>
      </c>
      <c r="BF82" s="309"/>
      <c r="BG82" s="309"/>
    </row>
    <row r="83" spans="1:59" s="335" customFormat="1" ht="15" customHeight="1">
      <c r="A83" s="703"/>
      <c r="B83" s="680"/>
      <c r="C83" s="683"/>
      <c r="D83" s="694" t="s">
        <v>8</v>
      </c>
      <c r="E83" s="40"/>
      <c r="F83" s="696">
        <v>227130</v>
      </c>
      <c r="G83" s="699"/>
      <c r="H83" s="696">
        <v>224210</v>
      </c>
      <c r="I83" s="699"/>
      <c r="J83" s="628" t="s">
        <v>3109</v>
      </c>
      <c r="K83" s="641">
        <v>2150</v>
      </c>
      <c r="L83" s="638"/>
      <c r="M83" s="632" t="s">
        <v>74</v>
      </c>
      <c r="N83" s="641">
        <v>2120</v>
      </c>
      <c r="O83" s="638"/>
      <c r="P83" s="632" t="s">
        <v>74</v>
      </c>
      <c r="Q83" s="628" t="s">
        <v>3109</v>
      </c>
      <c r="R83" s="629">
        <v>71840</v>
      </c>
      <c r="S83" s="632"/>
      <c r="T83" s="635">
        <v>710</v>
      </c>
      <c r="U83" s="638"/>
      <c r="V83" s="632" t="s">
        <v>74</v>
      </c>
      <c r="W83" s="712"/>
      <c r="X83" s="30"/>
      <c r="Y83" s="326" t="s">
        <v>178</v>
      </c>
      <c r="Z83" s="41">
        <v>581000</v>
      </c>
      <c r="AA83" s="628"/>
      <c r="AB83" s="323">
        <v>5810</v>
      </c>
      <c r="AC83" s="38"/>
      <c r="AD83" s="708"/>
      <c r="AE83" s="323"/>
      <c r="AF83" s="628"/>
      <c r="AG83" s="697"/>
      <c r="AH83" s="628"/>
      <c r="AI83" s="646" t="s">
        <v>3002</v>
      </c>
      <c r="AJ83" s="614"/>
      <c r="AK83" s="616"/>
      <c r="AL83" s="626"/>
      <c r="AM83" s="614"/>
      <c r="AN83" s="622" t="s">
        <v>3116</v>
      </c>
      <c r="AO83" s="624">
        <v>12300</v>
      </c>
      <c r="AP83" s="626">
        <v>13700</v>
      </c>
      <c r="AQ83" s="628"/>
      <c r="AR83" s="665"/>
      <c r="AS83" s="628"/>
      <c r="AT83" s="677">
        <v>0.09</v>
      </c>
      <c r="AU83" s="628"/>
      <c r="AV83" s="665"/>
      <c r="AW83" s="628"/>
      <c r="AX83" s="668"/>
      <c r="AY83" s="628"/>
      <c r="AZ83" s="672">
        <v>0.02</v>
      </c>
      <c r="BA83" s="618">
        <v>0.03</v>
      </c>
      <c r="BB83" s="618">
        <v>0.05</v>
      </c>
      <c r="BC83" s="620">
        <v>7.0000000000000007E-2</v>
      </c>
      <c r="BD83" s="37"/>
      <c r="BE83" s="325" t="s">
        <v>3004</v>
      </c>
      <c r="BF83" s="309"/>
      <c r="BG83" s="309"/>
    </row>
    <row r="84" spans="1:59" s="335" customFormat="1" ht="15" customHeight="1">
      <c r="A84" s="703"/>
      <c r="B84" s="680"/>
      <c r="C84" s="683"/>
      <c r="D84" s="686"/>
      <c r="E84" s="40"/>
      <c r="F84" s="697"/>
      <c r="G84" s="700"/>
      <c r="H84" s="697"/>
      <c r="I84" s="700"/>
      <c r="J84" s="628"/>
      <c r="K84" s="642"/>
      <c r="L84" s="639"/>
      <c r="M84" s="633"/>
      <c r="N84" s="642"/>
      <c r="O84" s="639"/>
      <c r="P84" s="633"/>
      <c r="Q84" s="628"/>
      <c r="R84" s="630"/>
      <c r="S84" s="633"/>
      <c r="T84" s="636"/>
      <c r="U84" s="639"/>
      <c r="V84" s="633"/>
      <c r="W84" s="331"/>
      <c r="X84" s="30"/>
      <c r="Y84" s="326" t="s">
        <v>12</v>
      </c>
      <c r="Z84" s="41">
        <v>616000</v>
      </c>
      <c r="AA84" s="628"/>
      <c r="AB84" s="323">
        <v>6160</v>
      </c>
      <c r="AC84" s="38"/>
      <c r="AD84" s="708"/>
      <c r="AE84" s="323"/>
      <c r="AF84" s="319"/>
      <c r="AG84" s="697"/>
      <c r="AH84" s="628"/>
      <c r="AI84" s="646"/>
      <c r="AJ84" s="614"/>
      <c r="AK84" s="616"/>
      <c r="AL84" s="626"/>
      <c r="AM84" s="614"/>
      <c r="AN84" s="622"/>
      <c r="AO84" s="624"/>
      <c r="AP84" s="626"/>
      <c r="AQ84" s="628"/>
      <c r="AR84" s="665"/>
      <c r="AS84" s="628"/>
      <c r="AT84" s="677"/>
      <c r="AU84" s="628"/>
      <c r="AV84" s="665"/>
      <c r="AW84" s="628"/>
      <c r="AX84" s="668"/>
      <c r="AY84" s="628"/>
      <c r="AZ84" s="672"/>
      <c r="BA84" s="618"/>
      <c r="BB84" s="618"/>
      <c r="BC84" s="620"/>
      <c r="BD84" s="37"/>
      <c r="BE84" s="42">
        <v>0.75</v>
      </c>
      <c r="BF84" s="309"/>
      <c r="BG84" s="309"/>
    </row>
    <row r="85" spans="1:59" s="335" customFormat="1" ht="15" customHeight="1">
      <c r="A85" s="703"/>
      <c r="B85" s="680"/>
      <c r="C85" s="683"/>
      <c r="D85" s="686"/>
      <c r="E85" s="40"/>
      <c r="F85" s="697"/>
      <c r="G85" s="700"/>
      <c r="H85" s="697"/>
      <c r="I85" s="700"/>
      <c r="J85" s="628"/>
      <c r="K85" s="642"/>
      <c r="L85" s="639"/>
      <c r="M85" s="633"/>
      <c r="N85" s="642"/>
      <c r="O85" s="639"/>
      <c r="P85" s="633"/>
      <c r="Q85" s="628"/>
      <c r="R85" s="630"/>
      <c r="S85" s="633"/>
      <c r="T85" s="636"/>
      <c r="U85" s="639"/>
      <c r="V85" s="633"/>
      <c r="W85" s="331"/>
      <c r="X85" s="30"/>
      <c r="Y85" s="326" t="s">
        <v>11</v>
      </c>
      <c r="Z85" s="41">
        <v>651000</v>
      </c>
      <c r="AA85" s="628"/>
      <c r="AB85" s="323">
        <v>6510</v>
      </c>
      <c r="AC85" s="38"/>
      <c r="AD85" s="708"/>
      <c r="AE85" s="323"/>
      <c r="AF85" s="319"/>
      <c r="AG85" s="697"/>
      <c r="AH85" s="628"/>
      <c r="AI85" s="646"/>
      <c r="AJ85" s="614"/>
      <c r="AK85" s="616"/>
      <c r="AL85" s="626"/>
      <c r="AM85" s="614"/>
      <c r="AN85" s="622" t="s">
        <v>3117</v>
      </c>
      <c r="AO85" s="624">
        <v>11000</v>
      </c>
      <c r="AP85" s="626">
        <v>12300</v>
      </c>
      <c r="AQ85" s="628"/>
      <c r="AR85" s="665"/>
      <c r="AS85" s="628"/>
      <c r="AT85" s="677"/>
      <c r="AU85" s="628"/>
      <c r="AV85" s="665"/>
      <c r="AW85" s="628"/>
      <c r="AX85" s="668"/>
      <c r="AY85" s="628"/>
      <c r="AZ85" s="672"/>
      <c r="BA85" s="618"/>
      <c r="BB85" s="618"/>
      <c r="BC85" s="620"/>
      <c r="BD85" s="37"/>
      <c r="BE85" s="325" t="s">
        <v>3005</v>
      </c>
      <c r="BF85" s="309"/>
      <c r="BG85" s="309"/>
    </row>
    <row r="86" spans="1:59" s="335" customFormat="1" ht="15" customHeight="1">
      <c r="A86" s="704"/>
      <c r="B86" s="681"/>
      <c r="C86" s="684"/>
      <c r="D86" s="695"/>
      <c r="E86" s="40"/>
      <c r="F86" s="697"/>
      <c r="G86" s="701"/>
      <c r="H86" s="697"/>
      <c r="I86" s="701"/>
      <c r="J86" s="628"/>
      <c r="K86" s="643"/>
      <c r="L86" s="640"/>
      <c r="M86" s="634"/>
      <c r="N86" s="643"/>
      <c r="O86" s="640"/>
      <c r="P86" s="634"/>
      <c r="Q86" s="628"/>
      <c r="R86" s="630"/>
      <c r="S86" s="634"/>
      <c r="T86" s="636"/>
      <c r="U86" s="640"/>
      <c r="V86" s="633"/>
      <c r="W86" s="331"/>
      <c r="X86" s="30"/>
      <c r="Y86" s="327" t="s">
        <v>10</v>
      </c>
      <c r="Z86" s="39">
        <v>686000</v>
      </c>
      <c r="AA86" s="628"/>
      <c r="AB86" s="323">
        <v>6860</v>
      </c>
      <c r="AC86" s="38"/>
      <c r="AD86" s="708"/>
      <c r="AE86" s="323"/>
      <c r="AF86" s="319"/>
      <c r="AG86" s="698"/>
      <c r="AH86" s="628"/>
      <c r="AI86" s="647"/>
      <c r="AJ86" s="614"/>
      <c r="AK86" s="617"/>
      <c r="AL86" s="627"/>
      <c r="AM86" s="614"/>
      <c r="AN86" s="623"/>
      <c r="AO86" s="625"/>
      <c r="AP86" s="627"/>
      <c r="AQ86" s="628"/>
      <c r="AR86" s="666"/>
      <c r="AS86" s="628"/>
      <c r="AT86" s="678"/>
      <c r="AU86" s="628"/>
      <c r="AV86" s="665"/>
      <c r="AW86" s="628"/>
      <c r="AX86" s="668"/>
      <c r="AY86" s="628"/>
      <c r="AZ86" s="673"/>
      <c r="BA86" s="619"/>
      <c r="BB86" s="619"/>
      <c r="BC86" s="621"/>
      <c r="BD86" s="37"/>
      <c r="BE86" s="36">
        <v>0.7</v>
      </c>
      <c r="BF86" s="309"/>
      <c r="BG86" s="309"/>
    </row>
    <row r="87" spans="1:59" s="335" customFormat="1" ht="15" customHeight="1">
      <c r="A87" s="702" t="s">
        <v>3177</v>
      </c>
      <c r="B87" s="705" t="s">
        <v>175</v>
      </c>
      <c r="C87" s="682" t="s">
        <v>9</v>
      </c>
      <c r="D87" s="685" t="s">
        <v>176</v>
      </c>
      <c r="E87" s="40"/>
      <c r="F87" s="688">
        <v>192490</v>
      </c>
      <c r="G87" s="691">
        <v>262000</v>
      </c>
      <c r="H87" s="688">
        <v>187860</v>
      </c>
      <c r="I87" s="691">
        <v>257370</v>
      </c>
      <c r="J87" s="628" t="s">
        <v>3109</v>
      </c>
      <c r="K87" s="615">
        <v>1810</v>
      </c>
      <c r="L87" s="649">
        <v>2500</v>
      </c>
      <c r="M87" s="652" t="s">
        <v>74</v>
      </c>
      <c r="N87" s="615">
        <v>1770</v>
      </c>
      <c r="O87" s="649">
        <v>2460</v>
      </c>
      <c r="P87" s="652" t="s">
        <v>74</v>
      </c>
      <c r="Q87" s="628" t="s">
        <v>3109</v>
      </c>
      <c r="R87" s="655">
        <v>139030</v>
      </c>
      <c r="S87" s="652">
        <v>69510</v>
      </c>
      <c r="T87" s="709">
        <v>1390</v>
      </c>
      <c r="U87" s="649">
        <v>690</v>
      </c>
      <c r="V87" s="652" t="s">
        <v>74</v>
      </c>
      <c r="W87" s="712" t="s">
        <v>3109</v>
      </c>
      <c r="X87" s="30"/>
      <c r="Y87" s="713" t="s">
        <v>23</v>
      </c>
      <c r="Z87" s="714"/>
      <c r="AA87" s="628" t="s">
        <v>3109</v>
      </c>
      <c r="AB87" s="322"/>
      <c r="AC87" s="38"/>
      <c r="AD87" s="708" t="s">
        <v>3110</v>
      </c>
      <c r="AE87" s="322"/>
      <c r="AF87" s="628" t="s">
        <v>3109</v>
      </c>
      <c r="AG87" s="716">
        <v>44660</v>
      </c>
      <c r="AH87" s="628" t="s">
        <v>3109</v>
      </c>
      <c r="AI87" s="612">
        <v>390</v>
      </c>
      <c r="AJ87" s="614" t="s">
        <v>3109</v>
      </c>
      <c r="AK87" s="615">
        <v>2800</v>
      </c>
      <c r="AL87" s="644">
        <v>3000</v>
      </c>
      <c r="AM87" s="614" t="s">
        <v>3109</v>
      </c>
      <c r="AN87" s="645" t="s">
        <v>3111</v>
      </c>
      <c r="AO87" s="674">
        <v>20300</v>
      </c>
      <c r="AP87" s="644">
        <v>22600</v>
      </c>
      <c r="AQ87" s="628" t="s">
        <v>85</v>
      </c>
      <c r="AR87" s="664">
        <v>2050</v>
      </c>
      <c r="AS87" s="628" t="s">
        <v>85</v>
      </c>
      <c r="AT87" s="675" t="s">
        <v>3112</v>
      </c>
      <c r="AU87" s="628" t="s">
        <v>85</v>
      </c>
      <c r="AV87" s="664">
        <v>33950</v>
      </c>
      <c r="AW87" s="628" t="s">
        <v>0</v>
      </c>
      <c r="AX87" s="667">
        <v>330</v>
      </c>
      <c r="AY87" s="628" t="s">
        <v>85</v>
      </c>
      <c r="AZ87" s="670" t="s">
        <v>3172</v>
      </c>
      <c r="BA87" s="658" t="s">
        <v>3172</v>
      </c>
      <c r="BB87" s="658" t="s">
        <v>3172</v>
      </c>
      <c r="BC87" s="660" t="s">
        <v>3172</v>
      </c>
      <c r="BD87" s="628"/>
      <c r="BE87" s="675" t="s">
        <v>3113</v>
      </c>
      <c r="BF87" s="309"/>
      <c r="BG87" s="309"/>
    </row>
    <row r="88" spans="1:59" s="335" customFormat="1" ht="15" customHeight="1">
      <c r="A88" s="703"/>
      <c r="B88" s="706"/>
      <c r="C88" s="683"/>
      <c r="D88" s="686"/>
      <c r="E88" s="40"/>
      <c r="F88" s="689"/>
      <c r="G88" s="692"/>
      <c r="H88" s="689"/>
      <c r="I88" s="692"/>
      <c r="J88" s="628"/>
      <c r="K88" s="616"/>
      <c r="L88" s="650"/>
      <c r="M88" s="653"/>
      <c r="N88" s="616"/>
      <c r="O88" s="650"/>
      <c r="P88" s="653"/>
      <c r="Q88" s="628"/>
      <c r="R88" s="656"/>
      <c r="S88" s="653"/>
      <c r="T88" s="710"/>
      <c r="U88" s="650"/>
      <c r="V88" s="653"/>
      <c r="W88" s="712"/>
      <c r="X88" s="30"/>
      <c r="Y88" s="642"/>
      <c r="Z88" s="715"/>
      <c r="AA88" s="628"/>
      <c r="AB88" s="323"/>
      <c r="AC88" s="38"/>
      <c r="AD88" s="708"/>
      <c r="AE88" s="323"/>
      <c r="AF88" s="628"/>
      <c r="AG88" s="697"/>
      <c r="AH88" s="628"/>
      <c r="AI88" s="613"/>
      <c r="AJ88" s="614"/>
      <c r="AK88" s="616"/>
      <c r="AL88" s="626"/>
      <c r="AM88" s="614"/>
      <c r="AN88" s="622"/>
      <c r="AO88" s="624"/>
      <c r="AP88" s="626"/>
      <c r="AQ88" s="628"/>
      <c r="AR88" s="665"/>
      <c r="AS88" s="628"/>
      <c r="AT88" s="676"/>
      <c r="AU88" s="628"/>
      <c r="AV88" s="665"/>
      <c r="AW88" s="628"/>
      <c r="AX88" s="668"/>
      <c r="AY88" s="628"/>
      <c r="AZ88" s="671"/>
      <c r="BA88" s="659"/>
      <c r="BB88" s="659"/>
      <c r="BC88" s="661"/>
      <c r="BD88" s="628"/>
      <c r="BE88" s="676"/>
      <c r="BF88" s="309"/>
      <c r="BG88" s="309"/>
    </row>
    <row r="89" spans="1:59" s="335" customFormat="1" ht="15" customHeight="1">
      <c r="A89" s="703"/>
      <c r="B89" s="706"/>
      <c r="C89" s="683"/>
      <c r="D89" s="686"/>
      <c r="E89" s="40"/>
      <c r="F89" s="689"/>
      <c r="G89" s="692"/>
      <c r="H89" s="689"/>
      <c r="I89" s="692"/>
      <c r="J89" s="628"/>
      <c r="K89" s="616"/>
      <c r="L89" s="650"/>
      <c r="M89" s="653"/>
      <c r="N89" s="616"/>
      <c r="O89" s="650"/>
      <c r="P89" s="653"/>
      <c r="Q89" s="628"/>
      <c r="R89" s="656"/>
      <c r="S89" s="653"/>
      <c r="T89" s="710"/>
      <c r="U89" s="650"/>
      <c r="V89" s="653"/>
      <c r="W89" s="712"/>
      <c r="X89" s="30"/>
      <c r="Y89" s="326" t="s">
        <v>221</v>
      </c>
      <c r="Z89" s="41">
        <v>241800</v>
      </c>
      <c r="AA89" s="628"/>
      <c r="AB89" s="323">
        <v>2410</v>
      </c>
      <c r="AC89" s="38"/>
      <c r="AD89" s="708"/>
      <c r="AE89" s="323"/>
      <c r="AF89" s="628"/>
      <c r="AG89" s="697"/>
      <c r="AH89" s="628"/>
      <c r="AI89" s="613"/>
      <c r="AJ89" s="614"/>
      <c r="AK89" s="616"/>
      <c r="AL89" s="626"/>
      <c r="AM89" s="614"/>
      <c r="AN89" s="622" t="s">
        <v>3114</v>
      </c>
      <c r="AO89" s="624">
        <v>11200</v>
      </c>
      <c r="AP89" s="626">
        <v>12400</v>
      </c>
      <c r="AQ89" s="628"/>
      <c r="AR89" s="665"/>
      <c r="AS89" s="628"/>
      <c r="AT89" s="676"/>
      <c r="AU89" s="628"/>
      <c r="AV89" s="665"/>
      <c r="AW89" s="628"/>
      <c r="AX89" s="668"/>
      <c r="AY89" s="628"/>
      <c r="AZ89" s="671"/>
      <c r="BA89" s="659"/>
      <c r="BB89" s="659"/>
      <c r="BC89" s="661"/>
      <c r="BD89" s="628"/>
      <c r="BE89" s="676"/>
      <c r="BF89" s="309"/>
      <c r="BG89" s="309"/>
    </row>
    <row r="90" spans="1:59" s="335" customFormat="1" ht="15" customHeight="1">
      <c r="A90" s="703"/>
      <c r="B90" s="706"/>
      <c r="C90" s="683"/>
      <c r="D90" s="686"/>
      <c r="E90" s="40"/>
      <c r="F90" s="689"/>
      <c r="G90" s="692"/>
      <c r="H90" s="689"/>
      <c r="I90" s="692"/>
      <c r="J90" s="628"/>
      <c r="K90" s="616"/>
      <c r="L90" s="650"/>
      <c r="M90" s="653"/>
      <c r="N90" s="616"/>
      <c r="O90" s="650"/>
      <c r="P90" s="653"/>
      <c r="Q90" s="628"/>
      <c r="R90" s="656"/>
      <c r="S90" s="653"/>
      <c r="T90" s="710"/>
      <c r="U90" s="650"/>
      <c r="V90" s="653"/>
      <c r="W90" s="712"/>
      <c r="X90" s="30"/>
      <c r="Y90" s="326" t="s">
        <v>3115</v>
      </c>
      <c r="Z90" s="41">
        <v>258700</v>
      </c>
      <c r="AA90" s="628"/>
      <c r="AB90" s="323">
        <v>2580</v>
      </c>
      <c r="AC90" s="38"/>
      <c r="AD90" s="708"/>
      <c r="AE90" s="323"/>
      <c r="AF90" s="628"/>
      <c r="AG90" s="697"/>
      <c r="AH90" s="628"/>
      <c r="AI90" s="613"/>
      <c r="AJ90" s="614"/>
      <c r="AK90" s="616"/>
      <c r="AL90" s="626"/>
      <c r="AM90" s="614"/>
      <c r="AN90" s="622"/>
      <c r="AO90" s="624"/>
      <c r="AP90" s="626"/>
      <c r="AQ90" s="628"/>
      <c r="AR90" s="665"/>
      <c r="AS90" s="628"/>
      <c r="AT90" s="676"/>
      <c r="AU90" s="628"/>
      <c r="AV90" s="665"/>
      <c r="AW90" s="628"/>
      <c r="AX90" s="668"/>
      <c r="AY90" s="628"/>
      <c r="AZ90" s="671"/>
      <c r="BA90" s="659"/>
      <c r="BB90" s="659"/>
      <c r="BC90" s="661"/>
      <c r="BD90" s="628"/>
      <c r="BE90" s="676"/>
      <c r="BF90" s="309"/>
      <c r="BG90" s="309"/>
    </row>
    <row r="91" spans="1:59" s="335" customFormat="1" ht="15" customHeight="1">
      <c r="A91" s="703"/>
      <c r="B91" s="706"/>
      <c r="C91" s="683"/>
      <c r="D91" s="694" t="s">
        <v>8</v>
      </c>
      <c r="E91" s="40"/>
      <c r="F91" s="696">
        <v>262000</v>
      </c>
      <c r="G91" s="699"/>
      <c r="H91" s="696">
        <v>257370</v>
      </c>
      <c r="I91" s="699"/>
      <c r="J91" s="628" t="s">
        <v>3109</v>
      </c>
      <c r="K91" s="641">
        <v>2500</v>
      </c>
      <c r="L91" s="638"/>
      <c r="M91" s="632" t="s">
        <v>74</v>
      </c>
      <c r="N91" s="641">
        <v>2460</v>
      </c>
      <c r="O91" s="638"/>
      <c r="P91" s="632" t="s">
        <v>74</v>
      </c>
      <c r="Q91" s="628" t="s">
        <v>3109</v>
      </c>
      <c r="R91" s="629">
        <v>69510</v>
      </c>
      <c r="S91" s="632"/>
      <c r="T91" s="635">
        <v>690</v>
      </c>
      <c r="U91" s="638"/>
      <c r="V91" s="632" t="s">
        <v>74</v>
      </c>
      <c r="W91" s="712"/>
      <c r="X91" s="30"/>
      <c r="Y91" s="326" t="s">
        <v>22</v>
      </c>
      <c r="Z91" s="41">
        <v>292500</v>
      </c>
      <c r="AA91" s="628"/>
      <c r="AB91" s="323">
        <v>2920</v>
      </c>
      <c r="AC91" s="38"/>
      <c r="AD91" s="708"/>
      <c r="AE91" s="323"/>
      <c r="AF91" s="628"/>
      <c r="AG91" s="697"/>
      <c r="AH91" s="628"/>
      <c r="AI91" s="646" t="s">
        <v>3002</v>
      </c>
      <c r="AJ91" s="614"/>
      <c r="AK91" s="616"/>
      <c r="AL91" s="626"/>
      <c r="AM91" s="614"/>
      <c r="AN91" s="622" t="s">
        <v>3116</v>
      </c>
      <c r="AO91" s="624">
        <v>9700</v>
      </c>
      <c r="AP91" s="626">
        <v>10800</v>
      </c>
      <c r="AQ91" s="628"/>
      <c r="AR91" s="665"/>
      <c r="AS91" s="628"/>
      <c r="AT91" s="677">
        <v>0.09</v>
      </c>
      <c r="AU91" s="628"/>
      <c r="AV91" s="665"/>
      <c r="AW91" s="628"/>
      <c r="AX91" s="668"/>
      <c r="AY91" s="628"/>
      <c r="AZ91" s="672">
        <v>0.02</v>
      </c>
      <c r="BA91" s="618">
        <v>0.03</v>
      </c>
      <c r="BB91" s="618">
        <v>0.05</v>
      </c>
      <c r="BC91" s="620">
        <v>7.0000000000000007E-2</v>
      </c>
      <c r="BD91" s="628"/>
      <c r="BE91" s="677">
        <v>0.82</v>
      </c>
      <c r="BF91" s="309"/>
      <c r="BG91" s="309"/>
    </row>
    <row r="92" spans="1:59" s="335" customFormat="1" ht="15" customHeight="1">
      <c r="A92" s="703"/>
      <c r="B92" s="706"/>
      <c r="C92" s="683"/>
      <c r="D92" s="686"/>
      <c r="E92" s="40"/>
      <c r="F92" s="697"/>
      <c r="G92" s="700"/>
      <c r="H92" s="697"/>
      <c r="I92" s="700"/>
      <c r="J92" s="628"/>
      <c r="K92" s="642"/>
      <c r="L92" s="639"/>
      <c r="M92" s="633"/>
      <c r="N92" s="642"/>
      <c r="O92" s="639"/>
      <c r="P92" s="633"/>
      <c r="Q92" s="628"/>
      <c r="R92" s="630"/>
      <c r="S92" s="633"/>
      <c r="T92" s="636"/>
      <c r="U92" s="639"/>
      <c r="V92" s="633"/>
      <c r="W92" s="712"/>
      <c r="X92" s="30"/>
      <c r="Y92" s="326" t="s">
        <v>21</v>
      </c>
      <c r="Z92" s="41">
        <v>326300</v>
      </c>
      <c r="AA92" s="628"/>
      <c r="AB92" s="323">
        <v>3260</v>
      </c>
      <c r="AC92" s="38"/>
      <c r="AD92" s="708"/>
      <c r="AE92" s="323"/>
      <c r="AF92" s="319"/>
      <c r="AG92" s="697"/>
      <c r="AH92" s="628"/>
      <c r="AI92" s="646"/>
      <c r="AJ92" s="614"/>
      <c r="AK92" s="616"/>
      <c r="AL92" s="626"/>
      <c r="AM92" s="614"/>
      <c r="AN92" s="622"/>
      <c r="AO92" s="624"/>
      <c r="AP92" s="626"/>
      <c r="AQ92" s="628"/>
      <c r="AR92" s="665"/>
      <c r="AS92" s="628"/>
      <c r="AT92" s="677"/>
      <c r="AU92" s="628"/>
      <c r="AV92" s="665"/>
      <c r="AW92" s="628"/>
      <c r="AX92" s="668"/>
      <c r="AY92" s="628"/>
      <c r="AZ92" s="672"/>
      <c r="BA92" s="618"/>
      <c r="BB92" s="618"/>
      <c r="BC92" s="620"/>
      <c r="BD92" s="628"/>
      <c r="BE92" s="677"/>
      <c r="BF92" s="309"/>
      <c r="BG92" s="309"/>
    </row>
    <row r="93" spans="1:59" s="335" customFormat="1" ht="15" customHeight="1">
      <c r="A93" s="703"/>
      <c r="B93" s="706"/>
      <c r="C93" s="683"/>
      <c r="D93" s="686"/>
      <c r="E93" s="40"/>
      <c r="F93" s="697"/>
      <c r="G93" s="700"/>
      <c r="H93" s="697"/>
      <c r="I93" s="700"/>
      <c r="J93" s="628"/>
      <c r="K93" s="642"/>
      <c r="L93" s="639"/>
      <c r="M93" s="633"/>
      <c r="N93" s="642"/>
      <c r="O93" s="639"/>
      <c r="P93" s="633"/>
      <c r="Q93" s="628"/>
      <c r="R93" s="630"/>
      <c r="S93" s="633"/>
      <c r="T93" s="636"/>
      <c r="U93" s="639"/>
      <c r="V93" s="633"/>
      <c r="W93" s="712"/>
      <c r="X93" s="30"/>
      <c r="Y93" s="326" t="s">
        <v>20</v>
      </c>
      <c r="Z93" s="41">
        <v>360200</v>
      </c>
      <c r="AA93" s="628"/>
      <c r="AB93" s="323">
        <v>3600</v>
      </c>
      <c r="AC93" s="38"/>
      <c r="AD93" s="708"/>
      <c r="AE93" s="323"/>
      <c r="AF93" s="319"/>
      <c r="AG93" s="697"/>
      <c r="AH93" s="628"/>
      <c r="AI93" s="646"/>
      <c r="AJ93" s="614"/>
      <c r="AK93" s="616"/>
      <c r="AL93" s="626"/>
      <c r="AM93" s="614"/>
      <c r="AN93" s="622" t="s">
        <v>3117</v>
      </c>
      <c r="AO93" s="624">
        <v>8700</v>
      </c>
      <c r="AP93" s="626">
        <v>9700</v>
      </c>
      <c r="AQ93" s="628"/>
      <c r="AR93" s="665"/>
      <c r="AS93" s="628"/>
      <c r="AT93" s="677"/>
      <c r="AU93" s="628"/>
      <c r="AV93" s="665"/>
      <c r="AW93" s="628"/>
      <c r="AX93" s="668"/>
      <c r="AY93" s="628"/>
      <c r="AZ93" s="672"/>
      <c r="BA93" s="618"/>
      <c r="BB93" s="618"/>
      <c r="BC93" s="620"/>
      <c r="BD93" s="628"/>
      <c r="BE93" s="677"/>
      <c r="BF93" s="309"/>
      <c r="BG93" s="309"/>
    </row>
    <row r="94" spans="1:59" s="335" customFormat="1" ht="15" customHeight="1">
      <c r="A94" s="703"/>
      <c r="B94" s="706"/>
      <c r="C94" s="683"/>
      <c r="D94" s="686"/>
      <c r="E94" s="40"/>
      <c r="F94" s="697"/>
      <c r="G94" s="701"/>
      <c r="H94" s="697"/>
      <c r="I94" s="701"/>
      <c r="J94" s="628"/>
      <c r="K94" s="643"/>
      <c r="L94" s="640"/>
      <c r="M94" s="634"/>
      <c r="N94" s="643"/>
      <c r="O94" s="640"/>
      <c r="P94" s="634"/>
      <c r="Q94" s="628"/>
      <c r="R94" s="630"/>
      <c r="S94" s="634"/>
      <c r="T94" s="636"/>
      <c r="U94" s="640"/>
      <c r="V94" s="633"/>
      <c r="W94" s="712"/>
      <c r="X94" s="30"/>
      <c r="Y94" s="326" t="s">
        <v>19</v>
      </c>
      <c r="Z94" s="41">
        <v>394000</v>
      </c>
      <c r="AA94" s="628"/>
      <c r="AB94" s="323">
        <v>3940</v>
      </c>
      <c r="AC94" s="38"/>
      <c r="AD94" s="708"/>
      <c r="AE94" s="323" t="s">
        <v>17</v>
      </c>
      <c r="AF94" s="319"/>
      <c r="AG94" s="698"/>
      <c r="AH94" s="628"/>
      <c r="AI94" s="647"/>
      <c r="AJ94" s="614"/>
      <c r="AK94" s="617"/>
      <c r="AL94" s="627"/>
      <c r="AM94" s="614"/>
      <c r="AN94" s="623"/>
      <c r="AO94" s="625"/>
      <c r="AP94" s="627"/>
      <c r="AQ94" s="628"/>
      <c r="AR94" s="666"/>
      <c r="AS94" s="628"/>
      <c r="AT94" s="678"/>
      <c r="AU94" s="628"/>
      <c r="AV94" s="665"/>
      <c r="AW94" s="628"/>
      <c r="AX94" s="668"/>
      <c r="AY94" s="628"/>
      <c r="AZ94" s="673"/>
      <c r="BA94" s="619"/>
      <c r="BB94" s="619"/>
      <c r="BC94" s="621"/>
      <c r="BD94" s="628"/>
      <c r="BE94" s="678"/>
      <c r="BF94" s="309"/>
      <c r="BG94" s="309"/>
    </row>
    <row r="95" spans="1:59" s="335" customFormat="1" ht="15" customHeight="1">
      <c r="A95" s="703"/>
      <c r="B95" s="679" t="s">
        <v>177</v>
      </c>
      <c r="C95" s="682" t="s">
        <v>9</v>
      </c>
      <c r="D95" s="685" t="s">
        <v>176</v>
      </c>
      <c r="E95" s="40"/>
      <c r="F95" s="688">
        <v>151160</v>
      </c>
      <c r="G95" s="691">
        <v>220670</v>
      </c>
      <c r="H95" s="688">
        <v>148240</v>
      </c>
      <c r="I95" s="691">
        <v>217750</v>
      </c>
      <c r="J95" s="628" t="s">
        <v>3109</v>
      </c>
      <c r="K95" s="615">
        <v>1400</v>
      </c>
      <c r="L95" s="649">
        <v>2090</v>
      </c>
      <c r="M95" s="652" t="s">
        <v>74</v>
      </c>
      <c r="N95" s="615">
        <v>1370</v>
      </c>
      <c r="O95" s="649">
        <v>2060</v>
      </c>
      <c r="P95" s="652" t="s">
        <v>74</v>
      </c>
      <c r="Q95" s="628" t="s">
        <v>3109</v>
      </c>
      <c r="R95" s="655">
        <v>139030</v>
      </c>
      <c r="S95" s="652">
        <v>69510</v>
      </c>
      <c r="T95" s="709">
        <v>1390</v>
      </c>
      <c r="U95" s="649">
        <v>690</v>
      </c>
      <c r="V95" s="652" t="s">
        <v>74</v>
      </c>
      <c r="W95" s="712"/>
      <c r="X95" s="30"/>
      <c r="Y95" s="326" t="s">
        <v>18</v>
      </c>
      <c r="Z95" s="41">
        <v>427800</v>
      </c>
      <c r="AA95" s="628"/>
      <c r="AB95" s="323">
        <v>4270</v>
      </c>
      <c r="AC95" s="38"/>
      <c r="AD95" s="708"/>
      <c r="AE95" s="43" t="s">
        <v>16</v>
      </c>
      <c r="AF95" s="628" t="s">
        <v>3109</v>
      </c>
      <c r="AG95" s="716">
        <v>30120</v>
      </c>
      <c r="AH95" s="628" t="s">
        <v>3109</v>
      </c>
      <c r="AI95" s="612">
        <v>240</v>
      </c>
      <c r="AJ95" s="614" t="s">
        <v>3109</v>
      </c>
      <c r="AK95" s="615">
        <v>1700</v>
      </c>
      <c r="AL95" s="644">
        <v>1900</v>
      </c>
      <c r="AM95" s="614" t="s">
        <v>3109</v>
      </c>
      <c r="AN95" s="645" t="s">
        <v>3111</v>
      </c>
      <c r="AO95" s="674">
        <v>25700</v>
      </c>
      <c r="AP95" s="644">
        <v>28600</v>
      </c>
      <c r="AQ95" s="628" t="s">
        <v>85</v>
      </c>
      <c r="AR95" s="664">
        <v>1290</v>
      </c>
      <c r="AS95" s="628" t="s">
        <v>85</v>
      </c>
      <c r="AT95" s="675" t="s">
        <v>3112</v>
      </c>
      <c r="AU95" s="628" t="s">
        <v>85</v>
      </c>
      <c r="AV95" s="664">
        <v>21440</v>
      </c>
      <c r="AW95" s="628" t="s">
        <v>0</v>
      </c>
      <c r="AX95" s="667">
        <v>210</v>
      </c>
      <c r="AY95" s="628" t="s">
        <v>85</v>
      </c>
      <c r="AZ95" s="670" t="s">
        <v>3172</v>
      </c>
      <c r="BA95" s="658" t="s">
        <v>3172</v>
      </c>
      <c r="BB95" s="658" t="s">
        <v>3172</v>
      </c>
      <c r="BC95" s="660" t="s">
        <v>3172</v>
      </c>
      <c r="BD95" s="37"/>
      <c r="BE95" s="662" t="s">
        <v>225</v>
      </c>
      <c r="BF95" s="309"/>
      <c r="BG95" s="309"/>
    </row>
    <row r="96" spans="1:59" s="335" customFormat="1" ht="15" customHeight="1">
      <c r="A96" s="703"/>
      <c r="B96" s="680"/>
      <c r="C96" s="683"/>
      <c r="D96" s="686"/>
      <c r="E96" s="40"/>
      <c r="F96" s="689"/>
      <c r="G96" s="692"/>
      <c r="H96" s="689"/>
      <c r="I96" s="692"/>
      <c r="J96" s="628"/>
      <c r="K96" s="616"/>
      <c r="L96" s="650"/>
      <c r="M96" s="653"/>
      <c r="N96" s="616"/>
      <c r="O96" s="650"/>
      <c r="P96" s="653"/>
      <c r="Q96" s="628"/>
      <c r="R96" s="656"/>
      <c r="S96" s="653"/>
      <c r="T96" s="710"/>
      <c r="U96" s="650"/>
      <c r="V96" s="653"/>
      <c r="W96" s="712"/>
      <c r="X96" s="30"/>
      <c r="Y96" s="326" t="s">
        <v>15</v>
      </c>
      <c r="Z96" s="41">
        <v>461700</v>
      </c>
      <c r="AA96" s="628"/>
      <c r="AB96" s="323">
        <v>4610</v>
      </c>
      <c r="AC96" s="38"/>
      <c r="AD96" s="708"/>
      <c r="AE96" s="323"/>
      <c r="AF96" s="628"/>
      <c r="AG96" s="697"/>
      <c r="AH96" s="628"/>
      <c r="AI96" s="613"/>
      <c r="AJ96" s="614"/>
      <c r="AK96" s="616"/>
      <c r="AL96" s="626"/>
      <c r="AM96" s="614"/>
      <c r="AN96" s="622"/>
      <c r="AO96" s="624"/>
      <c r="AP96" s="626"/>
      <c r="AQ96" s="628"/>
      <c r="AR96" s="665"/>
      <c r="AS96" s="628"/>
      <c r="AT96" s="676"/>
      <c r="AU96" s="628"/>
      <c r="AV96" s="665"/>
      <c r="AW96" s="628"/>
      <c r="AX96" s="668"/>
      <c r="AY96" s="628"/>
      <c r="AZ96" s="671"/>
      <c r="BA96" s="659"/>
      <c r="BB96" s="659"/>
      <c r="BC96" s="661"/>
      <c r="BD96" s="37"/>
      <c r="BE96" s="663"/>
      <c r="BF96" s="309"/>
      <c r="BG96" s="309"/>
    </row>
    <row r="97" spans="1:59" s="335" customFormat="1" ht="15" customHeight="1">
      <c r="A97" s="703"/>
      <c r="B97" s="680"/>
      <c r="C97" s="683"/>
      <c r="D97" s="686"/>
      <c r="E97" s="40"/>
      <c r="F97" s="689"/>
      <c r="G97" s="692"/>
      <c r="H97" s="689"/>
      <c r="I97" s="692"/>
      <c r="J97" s="628"/>
      <c r="K97" s="616"/>
      <c r="L97" s="650"/>
      <c r="M97" s="653"/>
      <c r="N97" s="616"/>
      <c r="O97" s="650"/>
      <c r="P97" s="653"/>
      <c r="Q97" s="628"/>
      <c r="R97" s="656"/>
      <c r="S97" s="653"/>
      <c r="T97" s="710"/>
      <c r="U97" s="650"/>
      <c r="V97" s="653"/>
      <c r="W97" s="712"/>
      <c r="X97" s="30"/>
      <c r="Y97" s="326" t="s">
        <v>14</v>
      </c>
      <c r="Z97" s="41">
        <v>495500</v>
      </c>
      <c r="AA97" s="628"/>
      <c r="AB97" s="323">
        <v>4950</v>
      </c>
      <c r="AC97" s="38"/>
      <c r="AD97" s="708"/>
      <c r="AE97" s="323"/>
      <c r="AF97" s="628"/>
      <c r="AG97" s="697"/>
      <c r="AH97" s="628"/>
      <c r="AI97" s="613"/>
      <c r="AJ97" s="614"/>
      <c r="AK97" s="616"/>
      <c r="AL97" s="626"/>
      <c r="AM97" s="614"/>
      <c r="AN97" s="622" t="s">
        <v>3114</v>
      </c>
      <c r="AO97" s="624">
        <v>14200</v>
      </c>
      <c r="AP97" s="626">
        <v>15700</v>
      </c>
      <c r="AQ97" s="628"/>
      <c r="AR97" s="665"/>
      <c r="AS97" s="628"/>
      <c r="AT97" s="676"/>
      <c r="AU97" s="628"/>
      <c r="AV97" s="665"/>
      <c r="AW97" s="628"/>
      <c r="AX97" s="668"/>
      <c r="AY97" s="628"/>
      <c r="AZ97" s="671"/>
      <c r="BA97" s="659"/>
      <c r="BB97" s="659"/>
      <c r="BC97" s="661"/>
      <c r="BD97" s="37"/>
      <c r="BE97" s="325" t="s">
        <v>3003</v>
      </c>
      <c r="BF97" s="309"/>
      <c r="BG97" s="309"/>
    </row>
    <row r="98" spans="1:59" s="335" customFormat="1" ht="15" customHeight="1">
      <c r="A98" s="703"/>
      <c r="B98" s="680"/>
      <c r="C98" s="683"/>
      <c r="D98" s="686"/>
      <c r="E98" s="40"/>
      <c r="F98" s="689"/>
      <c r="G98" s="692"/>
      <c r="H98" s="689"/>
      <c r="I98" s="692"/>
      <c r="J98" s="628"/>
      <c r="K98" s="616"/>
      <c r="L98" s="650"/>
      <c r="M98" s="653"/>
      <c r="N98" s="616"/>
      <c r="O98" s="650"/>
      <c r="P98" s="653"/>
      <c r="Q98" s="628"/>
      <c r="R98" s="656"/>
      <c r="S98" s="653"/>
      <c r="T98" s="710"/>
      <c r="U98" s="650"/>
      <c r="V98" s="653"/>
      <c r="W98" s="712"/>
      <c r="X98" s="30"/>
      <c r="Y98" s="326" t="s">
        <v>13</v>
      </c>
      <c r="Z98" s="41">
        <v>529300</v>
      </c>
      <c r="AA98" s="628"/>
      <c r="AB98" s="323">
        <v>5290</v>
      </c>
      <c r="AC98" s="38"/>
      <c r="AD98" s="708"/>
      <c r="AE98" s="323"/>
      <c r="AF98" s="628"/>
      <c r="AG98" s="697"/>
      <c r="AH98" s="628"/>
      <c r="AI98" s="613"/>
      <c r="AJ98" s="614"/>
      <c r="AK98" s="616"/>
      <c r="AL98" s="626"/>
      <c r="AM98" s="614"/>
      <c r="AN98" s="622"/>
      <c r="AO98" s="624"/>
      <c r="AP98" s="626"/>
      <c r="AQ98" s="628"/>
      <c r="AR98" s="665"/>
      <c r="AS98" s="628"/>
      <c r="AT98" s="676"/>
      <c r="AU98" s="628"/>
      <c r="AV98" s="665"/>
      <c r="AW98" s="628"/>
      <c r="AX98" s="668"/>
      <c r="AY98" s="628"/>
      <c r="AZ98" s="671"/>
      <c r="BA98" s="659"/>
      <c r="BB98" s="659"/>
      <c r="BC98" s="661"/>
      <c r="BD98" s="37"/>
      <c r="BE98" s="42">
        <v>0.8</v>
      </c>
      <c r="BF98" s="309"/>
      <c r="BG98" s="309"/>
    </row>
    <row r="99" spans="1:59" s="335" customFormat="1" ht="15" customHeight="1">
      <c r="A99" s="703"/>
      <c r="B99" s="680"/>
      <c r="C99" s="683"/>
      <c r="D99" s="694" t="s">
        <v>8</v>
      </c>
      <c r="E99" s="40"/>
      <c r="F99" s="696">
        <v>220670</v>
      </c>
      <c r="G99" s="699"/>
      <c r="H99" s="696">
        <v>217750</v>
      </c>
      <c r="I99" s="699"/>
      <c r="J99" s="628" t="s">
        <v>3109</v>
      </c>
      <c r="K99" s="641">
        <v>2090</v>
      </c>
      <c r="L99" s="638"/>
      <c r="M99" s="632" t="s">
        <v>74</v>
      </c>
      <c r="N99" s="641">
        <v>2060</v>
      </c>
      <c r="O99" s="638"/>
      <c r="P99" s="632" t="s">
        <v>74</v>
      </c>
      <c r="Q99" s="628" t="s">
        <v>3109</v>
      </c>
      <c r="R99" s="629">
        <v>69510</v>
      </c>
      <c r="S99" s="632"/>
      <c r="T99" s="635">
        <v>690</v>
      </c>
      <c r="U99" s="638"/>
      <c r="V99" s="632" t="s">
        <v>74</v>
      </c>
      <c r="W99" s="712"/>
      <c r="X99" s="30"/>
      <c r="Y99" s="326" t="s">
        <v>178</v>
      </c>
      <c r="Z99" s="41">
        <v>563200</v>
      </c>
      <c r="AA99" s="628"/>
      <c r="AB99" s="323">
        <v>5630</v>
      </c>
      <c r="AC99" s="38"/>
      <c r="AD99" s="708"/>
      <c r="AE99" s="323"/>
      <c r="AF99" s="628"/>
      <c r="AG99" s="697"/>
      <c r="AH99" s="628"/>
      <c r="AI99" s="646" t="s">
        <v>3002</v>
      </c>
      <c r="AJ99" s="614"/>
      <c r="AK99" s="616"/>
      <c r="AL99" s="626"/>
      <c r="AM99" s="614"/>
      <c r="AN99" s="622" t="s">
        <v>3116</v>
      </c>
      <c r="AO99" s="624">
        <v>12300</v>
      </c>
      <c r="AP99" s="626">
        <v>13700</v>
      </c>
      <c r="AQ99" s="628"/>
      <c r="AR99" s="665"/>
      <c r="AS99" s="628"/>
      <c r="AT99" s="677">
        <v>0.09</v>
      </c>
      <c r="AU99" s="628"/>
      <c r="AV99" s="665"/>
      <c r="AW99" s="628"/>
      <c r="AX99" s="668"/>
      <c r="AY99" s="628"/>
      <c r="AZ99" s="672">
        <v>0.02</v>
      </c>
      <c r="BA99" s="618">
        <v>0.03</v>
      </c>
      <c r="BB99" s="618">
        <v>0.05</v>
      </c>
      <c r="BC99" s="620">
        <v>7.0000000000000007E-2</v>
      </c>
      <c r="BD99" s="37"/>
      <c r="BE99" s="325" t="s">
        <v>3004</v>
      </c>
      <c r="BF99" s="309"/>
      <c r="BG99" s="309"/>
    </row>
    <row r="100" spans="1:59" s="335" customFormat="1" ht="15" customHeight="1">
      <c r="A100" s="703"/>
      <c r="B100" s="680"/>
      <c r="C100" s="683"/>
      <c r="D100" s="686"/>
      <c r="E100" s="40"/>
      <c r="F100" s="697"/>
      <c r="G100" s="700"/>
      <c r="H100" s="697"/>
      <c r="I100" s="700"/>
      <c r="J100" s="628"/>
      <c r="K100" s="642"/>
      <c r="L100" s="639"/>
      <c r="M100" s="633"/>
      <c r="N100" s="642"/>
      <c r="O100" s="639"/>
      <c r="P100" s="633"/>
      <c r="Q100" s="628"/>
      <c r="R100" s="630"/>
      <c r="S100" s="633"/>
      <c r="T100" s="636"/>
      <c r="U100" s="639"/>
      <c r="V100" s="633"/>
      <c r="W100" s="331"/>
      <c r="X100" s="30"/>
      <c r="Y100" s="326" t="s">
        <v>12</v>
      </c>
      <c r="Z100" s="41">
        <v>597000</v>
      </c>
      <c r="AA100" s="628"/>
      <c r="AB100" s="323">
        <v>5970</v>
      </c>
      <c r="AC100" s="38"/>
      <c r="AD100" s="708"/>
      <c r="AE100" s="323"/>
      <c r="AF100" s="319"/>
      <c r="AG100" s="697"/>
      <c r="AH100" s="628"/>
      <c r="AI100" s="646"/>
      <c r="AJ100" s="614"/>
      <c r="AK100" s="616"/>
      <c r="AL100" s="626"/>
      <c r="AM100" s="614"/>
      <c r="AN100" s="622"/>
      <c r="AO100" s="624"/>
      <c r="AP100" s="626"/>
      <c r="AQ100" s="628"/>
      <c r="AR100" s="665"/>
      <c r="AS100" s="628"/>
      <c r="AT100" s="677"/>
      <c r="AU100" s="628"/>
      <c r="AV100" s="665"/>
      <c r="AW100" s="628"/>
      <c r="AX100" s="668"/>
      <c r="AY100" s="628"/>
      <c r="AZ100" s="672"/>
      <c r="BA100" s="618"/>
      <c r="BB100" s="618"/>
      <c r="BC100" s="620"/>
      <c r="BD100" s="37"/>
      <c r="BE100" s="42">
        <v>0.75</v>
      </c>
      <c r="BF100" s="309"/>
      <c r="BG100" s="309"/>
    </row>
    <row r="101" spans="1:59" s="335" customFormat="1" ht="15" customHeight="1">
      <c r="A101" s="703"/>
      <c r="B101" s="680"/>
      <c r="C101" s="683"/>
      <c r="D101" s="686"/>
      <c r="E101" s="40"/>
      <c r="F101" s="697"/>
      <c r="G101" s="700"/>
      <c r="H101" s="697"/>
      <c r="I101" s="700"/>
      <c r="J101" s="628"/>
      <c r="K101" s="642"/>
      <c r="L101" s="639"/>
      <c r="M101" s="633"/>
      <c r="N101" s="642"/>
      <c r="O101" s="639"/>
      <c r="P101" s="633"/>
      <c r="Q101" s="628"/>
      <c r="R101" s="630"/>
      <c r="S101" s="633"/>
      <c r="T101" s="636"/>
      <c r="U101" s="639"/>
      <c r="V101" s="633"/>
      <c r="W101" s="331"/>
      <c r="X101" s="30"/>
      <c r="Y101" s="326" t="s">
        <v>11</v>
      </c>
      <c r="Z101" s="41">
        <v>630800</v>
      </c>
      <c r="AA101" s="628"/>
      <c r="AB101" s="323">
        <v>6300</v>
      </c>
      <c r="AC101" s="38"/>
      <c r="AD101" s="708"/>
      <c r="AE101" s="323"/>
      <c r="AF101" s="319"/>
      <c r="AG101" s="697"/>
      <c r="AH101" s="628"/>
      <c r="AI101" s="646"/>
      <c r="AJ101" s="614"/>
      <c r="AK101" s="616"/>
      <c r="AL101" s="626"/>
      <c r="AM101" s="614"/>
      <c r="AN101" s="622" t="s">
        <v>3117</v>
      </c>
      <c r="AO101" s="624">
        <v>11000</v>
      </c>
      <c r="AP101" s="626">
        <v>12300</v>
      </c>
      <c r="AQ101" s="628"/>
      <c r="AR101" s="665"/>
      <c r="AS101" s="628"/>
      <c r="AT101" s="677"/>
      <c r="AU101" s="628"/>
      <c r="AV101" s="665"/>
      <c r="AW101" s="628"/>
      <c r="AX101" s="668"/>
      <c r="AY101" s="628"/>
      <c r="AZ101" s="672"/>
      <c r="BA101" s="618"/>
      <c r="BB101" s="618"/>
      <c r="BC101" s="620"/>
      <c r="BD101" s="37"/>
      <c r="BE101" s="325" t="s">
        <v>3005</v>
      </c>
      <c r="BF101" s="309"/>
      <c r="BG101" s="309"/>
    </row>
    <row r="102" spans="1:59" s="335" customFormat="1" ht="15" customHeight="1">
      <c r="A102" s="704"/>
      <c r="B102" s="681"/>
      <c r="C102" s="684"/>
      <c r="D102" s="695"/>
      <c r="E102" s="40"/>
      <c r="F102" s="697"/>
      <c r="G102" s="701"/>
      <c r="H102" s="697"/>
      <c r="I102" s="701"/>
      <c r="J102" s="628"/>
      <c r="K102" s="643"/>
      <c r="L102" s="640"/>
      <c r="M102" s="634"/>
      <c r="N102" s="643"/>
      <c r="O102" s="640"/>
      <c r="P102" s="634"/>
      <c r="Q102" s="628"/>
      <c r="R102" s="630"/>
      <c r="S102" s="634"/>
      <c r="T102" s="636"/>
      <c r="U102" s="640"/>
      <c r="V102" s="633"/>
      <c r="W102" s="331"/>
      <c r="X102" s="30"/>
      <c r="Y102" s="327" t="s">
        <v>10</v>
      </c>
      <c r="Z102" s="39">
        <v>664700</v>
      </c>
      <c r="AA102" s="628"/>
      <c r="AB102" s="323">
        <v>6640</v>
      </c>
      <c r="AC102" s="38"/>
      <c r="AD102" s="708"/>
      <c r="AE102" s="323"/>
      <c r="AF102" s="319"/>
      <c r="AG102" s="698"/>
      <c r="AH102" s="628"/>
      <c r="AI102" s="647"/>
      <c r="AJ102" s="614"/>
      <c r="AK102" s="617"/>
      <c r="AL102" s="627"/>
      <c r="AM102" s="614"/>
      <c r="AN102" s="623"/>
      <c r="AO102" s="625"/>
      <c r="AP102" s="627"/>
      <c r="AQ102" s="628"/>
      <c r="AR102" s="666"/>
      <c r="AS102" s="628"/>
      <c r="AT102" s="678"/>
      <c r="AU102" s="628"/>
      <c r="AV102" s="665"/>
      <c r="AW102" s="628"/>
      <c r="AX102" s="668"/>
      <c r="AY102" s="628"/>
      <c r="AZ102" s="673"/>
      <c r="BA102" s="619"/>
      <c r="BB102" s="619"/>
      <c r="BC102" s="621"/>
      <c r="BD102" s="37"/>
      <c r="BE102" s="36">
        <v>0.7</v>
      </c>
      <c r="BF102" s="309"/>
      <c r="BG102" s="309"/>
    </row>
    <row r="103" spans="1:59" s="335" customFormat="1" ht="15" customHeight="1">
      <c r="A103" s="702" t="s">
        <v>3178</v>
      </c>
      <c r="B103" s="705" t="s">
        <v>175</v>
      </c>
      <c r="C103" s="682" t="s">
        <v>9</v>
      </c>
      <c r="D103" s="685" t="s">
        <v>176</v>
      </c>
      <c r="E103" s="40"/>
      <c r="F103" s="688">
        <v>188600</v>
      </c>
      <c r="G103" s="691">
        <v>256370</v>
      </c>
      <c r="H103" s="688">
        <v>183980</v>
      </c>
      <c r="I103" s="691">
        <v>251750</v>
      </c>
      <c r="J103" s="628" t="s">
        <v>3109</v>
      </c>
      <c r="K103" s="615">
        <v>1780</v>
      </c>
      <c r="L103" s="649">
        <v>2450</v>
      </c>
      <c r="M103" s="652" t="s">
        <v>74</v>
      </c>
      <c r="N103" s="615">
        <v>1730</v>
      </c>
      <c r="O103" s="649">
        <v>2400</v>
      </c>
      <c r="P103" s="652" t="s">
        <v>74</v>
      </c>
      <c r="Q103" s="628" t="s">
        <v>3109</v>
      </c>
      <c r="R103" s="655">
        <v>135550</v>
      </c>
      <c r="S103" s="652">
        <v>67770</v>
      </c>
      <c r="T103" s="709">
        <v>1350</v>
      </c>
      <c r="U103" s="649">
        <v>670</v>
      </c>
      <c r="V103" s="652" t="s">
        <v>74</v>
      </c>
      <c r="W103" s="712" t="s">
        <v>0</v>
      </c>
      <c r="X103" s="30"/>
      <c r="Y103" s="713" t="s">
        <v>23</v>
      </c>
      <c r="Z103" s="714"/>
      <c r="AA103" s="628" t="s">
        <v>3109</v>
      </c>
      <c r="AB103" s="322"/>
      <c r="AC103" s="38"/>
      <c r="AD103" s="708" t="s">
        <v>3110</v>
      </c>
      <c r="AE103" s="322"/>
      <c r="AF103" s="628" t="s">
        <v>3109</v>
      </c>
      <c r="AG103" s="664">
        <v>44660</v>
      </c>
      <c r="AH103" s="628" t="s">
        <v>3109</v>
      </c>
      <c r="AI103" s="612">
        <v>390</v>
      </c>
      <c r="AJ103" s="614" t="s">
        <v>3109</v>
      </c>
      <c r="AK103" s="615">
        <v>2800</v>
      </c>
      <c r="AL103" s="644">
        <v>3000</v>
      </c>
      <c r="AM103" s="614" t="s">
        <v>3109</v>
      </c>
      <c r="AN103" s="645" t="s">
        <v>3111</v>
      </c>
      <c r="AO103" s="674">
        <v>20300</v>
      </c>
      <c r="AP103" s="644">
        <v>22600</v>
      </c>
      <c r="AQ103" s="628" t="s">
        <v>85</v>
      </c>
      <c r="AR103" s="664">
        <v>2050</v>
      </c>
      <c r="AS103" s="628" t="s">
        <v>85</v>
      </c>
      <c r="AT103" s="675" t="s">
        <v>3112</v>
      </c>
      <c r="AU103" s="628" t="s">
        <v>85</v>
      </c>
      <c r="AV103" s="664">
        <v>32830</v>
      </c>
      <c r="AW103" s="628" t="s">
        <v>0</v>
      </c>
      <c r="AX103" s="667">
        <v>320</v>
      </c>
      <c r="AY103" s="628" t="s">
        <v>85</v>
      </c>
      <c r="AZ103" s="670" t="s">
        <v>3172</v>
      </c>
      <c r="BA103" s="658" t="s">
        <v>3172</v>
      </c>
      <c r="BB103" s="658" t="s">
        <v>3172</v>
      </c>
      <c r="BC103" s="660" t="s">
        <v>3172</v>
      </c>
      <c r="BD103" s="628"/>
      <c r="BE103" s="675" t="s">
        <v>3113</v>
      </c>
      <c r="BF103" s="309"/>
      <c r="BG103" s="309"/>
    </row>
    <row r="104" spans="1:59" s="335" customFormat="1" ht="15" customHeight="1">
      <c r="A104" s="703"/>
      <c r="B104" s="706"/>
      <c r="C104" s="683"/>
      <c r="D104" s="686"/>
      <c r="E104" s="40"/>
      <c r="F104" s="689"/>
      <c r="G104" s="692"/>
      <c r="H104" s="689"/>
      <c r="I104" s="692"/>
      <c r="J104" s="628"/>
      <c r="K104" s="616"/>
      <c r="L104" s="650"/>
      <c r="M104" s="653"/>
      <c r="N104" s="616"/>
      <c r="O104" s="650"/>
      <c r="P104" s="653"/>
      <c r="Q104" s="628"/>
      <c r="R104" s="656"/>
      <c r="S104" s="653"/>
      <c r="T104" s="710"/>
      <c r="U104" s="650"/>
      <c r="V104" s="653"/>
      <c r="W104" s="712"/>
      <c r="X104" s="30"/>
      <c r="Y104" s="642"/>
      <c r="Z104" s="715"/>
      <c r="AA104" s="628"/>
      <c r="AB104" s="323"/>
      <c r="AC104" s="38"/>
      <c r="AD104" s="708"/>
      <c r="AE104" s="323"/>
      <c r="AF104" s="628"/>
      <c r="AG104" s="665"/>
      <c r="AH104" s="628"/>
      <c r="AI104" s="613"/>
      <c r="AJ104" s="614"/>
      <c r="AK104" s="616"/>
      <c r="AL104" s="626"/>
      <c r="AM104" s="614"/>
      <c r="AN104" s="622"/>
      <c r="AO104" s="624"/>
      <c r="AP104" s="626"/>
      <c r="AQ104" s="628"/>
      <c r="AR104" s="665"/>
      <c r="AS104" s="628"/>
      <c r="AT104" s="676"/>
      <c r="AU104" s="628"/>
      <c r="AV104" s="665"/>
      <c r="AW104" s="628"/>
      <c r="AX104" s="668"/>
      <c r="AY104" s="628"/>
      <c r="AZ104" s="671"/>
      <c r="BA104" s="659"/>
      <c r="BB104" s="659"/>
      <c r="BC104" s="661"/>
      <c r="BD104" s="628"/>
      <c r="BE104" s="676"/>
      <c r="BF104" s="309"/>
      <c r="BG104" s="309"/>
    </row>
    <row r="105" spans="1:59" s="335" customFormat="1" ht="15" customHeight="1">
      <c r="A105" s="703"/>
      <c r="B105" s="706"/>
      <c r="C105" s="683"/>
      <c r="D105" s="686"/>
      <c r="E105" s="40"/>
      <c r="F105" s="689"/>
      <c r="G105" s="692"/>
      <c r="H105" s="689"/>
      <c r="I105" s="692"/>
      <c r="J105" s="628"/>
      <c r="K105" s="616"/>
      <c r="L105" s="650"/>
      <c r="M105" s="653"/>
      <c r="N105" s="616"/>
      <c r="O105" s="650"/>
      <c r="P105" s="653"/>
      <c r="Q105" s="628"/>
      <c r="R105" s="656"/>
      <c r="S105" s="653"/>
      <c r="T105" s="710"/>
      <c r="U105" s="650"/>
      <c r="V105" s="653"/>
      <c r="W105" s="712"/>
      <c r="X105" s="30"/>
      <c r="Y105" s="326" t="s">
        <v>221</v>
      </c>
      <c r="Z105" s="41">
        <v>236800</v>
      </c>
      <c r="AA105" s="628"/>
      <c r="AB105" s="323">
        <v>2360</v>
      </c>
      <c r="AC105" s="38"/>
      <c r="AD105" s="708"/>
      <c r="AE105" s="323"/>
      <c r="AF105" s="628"/>
      <c r="AG105" s="665"/>
      <c r="AH105" s="628"/>
      <c r="AI105" s="613"/>
      <c r="AJ105" s="614"/>
      <c r="AK105" s="616"/>
      <c r="AL105" s="626"/>
      <c r="AM105" s="614"/>
      <c r="AN105" s="622" t="s">
        <v>3114</v>
      </c>
      <c r="AO105" s="624">
        <v>11200</v>
      </c>
      <c r="AP105" s="626">
        <v>12400</v>
      </c>
      <c r="AQ105" s="628"/>
      <c r="AR105" s="665"/>
      <c r="AS105" s="628"/>
      <c r="AT105" s="676"/>
      <c r="AU105" s="628"/>
      <c r="AV105" s="665"/>
      <c r="AW105" s="628"/>
      <c r="AX105" s="668"/>
      <c r="AY105" s="628"/>
      <c r="AZ105" s="671"/>
      <c r="BA105" s="659"/>
      <c r="BB105" s="659"/>
      <c r="BC105" s="661"/>
      <c r="BD105" s="628"/>
      <c r="BE105" s="676"/>
      <c r="BF105" s="309"/>
      <c r="BG105" s="309"/>
    </row>
    <row r="106" spans="1:59" s="335" customFormat="1" ht="15" customHeight="1">
      <c r="A106" s="703"/>
      <c r="B106" s="706"/>
      <c r="C106" s="683"/>
      <c r="D106" s="687"/>
      <c r="E106" s="40"/>
      <c r="F106" s="690"/>
      <c r="G106" s="693"/>
      <c r="H106" s="690"/>
      <c r="I106" s="693"/>
      <c r="J106" s="628"/>
      <c r="K106" s="648"/>
      <c r="L106" s="651"/>
      <c r="M106" s="654"/>
      <c r="N106" s="648"/>
      <c r="O106" s="651"/>
      <c r="P106" s="654"/>
      <c r="Q106" s="628"/>
      <c r="R106" s="657"/>
      <c r="S106" s="654"/>
      <c r="T106" s="711"/>
      <c r="U106" s="651"/>
      <c r="V106" s="654"/>
      <c r="W106" s="712"/>
      <c r="X106" s="30"/>
      <c r="Y106" s="326" t="s">
        <v>3115</v>
      </c>
      <c r="Z106" s="41">
        <v>253400</v>
      </c>
      <c r="AA106" s="628"/>
      <c r="AB106" s="323">
        <v>2530</v>
      </c>
      <c r="AC106" s="38"/>
      <c r="AD106" s="708"/>
      <c r="AE106" s="323"/>
      <c r="AF106" s="628"/>
      <c r="AG106" s="665"/>
      <c r="AH106" s="628"/>
      <c r="AI106" s="613"/>
      <c r="AJ106" s="614"/>
      <c r="AK106" s="616"/>
      <c r="AL106" s="626"/>
      <c r="AM106" s="614"/>
      <c r="AN106" s="622"/>
      <c r="AO106" s="624"/>
      <c r="AP106" s="626"/>
      <c r="AQ106" s="628"/>
      <c r="AR106" s="665"/>
      <c r="AS106" s="628"/>
      <c r="AT106" s="676"/>
      <c r="AU106" s="628"/>
      <c r="AV106" s="665"/>
      <c r="AW106" s="628"/>
      <c r="AX106" s="668"/>
      <c r="AY106" s="628"/>
      <c r="AZ106" s="671"/>
      <c r="BA106" s="659"/>
      <c r="BB106" s="659"/>
      <c r="BC106" s="661"/>
      <c r="BD106" s="628"/>
      <c r="BE106" s="676"/>
      <c r="BF106" s="309"/>
      <c r="BG106" s="309"/>
    </row>
    <row r="107" spans="1:59" s="335" customFormat="1" ht="15" customHeight="1">
      <c r="A107" s="703"/>
      <c r="B107" s="706"/>
      <c r="C107" s="683"/>
      <c r="D107" s="694" t="s">
        <v>8</v>
      </c>
      <c r="E107" s="40"/>
      <c r="F107" s="696">
        <v>256370</v>
      </c>
      <c r="G107" s="699"/>
      <c r="H107" s="696">
        <v>251750</v>
      </c>
      <c r="I107" s="699"/>
      <c r="J107" s="628" t="s">
        <v>3109</v>
      </c>
      <c r="K107" s="641">
        <v>2450</v>
      </c>
      <c r="L107" s="638"/>
      <c r="M107" s="632" t="s">
        <v>74</v>
      </c>
      <c r="N107" s="641">
        <v>2400</v>
      </c>
      <c r="O107" s="638"/>
      <c r="P107" s="632" t="s">
        <v>74</v>
      </c>
      <c r="Q107" s="628" t="s">
        <v>3109</v>
      </c>
      <c r="R107" s="629">
        <v>67770</v>
      </c>
      <c r="S107" s="632"/>
      <c r="T107" s="635">
        <v>670</v>
      </c>
      <c r="U107" s="638"/>
      <c r="V107" s="632" t="s">
        <v>74</v>
      </c>
      <c r="W107" s="712"/>
      <c r="X107" s="30"/>
      <c r="Y107" s="326" t="s">
        <v>22</v>
      </c>
      <c r="Z107" s="41">
        <v>286600</v>
      </c>
      <c r="AA107" s="628"/>
      <c r="AB107" s="323">
        <v>2860</v>
      </c>
      <c r="AC107" s="38"/>
      <c r="AD107" s="708"/>
      <c r="AE107" s="323"/>
      <c r="AF107" s="628"/>
      <c r="AG107" s="665"/>
      <c r="AH107" s="628"/>
      <c r="AI107" s="646" t="s">
        <v>3002</v>
      </c>
      <c r="AJ107" s="614"/>
      <c r="AK107" s="616"/>
      <c r="AL107" s="626"/>
      <c r="AM107" s="614"/>
      <c r="AN107" s="622" t="s">
        <v>3116</v>
      </c>
      <c r="AO107" s="624">
        <v>9700</v>
      </c>
      <c r="AP107" s="626">
        <v>10800</v>
      </c>
      <c r="AQ107" s="628"/>
      <c r="AR107" s="665"/>
      <c r="AS107" s="628"/>
      <c r="AT107" s="677">
        <v>0.1</v>
      </c>
      <c r="AU107" s="628"/>
      <c r="AV107" s="665"/>
      <c r="AW107" s="628"/>
      <c r="AX107" s="668"/>
      <c r="AY107" s="628"/>
      <c r="AZ107" s="672">
        <v>0.02</v>
      </c>
      <c r="BA107" s="618">
        <v>0.03</v>
      </c>
      <c r="BB107" s="618">
        <v>0.05</v>
      </c>
      <c r="BC107" s="620">
        <v>7.0000000000000007E-2</v>
      </c>
      <c r="BD107" s="628"/>
      <c r="BE107" s="677">
        <v>0.82</v>
      </c>
      <c r="BF107" s="309"/>
      <c r="BG107" s="309"/>
    </row>
    <row r="108" spans="1:59" s="335" customFormat="1" ht="15" customHeight="1">
      <c r="A108" s="703"/>
      <c r="B108" s="706"/>
      <c r="C108" s="683"/>
      <c r="D108" s="686"/>
      <c r="E108" s="40"/>
      <c r="F108" s="697"/>
      <c r="G108" s="700"/>
      <c r="H108" s="697"/>
      <c r="I108" s="700"/>
      <c r="J108" s="628"/>
      <c r="K108" s="642"/>
      <c r="L108" s="639"/>
      <c r="M108" s="633"/>
      <c r="N108" s="642"/>
      <c r="O108" s="639"/>
      <c r="P108" s="633"/>
      <c r="Q108" s="628"/>
      <c r="R108" s="630"/>
      <c r="S108" s="633"/>
      <c r="T108" s="636"/>
      <c r="U108" s="639"/>
      <c r="V108" s="633"/>
      <c r="W108" s="712"/>
      <c r="X108" s="30"/>
      <c r="Y108" s="326" t="s">
        <v>21</v>
      </c>
      <c r="Z108" s="41">
        <v>319900</v>
      </c>
      <c r="AA108" s="628"/>
      <c r="AB108" s="323">
        <v>3190</v>
      </c>
      <c r="AC108" s="38"/>
      <c r="AD108" s="708"/>
      <c r="AE108" s="323"/>
      <c r="AF108" s="319"/>
      <c r="AG108" s="665"/>
      <c r="AH108" s="628"/>
      <c r="AI108" s="646"/>
      <c r="AJ108" s="614"/>
      <c r="AK108" s="616"/>
      <c r="AL108" s="626"/>
      <c r="AM108" s="614"/>
      <c r="AN108" s="622"/>
      <c r="AO108" s="624"/>
      <c r="AP108" s="626"/>
      <c r="AQ108" s="628"/>
      <c r="AR108" s="665"/>
      <c r="AS108" s="628"/>
      <c r="AT108" s="677"/>
      <c r="AU108" s="628"/>
      <c r="AV108" s="665"/>
      <c r="AW108" s="628"/>
      <c r="AX108" s="668"/>
      <c r="AY108" s="628"/>
      <c r="AZ108" s="672"/>
      <c r="BA108" s="618"/>
      <c r="BB108" s="618"/>
      <c r="BC108" s="620"/>
      <c r="BD108" s="628"/>
      <c r="BE108" s="677"/>
      <c r="BF108" s="309"/>
      <c r="BG108" s="309"/>
    </row>
    <row r="109" spans="1:59" s="335" customFormat="1" ht="15" customHeight="1">
      <c r="A109" s="703"/>
      <c r="B109" s="706"/>
      <c r="C109" s="683"/>
      <c r="D109" s="686"/>
      <c r="E109" s="40"/>
      <c r="F109" s="697"/>
      <c r="G109" s="700"/>
      <c r="H109" s="697"/>
      <c r="I109" s="700"/>
      <c r="J109" s="628"/>
      <c r="K109" s="642"/>
      <c r="L109" s="639"/>
      <c r="M109" s="633"/>
      <c r="N109" s="642"/>
      <c r="O109" s="639"/>
      <c r="P109" s="633"/>
      <c r="Q109" s="628"/>
      <c r="R109" s="630"/>
      <c r="S109" s="633"/>
      <c r="T109" s="636"/>
      <c r="U109" s="639"/>
      <c r="V109" s="633"/>
      <c r="W109" s="712"/>
      <c r="X109" s="30"/>
      <c r="Y109" s="326" t="s">
        <v>20</v>
      </c>
      <c r="Z109" s="41">
        <v>353100</v>
      </c>
      <c r="AA109" s="628"/>
      <c r="AB109" s="323">
        <v>3530</v>
      </c>
      <c r="AC109" s="38"/>
      <c r="AD109" s="708"/>
      <c r="AE109" s="323"/>
      <c r="AF109" s="319"/>
      <c r="AG109" s="665"/>
      <c r="AH109" s="628"/>
      <c r="AI109" s="646"/>
      <c r="AJ109" s="614"/>
      <c r="AK109" s="616"/>
      <c r="AL109" s="626"/>
      <c r="AM109" s="614"/>
      <c r="AN109" s="622" t="s">
        <v>3117</v>
      </c>
      <c r="AO109" s="624">
        <v>8700</v>
      </c>
      <c r="AP109" s="626">
        <v>9700</v>
      </c>
      <c r="AQ109" s="628"/>
      <c r="AR109" s="665"/>
      <c r="AS109" s="628"/>
      <c r="AT109" s="677"/>
      <c r="AU109" s="628"/>
      <c r="AV109" s="665"/>
      <c r="AW109" s="628"/>
      <c r="AX109" s="668"/>
      <c r="AY109" s="628"/>
      <c r="AZ109" s="672"/>
      <c r="BA109" s="618"/>
      <c r="BB109" s="618"/>
      <c r="BC109" s="620"/>
      <c r="BD109" s="628"/>
      <c r="BE109" s="677"/>
      <c r="BF109" s="309"/>
      <c r="BG109" s="309"/>
    </row>
    <row r="110" spans="1:59" s="335" customFormat="1" ht="15" customHeight="1">
      <c r="A110" s="703"/>
      <c r="B110" s="707"/>
      <c r="C110" s="684"/>
      <c r="D110" s="695"/>
      <c r="E110" s="40"/>
      <c r="F110" s="698"/>
      <c r="G110" s="701"/>
      <c r="H110" s="698"/>
      <c r="I110" s="701"/>
      <c r="J110" s="628"/>
      <c r="K110" s="643"/>
      <c r="L110" s="640"/>
      <c r="M110" s="634"/>
      <c r="N110" s="643"/>
      <c r="O110" s="640"/>
      <c r="P110" s="634"/>
      <c r="Q110" s="628"/>
      <c r="R110" s="631"/>
      <c r="S110" s="634"/>
      <c r="T110" s="637"/>
      <c r="U110" s="640"/>
      <c r="V110" s="634"/>
      <c r="W110" s="712"/>
      <c r="X110" s="30"/>
      <c r="Y110" s="326" t="s">
        <v>19</v>
      </c>
      <c r="Z110" s="41">
        <v>386400</v>
      </c>
      <c r="AA110" s="628"/>
      <c r="AB110" s="323">
        <v>3860</v>
      </c>
      <c r="AC110" s="38"/>
      <c r="AD110" s="708"/>
      <c r="AE110" s="323" t="s">
        <v>17</v>
      </c>
      <c r="AF110" s="319"/>
      <c r="AG110" s="666"/>
      <c r="AH110" s="628"/>
      <c r="AI110" s="647"/>
      <c r="AJ110" s="614"/>
      <c r="AK110" s="617"/>
      <c r="AL110" s="627"/>
      <c r="AM110" s="614"/>
      <c r="AN110" s="623"/>
      <c r="AO110" s="625"/>
      <c r="AP110" s="627"/>
      <c r="AQ110" s="628"/>
      <c r="AR110" s="666"/>
      <c r="AS110" s="628"/>
      <c r="AT110" s="678"/>
      <c r="AU110" s="628"/>
      <c r="AV110" s="666"/>
      <c r="AW110" s="628"/>
      <c r="AX110" s="669"/>
      <c r="AY110" s="628"/>
      <c r="AZ110" s="673"/>
      <c r="BA110" s="619"/>
      <c r="BB110" s="619"/>
      <c r="BC110" s="621"/>
      <c r="BD110" s="628"/>
      <c r="BE110" s="678"/>
      <c r="BF110" s="309"/>
      <c r="BG110" s="309"/>
    </row>
    <row r="111" spans="1:59" s="335" customFormat="1" ht="15" customHeight="1">
      <c r="A111" s="703"/>
      <c r="B111" s="679" t="s">
        <v>177</v>
      </c>
      <c r="C111" s="682" t="s">
        <v>9</v>
      </c>
      <c r="D111" s="685" t="s">
        <v>176</v>
      </c>
      <c r="E111" s="40"/>
      <c r="F111" s="688">
        <v>148070</v>
      </c>
      <c r="G111" s="691">
        <v>215840</v>
      </c>
      <c r="H111" s="688">
        <v>145140</v>
      </c>
      <c r="I111" s="691">
        <v>212910</v>
      </c>
      <c r="J111" s="628" t="s">
        <v>3109</v>
      </c>
      <c r="K111" s="615">
        <v>1370</v>
      </c>
      <c r="L111" s="649">
        <v>2040</v>
      </c>
      <c r="M111" s="652" t="s">
        <v>74</v>
      </c>
      <c r="N111" s="615">
        <v>1340</v>
      </c>
      <c r="O111" s="649">
        <v>2010</v>
      </c>
      <c r="P111" s="652" t="s">
        <v>74</v>
      </c>
      <c r="Q111" s="628" t="s">
        <v>3109</v>
      </c>
      <c r="R111" s="655">
        <v>135550</v>
      </c>
      <c r="S111" s="652">
        <v>67770</v>
      </c>
      <c r="T111" s="709">
        <v>1350</v>
      </c>
      <c r="U111" s="649">
        <v>670</v>
      </c>
      <c r="V111" s="652" t="s">
        <v>74</v>
      </c>
      <c r="W111" s="712"/>
      <c r="X111" s="30"/>
      <c r="Y111" s="326" t="s">
        <v>18</v>
      </c>
      <c r="Z111" s="41">
        <v>419600</v>
      </c>
      <c r="AA111" s="628"/>
      <c r="AB111" s="323">
        <v>4190</v>
      </c>
      <c r="AC111" s="38"/>
      <c r="AD111" s="708"/>
      <c r="AE111" s="43" t="s">
        <v>16</v>
      </c>
      <c r="AF111" s="628" t="s">
        <v>3109</v>
      </c>
      <c r="AG111" s="664">
        <v>30120</v>
      </c>
      <c r="AH111" s="628" t="s">
        <v>3109</v>
      </c>
      <c r="AI111" s="612">
        <v>240</v>
      </c>
      <c r="AJ111" s="614" t="s">
        <v>3109</v>
      </c>
      <c r="AK111" s="615">
        <v>1700</v>
      </c>
      <c r="AL111" s="644">
        <v>1900</v>
      </c>
      <c r="AM111" s="614" t="s">
        <v>3109</v>
      </c>
      <c r="AN111" s="645" t="s">
        <v>3111</v>
      </c>
      <c r="AO111" s="674">
        <v>25700</v>
      </c>
      <c r="AP111" s="644">
        <v>28600</v>
      </c>
      <c r="AQ111" s="628" t="s">
        <v>85</v>
      </c>
      <c r="AR111" s="664">
        <v>1290</v>
      </c>
      <c r="AS111" s="628" t="s">
        <v>85</v>
      </c>
      <c r="AT111" s="675" t="s">
        <v>3112</v>
      </c>
      <c r="AU111" s="628" t="s">
        <v>85</v>
      </c>
      <c r="AV111" s="664">
        <v>20730</v>
      </c>
      <c r="AW111" s="628" t="s">
        <v>0</v>
      </c>
      <c r="AX111" s="667">
        <v>200</v>
      </c>
      <c r="AY111" s="628" t="s">
        <v>85</v>
      </c>
      <c r="AZ111" s="670" t="s">
        <v>3172</v>
      </c>
      <c r="BA111" s="658" t="s">
        <v>3172</v>
      </c>
      <c r="BB111" s="658" t="s">
        <v>3172</v>
      </c>
      <c r="BC111" s="660" t="s">
        <v>3172</v>
      </c>
      <c r="BD111" s="37"/>
      <c r="BE111" s="662" t="s">
        <v>225</v>
      </c>
      <c r="BF111" s="309"/>
      <c r="BG111" s="309"/>
    </row>
    <row r="112" spans="1:59" s="335" customFormat="1" ht="15" customHeight="1">
      <c r="A112" s="703"/>
      <c r="B112" s="680"/>
      <c r="C112" s="683"/>
      <c r="D112" s="686"/>
      <c r="E112" s="40"/>
      <c r="F112" s="689"/>
      <c r="G112" s="692"/>
      <c r="H112" s="689"/>
      <c r="I112" s="692"/>
      <c r="J112" s="628"/>
      <c r="K112" s="616"/>
      <c r="L112" s="650"/>
      <c r="M112" s="653"/>
      <c r="N112" s="616"/>
      <c r="O112" s="650"/>
      <c r="P112" s="653"/>
      <c r="Q112" s="628"/>
      <c r="R112" s="656"/>
      <c r="S112" s="653"/>
      <c r="T112" s="710"/>
      <c r="U112" s="650"/>
      <c r="V112" s="653"/>
      <c r="W112" s="712"/>
      <c r="X112" s="30"/>
      <c r="Y112" s="326" t="s">
        <v>15</v>
      </c>
      <c r="Z112" s="41">
        <v>452900</v>
      </c>
      <c r="AA112" s="628"/>
      <c r="AB112" s="323">
        <v>4520</v>
      </c>
      <c r="AC112" s="38"/>
      <c r="AD112" s="708"/>
      <c r="AE112" s="323"/>
      <c r="AF112" s="628"/>
      <c r="AG112" s="665"/>
      <c r="AH112" s="628"/>
      <c r="AI112" s="613"/>
      <c r="AJ112" s="614"/>
      <c r="AK112" s="616"/>
      <c r="AL112" s="626"/>
      <c r="AM112" s="614"/>
      <c r="AN112" s="622"/>
      <c r="AO112" s="624"/>
      <c r="AP112" s="626"/>
      <c r="AQ112" s="628"/>
      <c r="AR112" s="665"/>
      <c r="AS112" s="628"/>
      <c r="AT112" s="676"/>
      <c r="AU112" s="628"/>
      <c r="AV112" s="665"/>
      <c r="AW112" s="628"/>
      <c r="AX112" s="668"/>
      <c r="AY112" s="628"/>
      <c r="AZ112" s="671"/>
      <c r="BA112" s="659"/>
      <c r="BB112" s="659"/>
      <c r="BC112" s="661"/>
      <c r="BD112" s="37"/>
      <c r="BE112" s="663"/>
      <c r="BF112" s="309"/>
      <c r="BG112" s="309"/>
    </row>
    <row r="113" spans="1:59" s="335" customFormat="1" ht="15" customHeight="1">
      <c r="A113" s="703"/>
      <c r="B113" s="680"/>
      <c r="C113" s="683"/>
      <c r="D113" s="686"/>
      <c r="E113" s="40"/>
      <c r="F113" s="689"/>
      <c r="G113" s="692"/>
      <c r="H113" s="689"/>
      <c r="I113" s="692"/>
      <c r="J113" s="628"/>
      <c r="K113" s="616"/>
      <c r="L113" s="650"/>
      <c r="M113" s="653"/>
      <c r="N113" s="616"/>
      <c r="O113" s="650"/>
      <c r="P113" s="653"/>
      <c r="Q113" s="628"/>
      <c r="R113" s="656"/>
      <c r="S113" s="653"/>
      <c r="T113" s="710"/>
      <c r="U113" s="650"/>
      <c r="V113" s="653"/>
      <c r="W113" s="712"/>
      <c r="X113" s="30"/>
      <c r="Y113" s="326" t="s">
        <v>14</v>
      </c>
      <c r="Z113" s="41">
        <v>486100</v>
      </c>
      <c r="AA113" s="628"/>
      <c r="AB113" s="323">
        <v>4860</v>
      </c>
      <c r="AC113" s="38"/>
      <c r="AD113" s="708"/>
      <c r="AE113" s="323"/>
      <c r="AF113" s="628"/>
      <c r="AG113" s="665"/>
      <c r="AH113" s="628"/>
      <c r="AI113" s="613"/>
      <c r="AJ113" s="614"/>
      <c r="AK113" s="616"/>
      <c r="AL113" s="626"/>
      <c r="AM113" s="614"/>
      <c r="AN113" s="622" t="s">
        <v>3114</v>
      </c>
      <c r="AO113" s="624">
        <v>14200</v>
      </c>
      <c r="AP113" s="626">
        <v>15700</v>
      </c>
      <c r="AQ113" s="628"/>
      <c r="AR113" s="665"/>
      <c r="AS113" s="628"/>
      <c r="AT113" s="676"/>
      <c r="AU113" s="628"/>
      <c r="AV113" s="665"/>
      <c r="AW113" s="628"/>
      <c r="AX113" s="668"/>
      <c r="AY113" s="628"/>
      <c r="AZ113" s="671"/>
      <c r="BA113" s="659"/>
      <c r="BB113" s="659"/>
      <c r="BC113" s="661"/>
      <c r="BD113" s="37"/>
      <c r="BE113" s="325" t="s">
        <v>3003</v>
      </c>
      <c r="BF113" s="309"/>
      <c r="BG113" s="309"/>
    </row>
    <row r="114" spans="1:59" s="335" customFormat="1" ht="15" customHeight="1">
      <c r="A114" s="703"/>
      <c r="B114" s="680"/>
      <c r="C114" s="683"/>
      <c r="D114" s="687"/>
      <c r="E114" s="40"/>
      <c r="F114" s="690"/>
      <c r="G114" s="693"/>
      <c r="H114" s="690"/>
      <c r="I114" s="693"/>
      <c r="J114" s="628"/>
      <c r="K114" s="648"/>
      <c r="L114" s="651"/>
      <c r="M114" s="654"/>
      <c r="N114" s="648"/>
      <c r="O114" s="651"/>
      <c r="P114" s="654"/>
      <c r="Q114" s="628"/>
      <c r="R114" s="657"/>
      <c r="S114" s="654"/>
      <c r="T114" s="711"/>
      <c r="U114" s="651"/>
      <c r="V114" s="654"/>
      <c r="W114" s="712"/>
      <c r="X114" s="30"/>
      <c r="Y114" s="326" t="s">
        <v>13</v>
      </c>
      <c r="Z114" s="41">
        <v>519400</v>
      </c>
      <c r="AA114" s="628"/>
      <c r="AB114" s="323">
        <v>5190</v>
      </c>
      <c r="AC114" s="38"/>
      <c r="AD114" s="708"/>
      <c r="AE114" s="323"/>
      <c r="AF114" s="628"/>
      <c r="AG114" s="665"/>
      <c r="AH114" s="628"/>
      <c r="AI114" s="613"/>
      <c r="AJ114" s="614"/>
      <c r="AK114" s="616"/>
      <c r="AL114" s="626"/>
      <c r="AM114" s="614"/>
      <c r="AN114" s="622"/>
      <c r="AO114" s="624"/>
      <c r="AP114" s="626"/>
      <c r="AQ114" s="628"/>
      <c r="AR114" s="665"/>
      <c r="AS114" s="628"/>
      <c r="AT114" s="676"/>
      <c r="AU114" s="628"/>
      <c r="AV114" s="665"/>
      <c r="AW114" s="628"/>
      <c r="AX114" s="668"/>
      <c r="AY114" s="628"/>
      <c r="AZ114" s="671"/>
      <c r="BA114" s="659"/>
      <c r="BB114" s="659"/>
      <c r="BC114" s="661"/>
      <c r="BD114" s="37"/>
      <c r="BE114" s="42">
        <v>0.8</v>
      </c>
      <c r="BF114" s="309"/>
      <c r="BG114" s="309"/>
    </row>
    <row r="115" spans="1:59" s="335" customFormat="1" ht="15" customHeight="1">
      <c r="A115" s="703"/>
      <c r="B115" s="680"/>
      <c r="C115" s="683"/>
      <c r="D115" s="694" t="s">
        <v>8</v>
      </c>
      <c r="E115" s="40"/>
      <c r="F115" s="696">
        <v>215840</v>
      </c>
      <c r="G115" s="699"/>
      <c r="H115" s="696">
        <v>212910</v>
      </c>
      <c r="I115" s="699"/>
      <c r="J115" s="628" t="s">
        <v>3109</v>
      </c>
      <c r="K115" s="641">
        <v>2040</v>
      </c>
      <c r="L115" s="638"/>
      <c r="M115" s="632" t="s">
        <v>74</v>
      </c>
      <c r="N115" s="641">
        <v>2010</v>
      </c>
      <c r="O115" s="638"/>
      <c r="P115" s="632" t="s">
        <v>74</v>
      </c>
      <c r="Q115" s="628" t="s">
        <v>3109</v>
      </c>
      <c r="R115" s="629">
        <v>67770</v>
      </c>
      <c r="S115" s="632"/>
      <c r="T115" s="635">
        <v>670</v>
      </c>
      <c r="U115" s="638"/>
      <c r="V115" s="632" t="s">
        <v>74</v>
      </c>
      <c r="W115" s="712"/>
      <c r="X115" s="30"/>
      <c r="Y115" s="326" t="s">
        <v>178</v>
      </c>
      <c r="Z115" s="41">
        <v>552600</v>
      </c>
      <c r="AA115" s="628"/>
      <c r="AB115" s="323">
        <v>5520</v>
      </c>
      <c r="AC115" s="38"/>
      <c r="AD115" s="708"/>
      <c r="AE115" s="323"/>
      <c r="AF115" s="628"/>
      <c r="AG115" s="665"/>
      <c r="AH115" s="628"/>
      <c r="AI115" s="646" t="s">
        <v>3002</v>
      </c>
      <c r="AJ115" s="614"/>
      <c r="AK115" s="616"/>
      <c r="AL115" s="626"/>
      <c r="AM115" s="614"/>
      <c r="AN115" s="622" t="s">
        <v>3116</v>
      </c>
      <c r="AO115" s="624">
        <v>12300</v>
      </c>
      <c r="AP115" s="626">
        <v>13700</v>
      </c>
      <c r="AQ115" s="628"/>
      <c r="AR115" s="665"/>
      <c r="AS115" s="628"/>
      <c r="AT115" s="677">
        <v>0.09</v>
      </c>
      <c r="AU115" s="628"/>
      <c r="AV115" s="665"/>
      <c r="AW115" s="628"/>
      <c r="AX115" s="668"/>
      <c r="AY115" s="628"/>
      <c r="AZ115" s="672">
        <v>0.02</v>
      </c>
      <c r="BA115" s="618">
        <v>0.03</v>
      </c>
      <c r="BB115" s="618">
        <v>0.05</v>
      </c>
      <c r="BC115" s="620">
        <v>7.0000000000000007E-2</v>
      </c>
      <c r="BD115" s="37"/>
      <c r="BE115" s="325" t="s">
        <v>3004</v>
      </c>
      <c r="BF115" s="309"/>
      <c r="BG115" s="309"/>
    </row>
    <row r="116" spans="1:59" s="335" customFormat="1" ht="15" customHeight="1">
      <c r="A116" s="703"/>
      <c r="B116" s="680"/>
      <c r="C116" s="683"/>
      <c r="D116" s="686"/>
      <c r="E116" s="40"/>
      <c r="F116" s="697"/>
      <c r="G116" s="700"/>
      <c r="H116" s="697"/>
      <c r="I116" s="700"/>
      <c r="J116" s="628"/>
      <c r="K116" s="642"/>
      <c r="L116" s="639"/>
      <c r="M116" s="633"/>
      <c r="N116" s="642"/>
      <c r="O116" s="639"/>
      <c r="P116" s="633"/>
      <c r="Q116" s="628"/>
      <c r="R116" s="630"/>
      <c r="S116" s="633"/>
      <c r="T116" s="636"/>
      <c r="U116" s="639"/>
      <c r="V116" s="633"/>
      <c r="W116" s="30"/>
      <c r="X116" s="30"/>
      <c r="Y116" s="326" t="s">
        <v>12</v>
      </c>
      <c r="Z116" s="41">
        <v>585900</v>
      </c>
      <c r="AA116" s="628"/>
      <c r="AB116" s="323">
        <v>5850</v>
      </c>
      <c r="AC116" s="38"/>
      <c r="AD116" s="708"/>
      <c r="AE116" s="323"/>
      <c r="AF116" s="30"/>
      <c r="AG116" s="665"/>
      <c r="AH116" s="628"/>
      <c r="AI116" s="646"/>
      <c r="AJ116" s="614"/>
      <c r="AK116" s="616"/>
      <c r="AL116" s="626"/>
      <c r="AM116" s="614"/>
      <c r="AN116" s="622"/>
      <c r="AO116" s="624"/>
      <c r="AP116" s="626"/>
      <c r="AQ116" s="628"/>
      <c r="AR116" s="665"/>
      <c r="AS116" s="628"/>
      <c r="AT116" s="677"/>
      <c r="AU116" s="628"/>
      <c r="AV116" s="665"/>
      <c r="AW116" s="628"/>
      <c r="AX116" s="668"/>
      <c r="AY116" s="628"/>
      <c r="AZ116" s="672"/>
      <c r="BA116" s="618"/>
      <c r="BB116" s="618"/>
      <c r="BC116" s="620"/>
      <c r="BD116" s="37"/>
      <c r="BE116" s="42">
        <v>0.75</v>
      </c>
      <c r="BF116" s="309"/>
      <c r="BG116" s="309"/>
    </row>
    <row r="117" spans="1:59" s="335" customFormat="1" ht="15" customHeight="1">
      <c r="A117" s="703"/>
      <c r="B117" s="680"/>
      <c r="C117" s="683"/>
      <c r="D117" s="686"/>
      <c r="E117" s="40"/>
      <c r="F117" s="697"/>
      <c r="G117" s="700"/>
      <c r="H117" s="697"/>
      <c r="I117" s="700"/>
      <c r="J117" s="628"/>
      <c r="K117" s="642"/>
      <c r="L117" s="639"/>
      <c r="M117" s="633"/>
      <c r="N117" s="642"/>
      <c r="O117" s="639"/>
      <c r="P117" s="633"/>
      <c r="Q117" s="628"/>
      <c r="R117" s="630"/>
      <c r="S117" s="633"/>
      <c r="T117" s="636"/>
      <c r="U117" s="639"/>
      <c r="V117" s="633"/>
      <c r="W117" s="30"/>
      <c r="X117" s="30"/>
      <c r="Y117" s="326" t="s">
        <v>11</v>
      </c>
      <c r="Z117" s="41">
        <v>619100</v>
      </c>
      <c r="AA117" s="628"/>
      <c r="AB117" s="323">
        <v>6190</v>
      </c>
      <c r="AC117" s="38"/>
      <c r="AD117" s="708"/>
      <c r="AE117" s="323"/>
      <c r="AF117" s="30"/>
      <c r="AG117" s="665"/>
      <c r="AH117" s="628"/>
      <c r="AI117" s="646"/>
      <c r="AJ117" s="614"/>
      <c r="AK117" s="616"/>
      <c r="AL117" s="626"/>
      <c r="AM117" s="614"/>
      <c r="AN117" s="622" t="s">
        <v>3117</v>
      </c>
      <c r="AO117" s="624">
        <v>11000</v>
      </c>
      <c r="AP117" s="626">
        <v>12300</v>
      </c>
      <c r="AQ117" s="628"/>
      <c r="AR117" s="665"/>
      <c r="AS117" s="628"/>
      <c r="AT117" s="677"/>
      <c r="AU117" s="628"/>
      <c r="AV117" s="665"/>
      <c r="AW117" s="628"/>
      <c r="AX117" s="668"/>
      <c r="AY117" s="628"/>
      <c r="AZ117" s="672"/>
      <c r="BA117" s="618"/>
      <c r="BB117" s="618"/>
      <c r="BC117" s="620"/>
      <c r="BD117" s="37"/>
      <c r="BE117" s="325" t="s">
        <v>3005</v>
      </c>
      <c r="BF117" s="309"/>
      <c r="BG117" s="309"/>
    </row>
    <row r="118" spans="1:59" s="335" customFormat="1" ht="15" customHeight="1">
      <c r="A118" s="704"/>
      <c r="B118" s="681"/>
      <c r="C118" s="684"/>
      <c r="D118" s="695"/>
      <c r="E118" s="40"/>
      <c r="F118" s="698"/>
      <c r="G118" s="701"/>
      <c r="H118" s="698"/>
      <c r="I118" s="701"/>
      <c r="J118" s="628"/>
      <c r="K118" s="643"/>
      <c r="L118" s="640"/>
      <c r="M118" s="634"/>
      <c r="N118" s="643"/>
      <c r="O118" s="640"/>
      <c r="P118" s="634"/>
      <c r="Q118" s="628"/>
      <c r="R118" s="631"/>
      <c r="S118" s="634"/>
      <c r="T118" s="637"/>
      <c r="U118" s="640"/>
      <c r="V118" s="634"/>
      <c r="W118" s="30"/>
      <c r="X118" s="30"/>
      <c r="Y118" s="327" t="s">
        <v>10</v>
      </c>
      <c r="Z118" s="39">
        <v>652400</v>
      </c>
      <c r="AA118" s="628"/>
      <c r="AB118" s="324">
        <v>6520</v>
      </c>
      <c r="AC118" s="38"/>
      <c r="AD118" s="708"/>
      <c r="AE118" s="324"/>
      <c r="AF118" s="30"/>
      <c r="AG118" s="666"/>
      <c r="AH118" s="628"/>
      <c r="AI118" s="647"/>
      <c r="AJ118" s="614"/>
      <c r="AK118" s="617"/>
      <c r="AL118" s="627"/>
      <c r="AM118" s="614"/>
      <c r="AN118" s="623"/>
      <c r="AO118" s="625"/>
      <c r="AP118" s="627"/>
      <c r="AQ118" s="628"/>
      <c r="AR118" s="666"/>
      <c r="AS118" s="628"/>
      <c r="AT118" s="678"/>
      <c r="AU118" s="628"/>
      <c r="AV118" s="666"/>
      <c r="AW118" s="628"/>
      <c r="AX118" s="669"/>
      <c r="AY118" s="628"/>
      <c r="AZ118" s="673"/>
      <c r="BA118" s="619"/>
      <c r="BB118" s="619"/>
      <c r="BC118" s="621"/>
      <c r="BD118" s="37"/>
      <c r="BE118" s="36">
        <v>0.7</v>
      </c>
      <c r="BF118" s="309"/>
      <c r="BG118" s="309"/>
    </row>
    <row r="119" spans="1:59" s="335" customFormat="1" ht="15" customHeight="1">
      <c r="A119" s="702" t="s">
        <v>24</v>
      </c>
      <c r="B119" s="705" t="s">
        <v>175</v>
      </c>
      <c r="C119" s="682" t="s">
        <v>9</v>
      </c>
      <c r="D119" s="685" t="s">
        <v>176</v>
      </c>
      <c r="E119" s="40"/>
      <c r="F119" s="688">
        <v>184720</v>
      </c>
      <c r="G119" s="691">
        <v>250750</v>
      </c>
      <c r="H119" s="688">
        <v>180100</v>
      </c>
      <c r="I119" s="691">
        <v>246130</v>
      </c>
      <c r="J119" s="628" t="s">
        <v>3109</v>
      </c>
      <c r="K119" s="615">
        <v>1740</v>
      </c>
      <c r="L119" s="649">
        <v>2400</v>
      </c>
      <c r="M119" s="652" t="s">
        <v>74</v>
      </c>
      <c r="N119" s="615">
        <v>1690</v>
      </c>
      <c r="O119" s="649">
        <v>2350</v>
      </c>
      <c r="P119" s="652" t="s">
        <v>74</v>
      </c>
      <c r="Q119" s="628" t="s">
        <v>3109</v>
      </c>
      <c r="R119" s="655">
        <v>132070</v>
      </c>
      <c r="S119" s="652">
        <v>66030</v>
      </c>
      <c r="T119" s="709">
        <v>1320</v>
      </c>
      <c r="U119" s="649">
        <v>660</v>
      </c>
      <c r="V119" s="652" t="s">
        <v>74</v>
      </c>
      <c r="W119" s="712" t="s">
        <v>0</v>
      </c>
      <c r="X119" s="30"/>
      <c r="Y119" s="713" t="s">
        <v>23</v>
      </c>
      <c r="Z119" s="714"/>
      <c r="AA119" s="628" t="s">
        <v>3109</v>
      </c>
      <c r="AB119" s="322"/>
      <c r="AC119" s="38"/>
      <c r="AD119" s="708" t="s">
        <v>3110</v>
      </c>
      <c r="AE119" s="322"/>
      <c r="AF119" s="628" t="s">
        <v>3109</v>
      </c>
      <c r="AG119" s="664">
        <v>44660</v>
      </c>
      <c r="AH119" s="628" t="s">
        <v>3109</v>
      </c>
      <c r="AI119" s="612">
        <v>390</v>
      </c>
      <c r="AJ119" s="614" t="s">
        <v>3109</v>
      </c>
      <c r="AK119" s="615">
        <v>2800</v>
      </c>
      <c r="AL119" s="644">
        <v>3000</v>
      </c>
      <c r="AM119" s="614" t="s">
        <v>3109</v>
      </c>
      <c r="AN119" s="645" t="s">
        <v>3111</v>
      </c>
      <c r="AO119" s="674">
        <v>20300</v>
      </c>
      <c r="AP119" s="644">
        <v>22600</v>
      </c>
      <c r="AQ119" s="628" t="s">
        <v>85</v>
      </c>
      <c r="AR119" s="664">
        <v>2050</v>
      </c>
      <c r="AS119" s="628" t="s">
        <v>85</v>
      </c>
      <c r="AT119" s="675" t="s">
        <v>3112</v>
      </c>
      <c r="AU119" s="628" t="s">
        <v>85</v>
      </c>
      <c r="AV119" s="664">
        <v>31720</v>
      </c>
      <c r="AW119" s="628" t="s">
        <v>0</v>
      </c>
      <c r="AX119" s="667">
        <v>310</v>
      </c>
      <c r="AY119" s="628" t="s">
        <v>85</v>
      </c>
      <c r="AZ119" s="670" t="s">
        <v>3172</v>
      </c>
      <c r="BA119" s="658" t="s">
        <v>3172</v>
      </c>
      <c r="BB119" s="658" t="s">
        <v>3172</v>
      </c>
      <c r="BC119" s="660" t="s">
        <v>3172</v>
      </c>
      <c r="BD119" s="628"/>
      <c r="BE119" s="675" t="s">
        <v>3113</v>
      </c>
      <c r="BF119" s="309"/>
      <c r="BG119" s="309"/>
    </row>
    <row r="120" spans="1:59" s="335" customFormat="1" ht="15" customHeight="1">
      <c r="A120" s="703"/>
      <c r="B120" s="706"/>
      <c r="C120" s="683"/>
      <c r="D120" s="686"/>
      <c r="E120" s="40"/>
      <c r="F120" s="689"/>
      <c r="G120" s="692"/>
      <c r="H120" s="689"/>
      <c r="I120" s="692"/>
      <c r="J120" s="628"/>
      <c r="K120" s="616"/>
      <c r="L120" s="650"/>
      <c r="M120" s="653"/>
      <c r="N120" s="616"/>
      <c r="O120" s="650"/>
      <c r="P120" s="653"/>
      <c r="Q120" s="628"/>
      <c r="R120" s="656"/>
      <c r="S120" s="653"/>
      <c r="T120" s="710"/>
      <c r="U120" s="650"/>
      <c r="V120" s="653"/>
      <c r="W120" s="712"/>
      <c r="X120" s="30"/>
      <c r="Y120" s="642"/>
      <c r="Z120" s="715"/>
      <c r="AA120" s="628"/>
      <c r="AB120" s="323"/>
      <c r="AC120" s="38"/>
      <c r="AD120" s="708"/>
      <c r="AE120" s="323"/>
      <c r="AF120" s="628"/>
      <c r="AG120" s="665"/>
      <c r="AH120" s="628"/>
      <c r="AI120" s="613"/>
      <c r="AJ120" s="614"/>
      <c r="AK120" s="616"/>
      <c r="AL120" s="626"/>
      <c r="AM120" s="614"/>
      <c r="AN120" s="622"/>
      <c r="AO120" s="624"/>
      <c r="AP120" s="626"/>
      <c r="AQ120" s="628"/>
      <c r="AR120" s="665"/>
      <c r="AS120" s="628"/>
      <c r="AT120" s="676"/>
      <c r="AU120" s="628"/>
      <c r="AV120" s="665"/>
      <c r="AW120" s="628"/>
      <c r="AX120" s="668"/>
      <c r="AY120" s="628"/>
      <c r="AZ120" s="671"/>
      <c r="BA120" s="659"/>
      <c r="BB120" s="659"/>
      <c r="BC120" s="661"/>
      <c r="BD120" s="628"/>
      <c r="BE120" s="676"/>
      <c r="BF120" s="309"/>
      <c r="BG120" s="309"/>
    </row>
    <row r="121" spans="1:59" s="335" customFormat="1" ht="15" customHeight="1">
      <c r="A121" s="703"/>
      <c r="B121" s="706"/>
      <c r="C121" s="683"/>
      <c r="D121" s="686"/>
      <c r="E121" s="40"/>
      <c r="F121" s="689"/>
      <c r="G121" s="692"/>
      <c r="H121" s="689"/>
      <c r="I121" s="692"/>
      <c r="J121" s="628"/>
      <c r="K121" s="616"/>
      <c r="L121" s="650"/>
      <c r="M121" s="653"/>
      <c r="N121" s="616"/>
      <c r="O121" s="650"/>
      <c r="P121" s="653"/>
      <c r="Q121" s="628"/>
      <c r="R121" s="656"/>
      <c r="S121" s="653"/>
      <c r="T121" s="710"/>
      <c r="U121" s="650"/>
      <c r="V121" s="653"/>
      <c r="W121" s="712"/>
      <c r="X121" s="30"/>
      <c r="Y121" s="326" t="s">
        <v>221</v>
      </c>
      <c r="Z121" s="41">
        <v>231800</v>
      </c>
      <c r="AA121" s="628"/>
      <c r="AB121" s="323">
        <v>2310</v>
      </c>
      <c r="AC121" s="38"/>
      <c r="AD121" s="708"/>
      <c r="AE121" s="323"/>
      <c r="AF121" s="628"/>
      <c r="AG121" s="665"/>
      <c r="AH121" s="628"/>
      <c r="AI121" s="613"/>
      <c r="AJ121" s="614"/>
      <c r="AK121" s="616"/>
      <c r="AL121" s="626"/>
      <c r="AM121" s="614"/>
      <c r="AN121" s="622" t="s">
        <v>3114</v>
      </c>
      <c r="AO121" s="624">
        <v>11200</v>
      </c>
      <c r="AP121" s="626">
        <v>12400</v>
      </c>
      <c r="AQ121" s="628"/>
      <c r="AR121" s="665"/>
      <c r="AS121" s="628"/>
      <c r="AT121" s="676"/>
      <c r="AU121" s="628"/>
      <c r="AV121" s="665"/>
      <c r="AW121" s="628"/>
      <c r="AX121" s="668"/>
      <c r="AY121" s="628"/>
      <c r="AZ121" s="671"/>
      <c r="BA121" s="659"/>
      <c r="BB121" s="659"/>
      <c r="BC121" s="661"/>
      <c r="BD121" s="628"/>
      <c r="BE121" s="676"/>
      <c r="BF121" s="309"/>
      <c r="BG121" s="309"/>
    </row>
    <row r="122" spans="1:59" s="335" customFormat="1" ht="15" customHeight="1">
      <c r="A122" s="703"/>
      <c r="B122" s="706"/>
      <c r="C122" s="683"/>
      <c r="D122" s="687"/>
      <c r="E122" s="40"/>
      <c r="F122" s="690"/>
      <c r="G122" s="693"/>
      <c r="H122" s="690"/>
      <c r="I122" s="693"/>
      <c r="J122" s="628"/>
      <c r="K122" s="648"/>
      <c r="L122" s="651"/>
      <c r="M122" s="654"/>
      <c r="N122" s="648"/>
      <c r="O122" s="651"/>
      <c r="P122" s="654"/>
      <c r="Q122" s="628"/>
      <c r="R122" s="657"/>
      <c r="S122" s="654"/>
      <c r="T122" s="711"/>
      <c r="U122" s="651"/>
      <c r="V122" s="654"/>
      <c r="W122" s="712"/>
      <c r="X122" s="30"/>
      <c r="Y122" s="326" t="s">
        <v>3115</v>
      </c>
      <c r="Z122" s="41">
        <v>248100</v>
      </c>
      <c r="AA122" s="628"/>
      <c r="AB122" s="323">
        <v>2480</v>
      </c>
      <c r="AC122" s="38"/>
      <c r="AD122" s="708"/>
      <c r="AE122" s="323"/>
      <c r="AF122" s="628"/>
      <c r="AG122" s="665"/>
      <c r="AH122" s="628"/>
      <c r="AI122" s="613"/>
      <c r="AJ122" s="614"/>
      <c r="AK122" s="616"/>
      <c r="AL122" s="626"/>
      <c r="AM122" s="614"/>
      <c r="AN122" s="622"/>
      <c r="AO122" s="624"/>
      <c r="AP122" s="626"/>
      <c r="AQ122" s="628"/>
      <c r="AR122" s="665"/>
      <c r="AS122" s="628"/>
      <c r="AT122" s="676"/>
      <c r="AU122" s="628"/>
      <c r="AV122" s="665"/>
      <c r="AW122" s="628"/>
      <c r="AX122" s="668"/>
      <c r="AY122" s="628"/>
      <c r="AZ122" s="671"/>
      <c r="BA122" s="659"/>
      <c r="BB122" s="659"/>
      <c r="BC122" s="661"/>
      <c r="BD122" s="628"/>
      <c r="BE122" s="676"/>
      <c r="BF122" s="309"/>
      <c r="BG122" s="309"/>
    </row>
    <row r="123" spans="1:59" s="335" customFormat="1" ht="15" customHeight="1">
      <c r="A123" s="703"/>
      <c r="B123" s="706"/>
      <c r="C123" s="683"/>
      <c r="D123" s="694" t="s">
        <v>8</v>
      </c>
      <c r="E123" s="40"/>
      <c r="F123" s="696">
        <v>250750</v>
      </c>
      <c r="G123" s="699"/>
      <c r="H123" s="696">
        <v>246130</v>
      </c>
      <c r="I123" s="699"/>
      <c r="J123" s="628" t="s">
        <v>3109</v>
      </c>
      <c r="K123" s="641">
        <v>2400</v>
      </c>
      <c r="L123" s="638"/>
      <c r="M123" s="632" t="s">
        <v>74</v>
      </c>
      <c r="N123" s="641">
        <v>2350</v>
      </c>
      <c r="O123" s="638"/>
      <c r="P123" s="632" t="s">
        <v>74</v>
      </c>
      <c r="Q123" s="628" t="s">
        <v>3109</v>
      </c>
      <c r="R123" s="629">
        <v>66030</v>
      </c>
      <c r="S123" s="632"/>
      <c r="T123" s="635">
        <v>660</v>
      </c>
      <c r="U123" s="638"/>
      <c r="V123" s="632" t="s">
        <v>74</v>
      </c>
      <c r="W123" s="712"/>
      <c r="X123" s="30"/>
      <c r="Y123" s="326" t="s">
        <v>22</v>
      </c>
      <c r="Z123" s="41">
        <v>280800</v>
      </c>
      <c r="AA123" s="628"/>
      <c r="AB123" s="323">
        <v>2800</v>
      </c>
      <c r="AC123" s="38"/>
      <c r="AD123" s="708"/>
      <c r="AE123" s="323"/>
      <c r="AF123" s="628"/>
      <c r="AG123" s="665"/>
      <c r="AH123" s="628"/>
      <c r="AI123" s="646" t="s">
        <v>3002</v>
      </c>
      <c r="AJ123" s="614"/>
      <c r="AK123" s="616"/>
      <c r="AL123" s="626"/>
      <c r="AM123" s="614"/>
      <c r="AN123" s="622" t="s">
        <v>3116</v>
      </c>
      <c r="AO123" s="624">
        <v>9700</v>
      </c>
      <c r="AP123" s="626">
        <v>10800</v>
      </c>
      <c r="AQ123" s="628"/>
      <c r="AR123" s="665"/>
      <c r="AS123" s="628"/>
      <c r="AT123" s="677">
        <v>0.1</v>
      </c>
      <c r="AU123" s="628"/>
      <c r="AV123" s="665"/>
      <c r="AW123" s="628"/>
      <c r="AX123" s="668"/>
      <c r="AY123" s="628"/>
      <c r="AZ123" s="672">
        <v>0.02</v>
      </c>
      <c r="BA123" s="618">
        <v>0.04</v>
      </c>
      <c r="BB123" s="618">
        <v>0.05</v>
      </c>
      <c r="BC123" s="620">
        <v>7.0000000000000007E-2</v>
      </c>
      <c r="BD123" s="628"/>
      <c r="BE123" s="677">
        <v>0.82</v>
      </c>
      <c r="BF123" s="309"/>
      <c r="BG123" s="309"/>
    </row>
    <row r="124" spans="1:59" s="335" customFormat="1" ht="15" customHeight="1">
      <c r="A124" s="703"/>
      <c r="B124" s="706"/>
      <c r="C124" s="683"/>
      <c r="D124" s="686"/>
      <c r="E124" s="40"/>
      <c r="F124" s="697"/>
      <c r="G124" s="700"/>
      <c r="H124" s="697"/>
      <c r="I124" s="700"/>
      <c r="J124" s="628"/>
      <c r="K124" s="642"/>
      <c r="L124" s="639"/>
      <c r="M124" s="633"/>
      <c r="N124" s="642"/>
      <c r="O124" s="639"/>
      <c r="P124" s="633"/>
      <c r="Q124" s="628"/>
      <c r="R124" s="630"/>
      <c r="S124" s="633"/>
      <c r="T124" s="636"/>
      <c r="U124" s="639"/>
      <c r="V124" s="633"/>
      <c r="W124" s="712"/>
      <c r="X124" s="30"/>
      <c r="Y124" s="326" t="s">
        <v>21</v>
      </c>
      <c r="Z124" s="41">
        <v>313400</v>
      </c>
      <c r="AA124" s="628"/>
      <c r="AB124" s="323">
        <v>3130</v>
      </c>
      <c r="AC124" s="38"/>
      <c r="AD124" s="708"/>
      <c r="AE124" s="323"/>
      <c r="AF124" s="319"/>
      <c r="AG124" s="665"/>
      <c r="AH124" s="628"/>
      <c r="AI124" s="646"/>
      <c r="AJ124" s="614"/>
      <c r="AK124" s="616"/>
      <c r="AL124" s="626"/>
      <c r="AM124" s="614"/>
      <c r="AN124" s="622"/>
      <c r="AO124" s="624"/>
      <c r="AP124" s="626"/>
      <c r="AQ124" s="628"/>
      <c r="AR124" s="665"/>
      <c r="AS124" s="628"/>
      <c r="AT124" s="677"/>
      <c r="AU124" s="628"/>
      <c r="AV124" s="665"/>
      <c r="AW124" s="628"/>
      <c r="AX124" s="668"/>
      <c r="AY124" s="628"/>
      <c r="AZ124" s="672"/>
      <c r="BA124" s="618"/>
      <c r="BB124" s="618"/>
      <c r="BC124" s="620"/>
      <c r="BD124" s="628"/>
      <c r="BE124" s="677"/>
      <c r="BF124" s="309"/>
      <c r="BG124" s="309"/>
    </row>
    <row r="125" spans="1:59" s="335" customFormat="1" ht="15" customHeight="1">
      <c r="A125" s="703"/>
      <c r="B125" s="706"/>
      <c r="C125" s="683"/>
      <c r="D125" s="686"/>
      <c r="E125" s="40"/>
      <c r="F125" s="697"/>
      <c r="G125" s="700"/>
      <c r="H125" s="697"/>
      <c r="I125" s="700"/>
      <c r="J125" s="628"/>
      <c r="K125" s="642"/>
      <c r="L125" s="639"/>
      <c r="M125" s="633"/>
      <c r="N125" s="642"/>
      <c r="O125" s="639"/>
      <c r="P125" s="633"/>
      <c r="Q125" s="628"/>
      <c r="R125" s="630"/>
      <c r="S125" s="633"/>
      <c r="T125" s="636"/>
      <c r="U125" s="639"/>
      <c r="V125" s="633"/>
      <c r="W125" s="712"/>
      <c r="X125" s="30"/>
      <c r="Y125" s="326" t="s">
        <v>20</v>
      </c>
      <c r="Z125" s="41">
        <v>346100</v>
      </c>
      <c r="AA125" s="628"/>
      <c r="AB125" s="323">
        <v>3460</v>
      </c>
      <c r="AC125" s="38"/>
      <c r="AD125" s="708"/>
      <c r="AE125" s="323"/>
      <c r="AF125" s="319"/>
      <c r="AG125" s="665"/>
      <c r="AH125" s="628"/>
      <c r="AI125" s="646"/>
      <c r="AJ125" s="614"/>
      <c r="AK125" s="616"/>
      <c r="AL125" s="626"/>
      <c r="AM125" s="614"/>
      <c r="AN125" s="622" t="s">
        <v>3117</v>
      </c>
      <c r="AO125" s="624">
        <v>8700</v>
      </c>
      <c r="AP125" s="626">
        <v>9700</v>
      </c>
      <c r="AQ125" s="628"/>
      <c r="AR125" s="665"/>
      <c r="AS125" s="628"/>
      <c r="AT125" s="677"/>
      <c r="AU125" s="628"/>
      <c r="AV125" s="665"/>
      <c r="AW125" s="628"/>
      <c r="AX125" s="668"/>
      <c r="AY125" s="628"/>
      <c r="AZ125" s="672"/>
      <c r="BA125" s="618"/>
      <c r="BB125" s="618"/>
      <c r="BC125" s="620"/>
      <c r="BD125" s="628"/>
      <c r="BE125" s="677"/>
      <c r="BF125" s="309"/>
      <c r="BG125" s="309"/>
    </row>
    <row r="126" spans="1:59" s="335" customFormat="1" ht="15" customHeight="1">
      <c r="A126" s="703"/>
      <c r="B126" s="707"/>
      <c r="C126" s="684"/>
      <c r="D126" s="695"/>
      <c r="E126" s="40"/>
      <c r="F126" s="698"/>
      <c r="G126" s="701"/>
      <c r="H126" s="698"/>
      <c r="I126" s="701"/>
      <c r="J126" s="628"/>
      <c r="K126" s="643"/>
      <c r="L126" s="640"/>
      <c r="M126" s="634"/>
      <c r="N126" s="643"/>
      <c r="O126" s="640"/>
      <c r="P126" s="634"/>
      <c r="Q126" s="628"/>
      <c r="R126" s="631"/>
      <c r="S126" s="634"/>
      <c r="T126" s="637"/>
      <c r="U126" s="640"/>
      <c r="V126" s="634"/>
      <c r="W126" s="712"/>
      <c r="X126" s="30"/>
      <c r="Y126" s="326" t="s">
        <v>19</v>
      </c>
      <c r="Z126" s="41">
        <v>378800</v>
      </c>
      <c r="AA126" s="628"/>
      <c r="AB126" s="323">
        <v>3780</v>
      </c>
      <c r="AC126" s="38"/>
      <c r="AD126" s="708"/>
      <c r="AE126" s="323" t="s">
        <v>17</v>
      </c>
      <c r="AF126" s="319"/>
      <c r="AG126" s="666"/>
      <c r="AH126" s="628"/>
      <c r="AI126" s="647"/>
      <c r="AJ126" s="614"/>
      <c r="AK126" s="617"/>
      <c r="AL126" s="627"/>
      <c r="AM126" s="614"/>
      <c r="AN126" s="623"/>
      <c r="AO126" s="625"/>
      <c r="AP126" s="627"/>
      <c r="AQ126" s="628"/>
      <c r="AR126" s="666"/>
      <c r="AS126" s="628"/>
      <c r="AT126" s="678"/>
      <c r="AU126" s="628"/>
      <c r="AV126" s="666"/>
      <c r="AW126" s="628"/>
      <c r="AX126" s="669"/>
      <c r="AY126" s="628"/>
      <c r="AZ126" s="673"/>
      <c r="BA126" s="619"/>
      <c r="BB126" s="619"/>
      <c r="BC126" s="621"/>
      <c r="BD126" s="628"/>
      <c r="BE126" s="678"/>
      <c r="BF126" s="309"/>
      <c r="BG126" s="309"/>
    </row>
    <row r="127" spans="1:59" s="335" customFormat="1" ht="15" customHeight="1">
      <c r="A127" s="703"/>
      <c r="B127" s="679" t="s">
        <v>177</v>
      </c>
      <c r="C127" s="682" t="s">
        <v>9</v>
      </c>
      <c r="D127" s="685" t="s">
        <v>176</v>
      </c>
      <c r="E127" s="40"/>
      <c r="F127" s="688">
        <v>144970</v>
      </c>
      <c r="G127" s="691">
        <v>211000</v>
      </c>
      <c r="H127" s="688">
        <v>142050</v>
      </c>
      <c r="I127" s="691">
        <v>208080</v>
      </c>
      <c r="J127" s="628" t="s">
        <v>3109</v>
      </c>
      <c r="K127" s="615">
        <v>1340</v>
      </c>
      <c r="L127" s="649">
        <v>2000</v>
      </c>
      <c r="M127" s="652" t="s">
        <v>74</v>
      </c>
      <c r="N127" s="615">
        <v>1310</v>
      </c>
      <c r="O127" s="649">
        <v>1970</v>
      </c>
      <c r="P127" s="652" t="s">
        <v>74</v>
      </c>
      <c r="Q127" s="628" t="s">
        <v>3109</v>
      </c>
      <c r="R127" s="655">
        <v>132070</v>
      </c>
      <c r="S127" s="652">
        <v>66030</v>
      </c>
      <c r="T127" s="709">
        <v>1320</v>
      </c>
      <c r="U127" s="649">
        <v>660</v>
      </c>
      <c r="V127" s="652" t="s">
        <v>74</v>
      </c>
      <c r="W127" s="712"/>
      <c r="X127" s="30"/>
      <c r="Y127" s="326" t="s">
        <v>18</v>
      </c>
      <c r="Z127" s="41">
        <v>411400</v>
      </c>
      <c r="AA127" s="628"/>
      <c r="AB127" s="323">
        <v>4110</v>
      </c>
      <c r="AC127" s="38"/>
      <c r="AD127" s="708"/>
      <c r="AE127" s="43" t="s">
        <v>16</v>
      </c>
      <c r="AF127" s="628" t="s">
        <v>3109</v>
      </c>
      <c r="AG127" s="664">
        <v>30120</v>
      </c>
      <c r="AH127" s="628" t="s">
        <v>3109</v>
      </c>
      <c r="AI127" s="612">
        <v>240</v>
      </c>
      <c r="AJ127" s="614" t="s">
        <v>3109</v>
      </c>
      <c r="AK127" s="615">
        <v>1700</v>
      </c>
      <c r="AL127" s="644">
        <v>1900</v>
      </c>
      <c r="AM127" s="614" t="s">
        <v>3109</v>
      </c>
      <c r="AN127" s="645" t="s">
        <v>3111</v>
      </c>
      <c r="AO127" s="674">
        <v>25700</v>
      </c>
      <c r="AP127" s="644">
        <v>28600</v>
      </c>
      <c r="AQ127" s="628" t="s">
        <v>85</v>
      </c>
      <c r="AR127" s="664">
        <v>1290</v>
      </c>
      <c r="AS127" s="628" t="s">
        <v>85</v>
      </c>
      <c r="AT127" s="675" t="s">
        <v>3112</v>
      </c>
      <c r="AU127" s="628" t="s">
        <v>85</v>
      </c>
      <c r="AV127" s="664">
        <v>20030</v>
      </c>
      <c r="AW127" s="628" t="s">
        <v>0</v>
      </c>
      <c r="AX127" s="667">
        <v>200</v>
      </c>
      <c r="AY127" s="628" t="s">
        <v>85</v>
      </c>
      <c r="AZ127" s="670" t="s">
        <v>3172</v>
      </c>
      <c r="BA127" s="658" t="s">
        <v>3172</v>
      </c>
      <c r="BB127" s="658" t="s">
        <v>3172</v>
      </c>
      <c r="BC127" s="660" t="s">
        <v>3172</v>
      </c>
      <c r="BD127" s="37"/>
      <c r="BE127" s="662" t="s">
        <v>225</v>
      </c>
      <c r="BF127" s="309"/>
      <c r="BG127" s="309"/>
    </row>
    <row r="128" spans="1:59" s="335" customFormat="1" ht="15" customHeight="1">
      <c r="A128" s="703"/>
      <c r="B128" s="680"/>
      <c r="C128" s="683"/>
      <c r="D128" s="686"/>
      <c r="E128" s="40"/>
      <c r="F128" s="689"/>
      <c r="G128" s="692"/>
      <c r="H128" s="689"/>
      <c r="I128" s="692"/>
      <c r="J128" s="628"/>
      <c r="K128" s="616"/>
      <c r="L128" s="650"/>
      <c r="M128" s="653"/>
      <c r="N128" s="616"/>
      <c r="O128" s="650"/>
      <c r="P128" s="653"/>
      <c r="Q128" s="628"/>
      <c r="R128" s="656"/>
      <c r="S128" s="653"/>
      <c r="T128" s="710"/>
      <c r="U128" s="650"/>
      <c r="V128" s="653"/>
      <c r="W128" s="712"/>
      <c r="X128" s="30"/>
      <c r="Y128" s="326" t="s">
        <v>15</v>
      </c>
      <c r="Z128" s="41">
        <v>444100</v>
      </c>
      <c r="AA128" s="628"/>
      <c r="AB128" s="323">
        <v>4440</v>
      </c>
      <c r="AC128" s="38"/>
      <c r="AD128" s="708"/>
      <c r="AE128" s="323"/>
      <c r="AF128" s="628"/>
      <c r="AG128" s="665"/>
      <c r="AH128" s="628"/>
      <c r="AI128" s="613"/>
      <c r="AJ128" s="614"/>
      <c r="AK128" s="616"/>
      <c r="AL128" s="626"/>
      <c r="AM128" s="614"/>
      <c r="AN128" s="622"/>
      <c r="AO128" s="624"/>
      <c r="AP128" s="626"/>
      <c r="AQ128" s="628"/>
      <c r="AR128" s="665"/>
      <c r="AS128" s="628"/>
      <c r="AT128" s="676"/>
      <c r="AU128" s="628"/>
      <c r="AV128" s="665"/>
      <c r="AW128" s="628"/>
      <c r="AX128" s="668"/>
      <c r="AY128" s="628"/>
      <c r="AZ128" s="671"/>
      <c r="BA128" s="659"/>
      <c r="BB128" s="659"/>
      <c r="BC128" s="661"/>
      <c r="BD128" s="37"/>
      <c r="BE128" s="663"/>
      <c r="BF128" s="309"/>
      <c r="BG128" s="309"/>
    </row>
    <row r="129" spans="1:59" s="335" customFormat="1" ht="15" customHeight="1">
      <c r="A129" s="703"/>
      <c r="B129" s="680"/>
      <c r="C129" s="683"/>
      <c r="D129" s="686"/>
      <c r="E129" s="40"/>
      <c r="F129" s="689"/>
      <c r="G129" s="692"/>
      <c r="H129" s="689"/>
      <c r="I129" s="692"/>
      <c r="J129" s="628"/>
      <c r="K129" s="616"/>
      <c r="L129" s="650"/>
      <c r="M129" s="653"/>
      <c r="N129" s="616"/>
      <c r="O129" s="650"/>
      <c r="P129" s="653"/>
      <c r="Q129" s="628"/>
      <c r="R129" s="656"/>
      <c r="S129" s="653"/>
      <c r="T129" s="710"/>
      <c r="U129" s="650"/>
      <c r="V129" s="653"/>
      <c r="W129" s="712"/>
      <c r="X129" s="30"/>
      <c r="Y129" s="326" t="s">
        <v>14</v>
      </c>
      <c r="Z129" s="41">
        <v>476800</v>
      </c>
      <c r="AA129" s="628"/>
      <c r="AB129" s="323">
        <v>4760</v>
      </c>
      <c r="AC129" s="38"/>
      <c r="AD129" s="708"/>
      <c r="AE129" s="323"/>
      <c r="AF129" s="628"/>
      <c r="AG129" s="665"/>
      <c r="AH129" s="628"/>
      <c r="AI129" s="613"/>
      <c r="AJ129" s="614"/>
      <c r="AK129" s="616"/>
      <c r="AL129" s="626"/>
      <c r="AM129" s="614"/>
      <c r="AN129" s="622" t="s">
        <v>3114</v>
      </c>
      <c r="AO129" s="624">
        <v>14200</v>
      </c>
      <c r="AP129" s="626">
        <v>15700</v>
      </c>
      <c r="AQ129" s="628"/>
      <c r="AR129" s="665"/>
      <c r="AS129" s="628"/>
      <c r="AT129" s="676"/>
      <c r="AU129" s="628"/>
      <c r="AV129" s="665"/>
      <c r="AW129" s="628"/>
      <c r="AX129" s="668"/>
      <c r="AY129" s="628"/>
      <c r="AZ129" s="671"/>
      <c r="BA129" s="659"/>
      <c r="BB129" s="659"/>
      <c r="BC129" s="661"/>
      <c r="BD129" s="37"/>
      <c r="BE129" s="325" t="s">
        <v>3003</v>
      </c>
      <c r="BF129" s="309"/>
      <c r="BG129" s="309"/>
    </row>
    <row r="130" spans="1:59" s="335" customFormat="1" ht="15" customHeight="1">
      <c r="A130" s="703"/>
      <c r="B130" s="680"/>
      <c r="C130" s="683"/>
      <c r="D130" s="687"/>
      <c r="E130" s="40"/>
      <c r="F130" s="690"/>
      <c r="G130" s="693"/>
      <c r="H130" s="690"/>
      <c r="I130" s="693"/>
      <c r="J130" s="628"/>
      <c r="K130" s="648"/>
      <c r="L130" s="651"/>
      <c r="M130" s="654"/>
      <c r="N130" s="648"/>
      <c r="O130" s="651"/>
      <c r="P130" s="654"/>
      <c r="Q130" s="628"/>
      <c r="R130" s="657"/>
      <c r="S130" s="654"/>
      <c r="T130" s="711"/>
      <c r="U130" s="651"/>
      <c r="V130" s="654"/>
      <c r="W130" s="712"/>
      <c r="X130" s="30"/>
      <c r="Y130" s="326" t="s">
        <v>13</v>
      </c>
      <c r="Z130" s="41">
        <v>509400</v>
      </c>
      <c r="AA130" s="628"/>
      <c r="AB130" s="323">
        <v>5090</v>
      </c>
      <c r="AC130" s="38"/>
      <c r="AD130" s="708"/>
      <c r="AE130" s="323"/>
      <c r="AF130" s="628"/>
      <c r="AG130" s="665"/>
      <c r="AH130" s="628"/>
      <c r="AI130" s="613"/>
      <c r="AJ130" s="614"/>
      <c r="AK130" s="616"/>
      <c r="AL130" s="626"/>
      <c r="AM130" s="614"/>
      <c r="AN130" s="622"/>
      <c r="AO130" s="624"/>
      <c r="AP130" s="626"/>
      <c r="AQ130" s="628"/>
      <c r="AR130" s="665"/>
      <c r="AS130" s="628"/>
      <c r="AT130" s="676"/>
      <c r="AU130" s="628"/>
      <c r="AV130" s="665"/>
      <c r="AW130" s="628"/>
      <c r="AX130" s="668"/>
      <c r="AY130" s="628"/>
      <c r="AZ130" s="671"/>
      <c r="BA130" s="659"/>
      <c r="BB130" s="659"/>
      <c r="BC130" s="661"/>
      <c r="BD130" s="37"/>
      <c r="BE130" s="42">
        <v>0.8</v>
      </c>
      <c r="BF130" s="309"/>
      <c r="BG130" s="309"/>
    </row>
    <row r="131" spans="1:59" s="335" customFormat="1" ht="15" customHeight="1">
      <c r="A131" s="703"/>
      <c r="B131" s="680"/>
      <c r="C131" s="683"/>
      <c r="D131" s="694" t="s">
        <v>8</v>
      </c>
      <c r="E131" s="40"/>
      <c r="F131" s="696">
        <v>211000</v>
      </c>
      <c r="G131" s="699"/>
      <c r="H131" s="696">
        <v>208080</v>
      </c>
      <c r="I131" s="699"/>
      <c r="J131" s="628" t="s">
        <v>3109</v>
      </c>
      <c r="K131" s="641">
        <v>2000</v>
      </c>
      <c r="L131" s="638"/>
      <c r="M131" s="632" t="s">
        <v>74</v>
      </c>
      <c r="N131" s="641">
        <v>1970</v>
      </c>
      <c r="O131" s="638"/>
      <c r="P131" s="632" t="s">
        <v>74</v>
      </c>
      <c r="Q131" s="628" t="s">
        <v>3109</v>
      </c>
      <c r="R131" s="629">
        <v>66030</v>
      </c>
      <c r="S131" s="632"/>
      <c r="T131" s="635">
        <v>660</v>
      </c>
      <c r="U131" s="638"/>
      <c r="V131" s="632" t="s">
        <v>74</v>
      </c>
      <c r="W131" s="712"/>
      <c r="X131" s="30"/>
      <c r="Y131" s="326" t="s">
        <v>178</v>
      </c>
      <c r="Z131" s="41">
        <v>542100</v>
      </c>
      <c r="AA131" s="628"/>
      <c r="AB131" s="323">
        <v>5420</v>
      </c>
      <c r="AC131" s="38"/>
      <c r="AD131" s="708"/>
      <c r="AE131" s="323"/>
      <c r="AF131" s="628"/>
      <c r="AG131" s="665"/>
      <c r="AH131" s="628"/>
      <c r="AI131" s="646" t="s">
        <v>3002</v>
      </c>
      <c r="AJ131" s="614"/>
      <c r="AK131" s="616"/>
      <c r="AL131" s="626"/>
      <c r="AM131" s="614"/>
      <c r="AN131" s="622" t="s">
        <v>3116</v>
      </c>
      <c r="AO131" s="624">
        <v>12300</v>
      </c>
      <c r="AP131" s="626">
        <v>13700</v>
      </c>
      <c r="AQ131" s="628"/>
      <c r="AR131" s="665"/>
      <c r="AS131" s="628"/>
      <c r="AT131" s="677">
        <v>0.09</v>
      </c>
      <c r="AU131" s="628"/>
      <c r="AV131" s="665"/>
      <c r="AW131" s="628"/>
      <c r="AX131" s="668"/>
      <c r="AY131" s="628"/>
      <c r="AZ131" s="672">
        <v>0.02</v>
      </c>
      <c r="BA131" s="618">
        <v>0.04</v>
      </c>
      <c r="BB131" s="618">
        <v>0.05</v>
      </c>
      <c r="BC131" s="620">
        <v>7.0000000000000007E-2</v>
      </c>
      <c r="BD131" s="37"/>
      <c r="BE131" s="325" t="s">
        <v>3004</v>
      </c>
      <c r="BF131" s="309"/>
      <c r="BG131" s="309"/>
    </row>
    <row r="132" spans="1:59" s="335" customFormat="1" ht="15" customHeight="1">
      <c r="A132" s="703"/>
      <c r="B132" s="680"/>
      <c r="C132" s="683"/>
      <c r="D132" s="686"/>
      <c r="E132" s="40"/>
      <c r="F132" s="697"/>
      <c r="G132" s="700"/>
      <c r="H132" s="697"/>
      <c r="I132" s="700"/>
      <c r="J132" s="628"/>
      <c r="K132" s="642"/>
      <c r="L132" s="639"/>
      <c r="M132" s="633"/>
      <c r="N132" s="642"/>
      <c r="O132" s="639"/>
      <c r="P132" s="633"/>
      <c r="Q132" s="628"/>
      <c r="R132" s="630"/>
      <c r="S132" s="633"/>
      <c r="T132" s="636"/>
      <c r="U132" s="639"/>
      <c r="V132" s="633"/>
      <c r="W132" s="30"/>
      <c r="X132" s="30"/>
      <c r="Y132" s="326" t="s">
        <v>12</v>
      </c>
      <c r="Z132" s="41">
        <v>574800</v>
      </c>
      <c r="AA132" s="628"/>
      <c r="AB132" s="323">
        <v>5740</v>
      </c>
      <c r="AC132" s="38"/>
      <c r="AD132" s="708"/>
      <c r="AE132" s="323"/>
      <c r="AF132" s="30"/>
      <c r="AG132" s="665"/>
      <c r="AH132" s="628"/>
      <c r="AI132" s="646"/>
      <c r="AJ132" s="614"/>
      <c r="AK132" s="616"/>
      <c r="AL132" s="626"/>
      <c r="AM132" s="614"/>
      <c r="AN132" s="622"/>
      <c r="AO132" s="624"/>
      <c r="AP132" s="626"/>
      <c r="AQ132" s="628"/>
      <c r="AR132" s="665"/>
      <c r="AS132" s="628"/>
      <c r="AT132" s="677"/>
      <c r="AU132" s="628"/>
      <c r="AV132" s="665"/>
      <c r="AW132" s="628"/>
      <c r="AX132" s="668"/>
      <c r="AY132" s="628"/>
      <c r="AZ132" s="672"/>
      <c r="BA132" s="618"/>
      <c r="BB132" s="618"/>
      <c r="BC132" s="620"/>
      <c r="BD132" s="37"/>
      <c r="BE132" s="42">
        <v>0.75</v>
      </c>
      <c r="BF132" s="309"/>
      <c r="BG132" s="309"/>
    </row>
    <row r="133" spans="1:59" s="335" customFormat="1" ht="15" customHeight="1">
      <c r="A133" s="703"/>
      <c r="B133" s="680"/>
      <c r="C133" s="683"/>
      <c r="D133" s="686"/>
      <c r="E133" s="40"/>
      <c r="F133" s="697"/>
      <c r="G133" s="700"/>
      <c r="H133" s="697"/>
      <c r="I133" s="700"/>
      <c r="J133" s="628"/>
      <c r="K133" s="642"/>
      <c r="L133" s="639"/>
      <c r="M133" s="633"/>
      <c r="N133" s="642"/>
      <c r="O133" s="639"/>
      <c r="P133" s="633"/>
      <c r="Q133" s="628"/>
      <c r="R133" s="630"/>
      <c r="S133" s="633"/>
      <c r="T133" s="636"/>
      <c r="U133" s="639"/>
      <c r="V133" s="633"/>
      <c r="W133" s="30"/>
      <c r="X133" s="30"/>
      <c r="Y133" s="326" t="s">
        <v>11</v>
      </c>
      <c r="Z133" s="41">
        <v>607400</v>
      </c>
      <c r="AA133" s="628"/>
      <c r="AB133" s="323">
        <v>6070</v>
      </c>
      <c r="AC133" s="38"/>
      <c r="AD133" s="708"/>
      <c r="AE133" s="323"/>
      <c r="AF133" s="30"/>
      <c r="AG133" s="665"/>
      <c r="AH133" s="628"/>
      <c r="AI133" s="646"/>
      <c r="AJ133" s="614"/>
      <c r="AK133" s="616"/>
      <c r="AL133" s="626"/>
      <c r="AM133" s="614"/>
      <c r="AN133" s="622" t="s">
        <v>3117</v>
      </c>
      <c r="AO133" s="624">
        <v>11000</v>
      </c>
      <c r="AP133" s="626">
        <v>12300</v>
      </c>
      <c r="AQ133" s="628"/>
      <c r="AR133" s="665"/>
      <c r="AS133" s="628"/>
      <c r="AT133" s="677"/>
      <c r="AU133" s="628"/>
      <c r="AV133" s="665"/>
      <c r="AW133" s="628"/>
      <c r="AX133" s="668"/>
      <c r="AY133" s="628"/>
      <c r="AZ133" s="672"/>
      <c r="BA133" s="618"/>
      <c r="BB133" s="618"/>
      <c r="BC133" s="620"/>
      <c r="BD133" s="37"/>
      <c r="BE133" s="325" t="s">
        <v>3005</v>
      </c>
      <c r="BF133" s="309"/>
      <c r="BG133" s="309"/>
    </row>
    <row r="134" spans="1:59" s="335" customFormat="1" ht="15" customHeight="1">
      <c r="A134" s="704"/>
      <c r="B134" s="681"/>
      <c r="C134" s="684"/>
      <c r="D134" s="695"/>
      <c r="E134" s="40"/>
      <c r="F134" s="698"/>
      <c r="G134" s="701"/>
      <c r="H134" s="698"/>
      <c r="I134" s="701"/>
      <c r="J134" s="628"/>
      <c r="K134" s="643"/>
      <c r="L134" s="640"/>
      <c r="M134" s="634"/>
      <c r="N134" s="643"/>
      <c r="O134" s="640"/>
      <c r="P134" s="634"/>
      <c r="Q134" s="628"/>
      <c r="R134" s="631"/>
      <c r="S134" s="634"/>
      <c r="T134" s="637"/>
      <c r="U134" s="640"/>
      <c r="V134" s="634"/>
      <c r="W134" s="30"/>
      <c r="X134" s="30"/>
      <c r="Y134" s="327" t="s">
        <v>10</v>
      </c>
      <c r="Z134" s="39">
        <v>640100</v>
      </c>
      <c r="AA134" s="628"/>
      <c r="AB134" s="324">
        <v>6400</v>
      </c>
      <c r="AC134" s="38"/>
      <c r="AD134" s="708"/>
      <c r="AE134" s="324"/>
      <c r="AF134" s="30"/>
      <c r="AG134" s="666"/>
      <c r="AH134" s="628"/>
      <c r="AI134" s="647"/>
      <c r="AJ134" s="614"/>
      <c r="AK134" s="617"/>
      <c r="AL134" s="627"/>
      <c r="AM134" s="614"/>
      <c r="AN134" s="623"/>
      <c r="AO134" s="625"/>
      <c r="AP134" s="627"/>
      <c r="AQ134" s="628"/>
      <c r="AR134" s="666"/>
      <c r="AS134" s="628"/>
      <c r="AT134" s="678"/>
      <c r="AU134" s="628"/>
      <c r="AV134" s="666"/>
      <c r="AW134" s="628"/>
      <c r="AX134" s="669"/>
      <c r="AY134" s="628"/>
      <c r="AZ134" s="673"/>
      <c r="BA134" s="619"/>
      <c r="BB134" s="619"/>
      <c r="BC134" s="621"/>
      <c r="BD134" s="37"/>
      <c r="BE134" s="36">
        <v>0.7</v>
      </c>
      <c r="BF134" s="309"/>
      <c r="BG134" s="309"/>
    </row>
    <row r="135" spans="1:59">
      <c r="T135" s="34"/>
      <c r="U135" s="34"/>
      <c r="V135" s="34"/>
      <c r="AG135" s="337"/>
      <c r="AI135" s="34"/>
      <c r="AR135" s="337"/>
      <c r="AT135" s="337"/>
      <c r="AZ135" s="337"/>
      <c r="BA135" s="337"/>
      <c r="BB135" s="337"/>
      <c r="BC135" s="337"/>
      <c r="BE135" s="337"/>
    </row>
  </sheetData>
  <sheetProtection algorithmName="SHA-512" hashValue="5Ik7VkGQaBp167Sj3k/A8dawEMZKthOHsUazDU1OUKb+YkJbEqNqfaG/CN+2yvP1iRTZ9bExi6wRnueE1ehqtw==" saltValue="QPQAaVxjbZdvQI5d/Zw64g==" spinCount="100000" sheet="1" selectLockedCells="1" selectUnlockedCells="1"/>
  <autoFilter ref="A4:WWQ115" xr:uid="{00000000-0009-0000-0000-000002000000}"/>
  <mergeCells count="1348">
    <mergeCell ref="A1:A4"/>
    <mergeCell ref="B1:B4"/>
    <mergeCell ref="C1:C4"/>
    <mergeCell ref="D1:D4"/>
    <mergeCell ref="F1:I1"/>
    <mergeCell ref="K1:P1"/>
    <mergeCell ref="AE3:AE4"/>
    <mergeCell ref="AI3:AI4"/>
    <mergeCell ref="AK3:AL3"/>
    <mergeCell ref="AO3:AP3"/>
    <mergeCell ref="AT1:AT4"/>
    <mergeCell ref="AV1:AX2"/>
    <mergeCell ref="AZ1:BC1"/>
    <mergeCell ref="BE1:BE4"/>
    <mergeCell ref="F2:G2"/>
    <mergeCell ref="H2:I2"/>
    <mergeCell ref="K2:M2"/>
    <mergeCell ref="N2:P2"/>
    <mergeCell ref="AZ2:AZ4"/>
    <mergeCell ref="BA2:BA4"/>
    <mergeCell ref="R1:V2"/>
    <mergeCell ref="Y1:AE2"/>
    <mergeCell ref="AG1:AI2"/>
    <mergeCell ref="AK1:AL2"/>
    <mergeCell ref="AN1:AP2"/>
    <mergeCell ref="AR1:AR4"/>
    <mergeCell ref="J7:J10"/>
    <mergeCell ref="K7:K10"/>
    <mergeCell ref="L7:L10"/>
    <mergeCell ref="M7:M10"/>
    <mergeCell ref="N7:N10"/>
    <mergeCell ref="O7:O10"/>
    <mergeCell ref="AV5:AX5"/>
    <mergeCell ref="AZ5:BC5"/>
    <mergeCell ref="A7:A22"/>
    <mergeCell ref="B7:B14"/>
    <mergeCell ref="C7:C14"/>
    <mergeCell ref="D7:D10"/>
    <mergeCell ref="F7:F10"/>
    <mergeCell ref="G7:G10"/>
    <mergeCell ref="H7:H10"/>
    <mergeCell ref="I7:I10"/>
    <mergeCell ref="AX3:AX4"/>
    <mergeCell ref="F5:G5"/>
    <mergeCell ref="H5:I5"/>
    <mergeCell ref="K5:M5"/>
    <mergeCell ref="N5:P5"/>
    <mergeCell ref="R5:V5"/>
    <mergeCell ref="Y5:AE5"/>
    <mergeCell ref="AG5:AI5"/>
    <mergeCell ref="AK5:AL5"/>
    <mergeCell ref="AN5:AP5"/>
    <mergeCell ref="BB2:BB4"/>
    <mergeCell ref="BC2:BC4"/>
    <mergeCell ref="F3:G3"/>
    <mergeCell ref="H3:I3"/>
    <mergeCell ref="T3:V3"/>
    <mergeCell ref="AB3:AB4"/>
    <mergeCell ref="AO11:AO12"/>
    <mergeCell ref="AP11:AP12"/>
    <mergeCell ref="AG7:AG14"/>
    <mergeCell ref="AH7:AH14"/>
    <mergeCell ref="AI7:AI10"/>
    <mergeCell ref="AJ7:AJ14"/>
    <mergeCell ref="AK7:AK14"/>
    <mergeCell ref="AL7:AL14"/>
    <mergeCell ref="AI11:AI14"/>
    <mergeCell ref="V7:V10"/>
    <mergeCell ref="W7:W22"/>
    <mergeCell ref="Y7:Z8"/>
    <mergeCell ref="AA7:AA22"/>
    <mergeCell ref="AD7:AD22"/>
    <mergeCell ref="AF7:AF14"/>
    <mergeCell ref="P7:P10"/>
    <mergeCell ref="Q7:Q10"/>
    <mergeCell ref="R7:R10"/>
    <mergeCell ref="S7:S10"/>
    <mergeCell ref="T7:T10"/>
    <mergeCell ref="U7:U10"/>
    <mergeCell ref="S15:S18"/>
    <mergeCell ref="T15:T18"/>
    <mergeCell ref="BE7:BE10"/>
    <mergeCell ref="AN9:AN10"/>
    <mergeCell ref="AO9:AO10"/>
    <mergeCell ref="AP9:AP10"/>
    <mergeCell ref="D11:D14"/>
    <mergeCell ref="F11:F14"/>
    <mergeCell ref="G11:G14"/>
    <mergeCell ref="H11:H14"/>
    <mergeCell ref="I11:I14"/>
    <mergeCell ref="J11:J14"/>
    <mergeCell ref="AY7:AY14"/>
    <mergeCell ref="AZ7:AZ10"/>
    <mergeCell ref="BA7:BA10"/>
    <mergeCell ref="BB7:BB10"/>
    <mergeCell ref="BC7:BC10"/>
    <mergeCell ref="BD7:BD14"/>
    <mergeCell ref="AZ11:AZ14"/>
    <mergeCell ref="BA11:BA14"/>
    <mergeCell ref="BB11:BB14"/>
    <mergeCell ref="BC11:BC14"/>
    <mergeCell ref="AS7:AS14"/>
    <mergeCell ref="AT7:AT10"/>
    <mergeCell ref="AU7:AU14"/>
    <mergeCell ref="AV7:AV14"/>
    <mergeCell ref="AW7:AW14"/>
    <mergeCell ref="AX7:AX14"/>
    <mergeCell ref="AT11:AT14"/>
    <mergeCell ref="AM7:AM14"/>
    <mergeCell ref="AN7:AN8"/>
    <mergeCell ref="AO7:AO8"/>
    <mergeCell ref="AP7:AP8"/>
    <mergeCell ref="AQ7:AQ14"/>
    <mergeCell ref="I15:I18"/>
    <mergeCell ref="J15:J18"/>
    <mergeCell ref="K15:K18"/>
    <mergeCell ref="L15:L18"/>
    <mergeCell ref="M15:M18"/>
    <mergeCell ref="N15:N18"/>
    <mergeCell ref="BE11:BE14"/>
    <mergeCell ref="AN13:AN14"/>
    <mergeCell ref="AO13:AO14"/>
    <mergeCell ref="AP13:AP14"/>
    <mergeCell ref="B15:B22"/>
    <mergeCell ref="C15:C22"/>
    <mergeCell ref="D15:D18"/>
    <mergeCell ref="F15:F18"/>
    <mergeCell ref="G15:G18"/>
    <mergeCell ref="H15:H18"/>
    <mergeCell ref="Q11:Q14"/>
    <mergeCell ref="R11:R14"/>
    <mergeCell ref="S11:S14"/>
    <mergeCell ref="T11:T14"/>
    <mergeCell ref="U11:U14"/>
    <mergeCell ref="V11:V14"/>
    <mergeCell ref="K11:K14"/>
    <mergeCell ref="L11:L14"/>
    <mergeCell ref="M11:M14"/>
    <mergeCell ref="N11:N14"/>
    <mergeCell ref="O11:O14"/>
    <mergeCell ref="P11:P14"/>
    <mergeCell ref="AR7:AR14"/>
    <mergeCell ref="AN11:AN12"/>
    <mergeCell ref="BB15:BB18"/>
    <mergeCell ref="BC15:BC18"/>
    <mergeCell ref="BE15:BE16"/>
    <mergeCell ref="AN17:AN18"/>
    <mergeCell ref="AO17:AO18"/>
    <mergeCell ref="AP17:AP18"/>
    <mergeCell ref="AV15:AV22"/>
    <mergeCell ref="AW15:AW22"/>
    <mergeCell ref="AX15:AX22"/>
    <mergeCell ref="AY15:AY22"/>
    <mergeCell ref="AZ15:AZ18"/>
    <mergeCell ref="BA15:BA18"/>
    <mergeCell ref="AZ19:AZ22"/>
    <mergeCell ref="BA19:BA22"/>
    <mergeCell ref="AP15:AP16"/>
    <mergeCell ref="AQ15:AQ22"/>
    <mergeCell ref="AR15:AR22"/>
    <mergeCell ref="AS15:AS22"/>
    <mergeCell ref="AT15:AT18"/>
    <mergeCell ref="AU15:AU22"/>
    <mergeCell ref="AP19:AP20"/>
    <mergeCell ref="AT19:AT22"/>
    <mergeCell ref="AN15:AN16"/>
    <mergeCell ref="AO15:AO16"/>
    <mergeCell ref="AN19:AN20"/>
    <mergeCell ref="AO19:AO20"/>
    <mergeCell ref="A23:A38"/>
    <mergeCell ref="B23:B30"/>
    <mergeCell ref="C23:C30"/>
    <mergeCell ref="D23:D26"/>
    <mergeCell ref="F23:F26"/>
    <mergeCell ref="Q19:Q22"/>
    <mergeCell ref="R19:R22"/>
    <mergeCell ref="S19:S22"/>
    <mergeCell ref="T19:T22"/>
    <mergeCell ref="U19:U22"/>
    <mergeCell ref="V19:V22"/>
    <mergeCell ref="K19:K22"/>
    <mergeCell ref="L19:L22"/>
    <mergeCell ref="M19:M22"/>
    <mergeCell ref="N19:N22"/>
    <mergeCell ref="O19:O22"/>
    <mergeCell ref="P19:P22"/>
    <mergeCell ref="D19:D22"/>
    <mergeCell ref="F19:F22"/>
    <mergeCell ref="G19:G22"/>
    <mergeCell ref="H19:H22"/>
    <mergeCell ref="I19:I22"/>
    <mergeCell ref="J19:J22"/>
    <mergeCell ref="M23:M26"/>
    <mergeCell ref="N23:N26"/>
    <mergeCell ref="O23:O26"/>
    <mergeCell ref="P23:P26"/>
    <mergeCell ref="Q23:Q26"/>
    <mergeCell ref="R23:R26"/>
    <mergeCell ref="G23:G26"/>
    <mergeCell ref="H23:H26"/>
    <mergeCell ref="I23:I26"/>
    <mergeCell ref="L23:L26"/>
    <mergeCell ref="BB19:BB22"/>
    <mergeCell ref="BC19:BC22"/>
    <mergeCell ref="AN21:AN22"/>
    <mergeCell ref="AO21:AO22"/>
    <mergeCell ref="AP21:AP22"/>
    <mergeCell ref="AJ15:AJ22"/>
    <mergeCell ref="AK15:AK22"/>
    <mergeCell ref="AL15:AL22"/>
    <mergeCell ref="AM15:AM22"/>
    <mergeCell ref="U15:U18"/>
    <mergeCell ref="V15:V18"/>
    <mergeCell ref="AF15:AF22"/>
    <mergeCell ref="AG15:AG22"/>
    <mergeCell ref="AH15:AH22"/>
    <mergeCell ref="AI15:AI18"/>
    <mergeCell ref="AI19:AI22"/>
    <mergeCell ref="O15:O18"/>
    <mergeCell ref="P15:P18"/>
    <mergeCell ref="Q15:Q18"/>
    <mergeCell ref="R15:R18"/>
    <mergeCell ref="AO23:AO24"/>
    <mergeCell ref="AA23:AA38"/>
    <mergeCell ref="AD23:AD38"/>
    <mergeCell ref="AF23:AF27"/>
    <mergeCell ref="AG23:AG30"/>
    <mergeCell ref="AH23:AH30"/>
    <mergeCell ref="AI23:AI26"/>
    <mergeCell ref="AI27:AI30"/>
    <mergeCell ref="AF31:AF35"/>
    <mergeCell ref="S23:S26"/>
    <mergeCell ref="T23:T26"/>
    <mergeCell ref="U23:U26"/>
    <mergeCell ref="V23:V26"/>
    <mergeCell ref="W23:W35"/>
    <mergeCell ref="Y23:Z24"/>
    <mergeCell ref="U31:U34"/>
    <mergeCell ref="V31:V34"/>
    <mergeCell ref="U35:U38"/>
    <mergeCell ref="V35:V38"/>
    <mergeCell ref="I27:I30"/>
    <mergeCell ref="J27:J30"/>
    <mergeCell ref="BB23:BB26"/>
    <mergeCell ref="BC23:BC26"/>
    <mergeCell ref="BD23:BD30"/>
    <mergeCell ref="AJ23:AJ30"/>
    <mergeCell ref="AK23:AK30"/>
    <mergeCell ref="AL23:AL30"/>
    <mergeCell ref="AM23:AM30"/>
    <mergeCell ref="AI31:AI34"/>
    <mergeCell ref="AJ31:AJ38"/>
    <mergeCell ref="AK31:AK38"/>
    <mergeCell ref="AL31:AL38"/>
    <mergeCell ref="AM31:AM38"/>
    <mergeCell ref="AN31:AN32"/>
    <mergeCell ref="AI35:AI38"/>
    <mergeCell ref="AN35:AN36"/>
    <mergeCell ref="O31:O34"/>
    <mergeCell ref="P31:P34"/>
    <mergeCell ref="Q31:Q34"/>
    <mergeCell ref="J23:J26"/>
    <mergeCell ref="K23:K26"/>
    <mergeCell ref="R31:R34"/>
    <mergeCell ref="S31:S34"/>
    <mergeCell ref="BE23:BE26"/>
    <mergeCell ref="AN25:AN26"/>
    <mergeCell ref="AO25:AO26"/>
    <mergeCell ref="AP25:AP26"/>
    <mergeCell ref="AN27:AN28"/>
    <mergeCell ref="AO27:AO28"/>
    <mergeCell ref="AP27:AP28"/>
    <mergeCell ref="AV23:AV30"/>
    <mergeCell ref="AW23:AW30"/>
    <mergeCell ref="AX23:AX30"/>
    <mergeCell ref="AY23:AY30"/>
    <mergeCell ref="AZ23:AZ26"/>
    <mergeCell ref="BA23:BA26"/>
    <mergeCell ref="AZ27:AZ30"/>
    <mergeCell ref="BA27:BA30"/>
    <mergeCell ref="AP23:AP24"/>
    <mergeCell ref="AQ23:AQ30"/>
    <mergeCell ref="AR23:AR30"/>
    <mergeCell ref="AS23:AS30"/>
    <mergeCell ref="AT23:AT26"/>
    <mergeCell ref="AU23:AU30"/>
    <mergeCell ref="AT27:AT30"/>
    <mergeCell ref="AN23:AN24"/>
    <mergeCell ref="B31:B38"/>
    <mergeCell ref="C31:C38"/>
    <mergeCell ref="D31:D34"/>
    <mergeCell ref="F31:F34"/>
    <mergeCell ref="G31:G34"/>
    <mergeCell ref="H31:H34"/>
    <mergeCell ref="D35:D38"/>
    <mergeCell ref="F35:F38"/>
    <mergeCell ref="G35:G38"/>
    <mergeCell ref="H35:H38"/>
    <mergeCell ref="BB27:BB30"/>
    <mergeCell ref="BC27:BC30"/>
    <mergeCell ref="BE27:BE30"/>
    <mergeCell ref="AN29:AN30"/>
    <mergeCell ref="AO29:AO30"/>
    <mergeCell ref="AP29:AP30"/>
    <mergeCell ref="Q27:Q30"/>
    <mergeCell ref="R27:R30"/>
    <mergeCell ref="S27:S30"/>
    <mergeCell ref="T27:T30"/>
    <mergeCell ref="U27:U30"/>
    <mergeCell ref="V27:V30"/>
    <mergeCell ref="K27:K30"/>
    <mergeCell ref="L27:L30"/>
    <mergeCell ref="M27:M30"/>
    <mergeCell ref="N27:N30"/>
    <mergeCell ref="O27:O30"/>
    <mergeCell ref="P27:P30"/>
    <mergeCell ref="D27:D30"/>
    <mergeCell ref="F27:F30"/>
    <mergeCell ref="G27:G30"/>
    <mergeCell ref="H27:H30"/>
    <mergeCell ref="BE31:BE32"/>
    <mergeCell ref="AN33:AN34"/>
    <mergeCell ref="AO33:AO34"/>
    <mergeCell ref="AP33:AP34"/>
    <mergeCell ref="AU31:AU38"/>
    <mergeCell ref="AV31:AV38"/>
    <mergeCell ref="AW31:AW38"/>
    <mergeCell ref="AX31:AX38"/>
    <mergeCell ref="AY31:AY38"/>
    <mergeCell ref="AZ31:AZ34"/>
    <mergeCell ref="AZ35:AZ38"/>
    <mergeCell ref="AO31:AO32"/>
    <mergeCell ref="AP31:AP32"/>
    <mergeCell ref="AQ31:AQ38"/>
    <mergeCell ref="AR31:AR38"/>
    <mergeCell ref="AS31:AS38"/>
    <mergeCell ref="AT31:AT34"/>
    <mergeCell ref="AO35:AO36"/>
    <mergeCell ref="AP35:AP36"/>
    <mergeCell ref="AT35:AT38"/>
    <mergeCell ref="BA35:BA38"/>
    <mergeCell ref="BB35:BB38"/>
    <mergeCell ref="BC35:BC38"/>
    <mergeCell ref="AN37:AN38"/>
    <mergeCell ref="AO37:AO38"/>
    <mergeCell ref="AP37:AP38"/>
    <mergeCell ref="BA31:BA34"/>
    <mergeCell ref="BB31:BB34"/>
    <mergeCell ref="BC31:BC34"/>
    <mergeCell ref="O35:O38"/>
    <mergeCell ref="P35:P38"/>
    <mergeCell ref="Q35:Q38"/>
    <mergeCell ref="R35:R38"/>
    <mergeCell ref="S35:S38"/>
    <mergeCell ref="T35:T38"/>
    <mergeCell ref="I35:I38"/>
    <mergeCell ref="J35:J38"/>
    <mergeCell ref="K35:K38"/>
    <mergeCell ref="L35:L38"/>
    <mergeCell ref="M35:M38"/>
    <mergeCell ref="N35:N38"/>
    <mergeCell ref="AG31:AG38"/>
    <mergeCell ref="AH31:AH38"/>
    <mergeCell ref="T31:T34"/>
    <mergeCell ref="I31:I34"/>
    <mergeCell ref="J31:J34"/>
    <mergeCell ref="K31:K34"/>
    <mergeCell ref="L31:L34"/>
    <mergeCell ref="M31:M34"/>
    <mergeCell ref="N31:N34"/>
    <mergeCell ref="N39:N42"/>
    <mergeCell ref="O39:O42"/>
    <mergeCell ref="P39:P42"/>
    <mergeCell ref="Q39:Q42"/>
    <mergeCell ref="R39:R42"/>
    <mergeCell ref="S39:S42"/>
    <mergeCell ref="H39:H42"/>
    <mergeCell ref="I39:I42"/>
    <mergeCell ref="J39:J42"/>
    <mergeCell ref="K39:K42"/>
    <mergeCell ref="L39:L42"/>
    <mergeCell ref="M39:M42"/>
    <mergeCell ref="A39:A54"/>
    <mergeCell ref="B39:B46"/>
    <mergeCell ref="C39:C46"/>
    <mergeCell ref="D39:D42"/>
    <mergeCell ref="F39:F42"/>
    <mergeCell ref="G39:G42"/>
    <mergeCell ref="D43:D46"/>
    <mergeCell ref="F43:F46"/>
    <mergeCell ref="G43:G46"/>
    <mergeCell ref="H47:H50"/>
    <mergeCell ref="I47:I50"/>
    <mergeCell ref="J47:J50"/>
    <mergeCell ref="K47:K50"/>
    <mergeCell ref="L47:L50"/>
    <mergeCell ref="M47:M50"/>
    <mergeCell ref="N47:N50"/>
    <mergeCell ref="O47:O50"/>
    <mergeCell ref="P47:P50"/>
    <mergeCell ref="Q47:Q50"/>
    <mergeCell ref="R47:R50"/>
    <mergeCell ref="AF39:AF43"/>
    <mergeCell ref="AG39:AG46"/>
    <mergeCell ref="AH39:AH46"/>
    <mergeCell ref="AI39:AI42"/>
    <mergeCell ref="AJ39:AJ46"/>
    <mergeCell ref="AI43:AI46"/>
    <mergeCell ref="AJ47:AJ54"/>
    <mergeCell ref="T39:T42"/>
    <mergeCell ref="U39:U42"/>
    <mergeCell ref="V39:V42"/>
    <mergeCell ref="W39:W51"/>
    <mergeCell ref="Y39:Z40"/>
    <mergeCell ref="AA39:AA54"/>
    <mergeCell ref="T43:T46"/>
    <mergeCell ref="U43:U46"/>
    <mergeCell ref="V43:V46"/>
    <mergeCell ref="T47:T50"/>
    <mergeCell ref="AI47:AI50"/>
    <mergeCell ref="V51:V54"/>
    <mergeCell ref="AI51:AI54"/>
    <mergeCell ref="BC39:BC42"/>
    <mergeCell ref="BD39:BD46"/>
    <mergeCell ref="BE39:BE42"/>
    <mergeCell ref="AN41:AN42"/>
    <mergeCell ref="AO41:AO42"/>
    <mergeCell ref="AP41:AP42"/>
    <mergeCell ref="AN43:AN44"/>
    <mergeCell ref="AO43:AO44"/>
    <mergeCell ref="AP43:AP44"/>
    <mergeCell ref="AT43:AT46"/>
    <mergeCell ref="AW39:AW46"/>
    <mergeCell ref="AX39:AX46"/>
    <mergeCell ref="AY39:AY46"/>
    <mergeCell ref="AZ39:AZ42"/>
    <mergeCell ref="BA39:BA42"/>
    <mergeCell ref="BB39:BB42"/>
    <mergeCell ref="AZ43:AZ46"/>
    <mergeCell ref="BA43:BA46"/>
    <mergeCell ref="BB43:BB46"/>
    <mergeCell ref="AQ39:AQ46"/>
    <mergeCell ref="AR39:AR46"/>
    <mergeCell ref="AS39:AS46"/>
    <mergeCell ref="AT39:AT42"/>
    <mergeCell ref="AU39:AU46"/>
    <mergeCell ref="AV39:AV46"/>
    <mergeCell ref="AN39:AN40"/>
    <mergeCell ref="AO39:AO40"/>
    <mergeCell ref="AP39:AP40"/>
    <mergeCell ref="BC43:BC46"/>
    <mergeCell ref="BE43:BE46"/>
    <mergeCell ref="AN45:AN46"/>
    <mergeCell ref="AO45:AO46"/>
    <mergeCell ref="AP45:AP46"/>
    <mergeCell ref="B47:B54"/>
    <mergeCell ref="C47:C54"/>
    <mergeCell ref="D47:D50"/>
    <mergeCell ref="F47:F50"/>
    <mergeCell ref="G47:G50"/>
    <mergeCell ref="N43:N46"/>
    <mergeCell ref="O43:O46"/>
    <mergeCell ref="P43:P46"/>
    <mergeCell ref="Q43:Q46"/>
    <mergeCell ref="R43:R46"/>
    <mergeCell ref="S43:S46"/>
    <mergeCell ref="H43:H46"/>
    <mergeCell ref="I43:I46"/>
    <mergeCell ref="J43:J46"/>
    <mergeCell ref="K43:K46"/>
    <mergeCell ref="L43:L46"/>
    <mergeCell ref="M43:M46"/>
    <mergeCell ref="AK39:AK46"/>
    <mergeCell ref="AL39:AL46"/>
    <mergeCell ref="AM39:AM46"/>
    <mergeCell ref="AD39:AD54"/>
    <mergeCell ref="AO47:AO48"/>
    <mergeCell ref="AP47:AP48"/>
    <mergeCell ref="AN51:AN52"/>
    <mergeCell ref="AO51:AO52"/>
    <mergeCell ref="AP51:AP52"/>
    <mergeCell ref="U47:U50"/>
    <mergeCell ref="V47:V50"/>
    <mergeCell ref="AF47:AF51"/>
    <mergeCell ref="AG47:AG54"/>
    <mergeCell ref="AH47:AH54"/>
    <mergeCell ref="S47:S50"/>
    <mergeCell ref="N51:N54"/>
    <mergeCell ref="O51:O54"/>
    <mergeCell ref="BC47:BC50"/>
    <mergeCell ref="BE47:BE48"/>
    <mergeCell ref="AN49:AN50"/>
    <mergeCell ref="AO49:AO50"/>
    <mergeCell ref="AP49:AP50"/>
    <mergeCell ref="D51:D54"/>
    <mergeCell ref="F51:F54"/>
    <mergeCell ref="G51:G54"/>
    <mergeCell ref="H51:H54"/>
    <mergeCell ref="I51:I54"/>
    <mergeCell ref="AW47:AW54"/>
    <mergeCell ref="AX47:AX54"/>
    <mergeCell ref="AY47:AY54"/>
    <mergeCell ref="AZ47:AZ50"/>
    <mergeCell ref="BA47:BA50"/>
    <mergeCell ref="BB47:BB50"/>
    <mergeCell ref="AZ51:AZ54"/>
    <mergeCell ref="BA51:BA54"/>
    <mergeCell ref="BB51:BB54"/>
    <mergeCell ref="AQ47:AQ54"/>
    <mergeCell ref="AR47:AR54"/>
    <mergeCell ref="AS47:AS54"/>
    <mergeCell ref="AT47:AT50"/>
    <mergeCell ref="AU47:AU54"/>
    <mergeCell ref="AV47:AV54"/>
    <mergeCell ref="AT51:AT54"/>
    <mergeCell ref="AK47:AK54"/>
    <mergeCell ref="AL47:AL54"/>
    <mergeCell ref="AM47:AM54"/>
    <mergeCell ref="AN47:AN48"/>
    <mergeCell ref="N55:N58"/>
    <mergeCell ref="O55:O58"/>
    <mergeCell ref="P55:P58"/>
    <mergeCell ref="Q55:Q58"/>
    <mergeCell ref="R55:R58"/>
    <mergeCell ref="S55:S58"/>
    <mergeCell ref="H55:H58"/>
    <mergeCell ref="I55:I58"/>
    <mergeCell ref="J55:J58"/>
    <mergeCell ref="K55:K58"/>
    <mergeCell ref="L55:L58"/>
    <mergeCell ref="M55:M58"/>
    <mergeCell ref="BC51:BC54"/>
    <mergeCell ref="AN53:AN54"/>
    <mergeCell ref="AO53:AO54"/>
    <mergeCell ref="AP53:AP54"/>
    <mergeCell ref="AA55:AA70"/>
    <mergeCell ref="T63:T66"/>
    <mergeCell ref="U63:U66"/>
    <mergeCell ref="V63:V66"/>
    <mergeCell ref="I59:I62"/>
    <mergeCell ref="J59:J62"/>
    <mergeCell ref="BC55:BC58"/>
    <mergeCell ref="AK55:AK62"/>
    <mergeCell ref="AL55:AL62"/>
    <mergeCell ref="AM55:AM62"/>
    <mergeCell ref="H63:H66"/>
    <mergeCell ref="I63:I66"/>
    <mergeCell ref="J63:J66"/>
    <mergeCell ref="K63:K66"/>
    <mergeCell ref="L63:L66"/>
    <mergeCell ref="A55:A70"/>
    <mergeCell ref="B55:B62"/>
    <mergeCell ref="C55:C62"/>
    <mergeCell ref="D55:D58"/>
    <mergeCell ref="F55:F58"/>
    <mergeCell ref="G55:G58"/>
    <mergeCell ref="P51:P54"/>
    <mergeCell ref="Q51:Q54"/>
    <mergeCell ref="R51:R54"/>
    <mergeCell ref="S51:S54"/>
    <mergeCell ref="T51:T54"/>
    <mergeCell ref="U51:U54"/>
    <mergeCell ref="J51:J54"/>
    <mergeCell ref="K51:K54"/>
    <mergeCell ref="L51:L54"/>
    <mergeCell ref="M51:M54"/>
    <mergeCell ref="AP55:AP56"/>
    <mergeCell ref="AD55:AD70"/>
    <mergeCell ref="AF55:AF59"/>
    <mergeCell ref="AG55:AG62"/>
    <mergeCell ref="AH55:AH62"/>
    <mergeCell ref="AI55:AI58"/>
    <mergeCell ref="AJ55:AJ62"/>
    <mergeCell ref="AI59:AI62"/>
    <mergeCell ref="AF63:AF67"/>
    <mergeCell ref="AG63:AG70"/>
    <mergeCell ref="AH63:AH70"/>
    <mergeCell ref="T55:T58"/>
    <mergeCell ref="U55:U58"/>
    <mergeCell ref="V55:V58"/>
    <mergeCell ref="W55:W67"/>
    <mergeCell ref="Y55:Z56"/>
    <mergeCell ref="BE55:BE58"/>
    <mergeCell ref="AN57:AN58"/>
    <mergeCell ref="AO57:AO58"/>
    <mergeCell ref="AP57:AP58"/>
    <mergeCell ref="AN59:AN60"/>
    <mergeCell ref="AO59:AO60"/>
    <mergeCell ref="AP59:AP60"/>
    <mergeCell ref="AT59:AT62"/>
    <mergeCell ref="AW55:AW62"/>
    <mergeCell ref="AX55:AX62"/>
    <mergeCell ref="AY55:AY62"/>
    <mergeCell ref="AZ55:AZ58"/>
    <mergeCell ref="BA55:BA58"/>
    <mergeCell ref="BB55:BB58"/>
    <mergeCell ref="AZ59:AZ62"/>
    <mergeCell ref="BA59:BA62"/>
    <mergeCell ref="BB59:BB62"/>
    <mergeCell ref="AQ55:AQ62"/>
    <mergeCell ref="AR55:AR62"/>
    <mergeCell ref="AS55:AS62"/>
    <mergeCell ref="AT55:AT58"/>
    <mergeCell ref="AU55:AU62"/>
    <mergeCell ref="AV55:AV62"/>
    <mergeCell ref="AN55:AN56"/>
    <mergeCell ref="AO55:AO56"/>
    <mergeCell ref="BC59:BC62"/>
    <mergeCell ref="BE59:BE62"/>
    <mergeCell ref="AN61:AN62"/>
    <mergeCell ref="AO61:AO62"/>
    <mergeCell ref="AP61:AP62"/>
    <mergeCell ref="BD55:BD62"/>
    <mergeCell ref="B63:B70"/>
    <mergeCell ref="C63:C70"/>
    <mergeCell ref="D63:D66"/>
    <mergeCell ref="F63:F66"/>
    <mergeCell ref="G63:G66"/>
    <mergeCell ref="Q59:Q62"/>
    <mergeCell ref="R59:R62"/>
    <mergeCell ref="S59:S62"/>
    <mergeCell ref="T59:T62"/>
    <mergeCell ref="U59:U62"/>
    <mergeCell ref="V59:V62"/>
    <mergeCell ref="K59:K62"/>
    <mergeCell ref="L59:L62"/>
    <mergeCell ref="M59:M62"/>
    <mergeCell ref="N59:N62"/>
    <mergeCell ref="O59:O62"/>
    <mergeCell ref="P59:P62"/>
    <mergeCell ref="D59:D62"/>
    <mergeCell ref="F59:F62"/>
    <mergeCell ref="G59:G62"/>
    <mergeCell ref="H59:H62"/>
    <mergeCell ref="D67:D70"/>
    <mergeCell ref="F67:F70"/>
    <mergeCell ref="G67:G70"/>
    <mergeCell ref="H67:H70"/>
    <mergeCell ref="I67:I70"/>
    <mergeCell ref="J67:J70"/>
    <mergeCell ref="M63:M66"/>
    <mergeCell ref="BA63:BA66"/>
    <mergeCell ref="BB63:BB66"/>
    <mergeCell ref="BC63:BC66"/>
    <mergeCell ref="BE63:BE64"/>
    <mergeCell ref="AN65:AN66"/>
    <mergeCell ref="AO65:AO66"/>
    <mergeCell ref="AP65:AP66"/>
    <mergeCell ref="AU63:AU70"/>
    <mergeCell ref="AV63:AV70"/>
    <mergeCell ref="AW63:AW70"/>
    <mergeCell ref="AX63:AX70"/>
    <mergeCell ref="AY63:AY70"/>
    <mergeCell ref="AZ63:AZ66"/>
    <mergeCell ref="AZ67:AZ70"/>
    <mergeCell ref="AO63:AO64"/>
    <mergeCell ref="AP63:AP64"/>
    <mergeCell ref="AQ63:AQ70"/>
    <mergeCell ref="AR63:AR70"/>
    <mergeCell ref="AS63:AS70"/>
    <mergeCell ref="AT63:AT66"/>
    <mergeCell ref="AO67:AO68"/>
    <mergeCell ref="AP67:AP68"/>
    <mergeCell ref="AT67:AT70"/>
    <mergeCell ref="AI63:AI66"/>
    <mergeCell ref="AJ63:AJ70"/>
    <mergeCell ref="AK63:AK70"/>
    <mergeCell ref="BA67:BA70"/>
    <mergeCell ref="BB67:BB70"/>
    <mergeCell ref="BC67:BC70"/>
    <mergeCell ref="AN69:AN70"/>
    <mergeCell ref="AO69:AO70"/>
    <mergeCell ref="AP69:AP70"/>
    <mergeCell ref="Q67:Q70"/>
    <mergeCell ref="R67:R70"/>
    <mergeCell ref="S67:S70"/>
    <mergeCell ref="T67:T70"/>
    <mergeCell ref="U67:U70"/>
    <mergeCell ref="V67:V70"/>
    <mergeCell ref="K67:K70"/>
    <mergeCell ref="L67:L70"/>
    <mergeCell ref="M67:M70"/>
    <mergeCell ref="N67:N70"/>
    <mergeCell ref="O67:O70"/>
    <mergeCell ref="P67:P70"/>
    <mergeCell ref="AL63:AL70"/>
    <mergeCell ref="AM63:AM70"/>
    <mergeCell ref="AN63:AN64"/>
    <mergeCell ref="AI67:AI70"/>
    <mergeCell ref="AN67:AN68"/>
    <mergeCell ref="N63:N66"/>
    <mergeCell ref="O63:O66"/>
    <mergeCell ref="P63:P66"/>
    <mergeCell ref="Q63:Q66"/>
    <mergeCell ref="R63:R66"/>
    <mergeCell ref="S63:S66"/>
    <mergeCell ref="N71:N74"/>
    <mergeCell ref="O71:O74"/>
    <mergeCell ref="P71:P74"/>
    <mergeCell ref="Q71:Q74"/>
    <mergeCell ref="R71:R74"/>
    <mergeCell ref="S71:S74"/>
    <mergeCell ref="H71:H74"/>
    <mergeCell ref="I71:I74"/>
    <mergeCell ref="J71:J74"/>
    <mergeCell ref="K71:K74"/>
    <mergeCell ref="L71:L74"/>
    <mergeCell ref="M71:M74"/>
    <mergeCell ref="A71:A86"/>
    <mergeCell ref="B71:B78"/>
    <mergeCell ref="C71:C78"/>
    <mergeCell ref="D71:D74"/>
    <mergeCell ref="F71:F74"/>
    <mergeCell ref="G71:G74"/>
    <mergeCell ref="D75:D78"/>
    <mergeCell ref="F75:F78"/>
    <mergeCell ref="G75:G78"/>
    <mergeCell ref="H79:H82"/>
    <mergeCell ref="I79:I82"/>
    <mergeCell ref="J79:J82"/>
    <mergeCell ref="K79:K82"/>
    <mergeCell ref="L79:L82"/>
    <mergeCell ref="M79:M82"/>
    <mergeCell ref="N79:N82"/>
    <mergeCell ref="O79:O82"/>
    <mergeCell ref="P79:P82"/>
    <mergeCell ref="Q79:Q82"/>
    <mergeCell ref="R79:R82"/>
    <mergeCell ref="AF71:AF75"/>
    <mergeCell ref="AG71:AG78"/>
    <mergeCell ref="AH71:AH78"/>
    <mergeCell ref="AI71:AI74"/>
    <mergeCell ref="AJ71:AJ78"/>
    <mergeCell ref="AI75:AI78"/>
    <mergeCell ref="AJ79:AJ86"/>
    <mergeCell ref="T71:T74"/>
    <mergeCell ref="U71:U74"/>
    <mergeCell ref="V71:V74"/>
    <mergeCell ref="W71:W83"/>
    <mergeCell ref="Y71:Z72"/>
    <mergeCell ref="AA71:AA86"/>
    <mergeCell ref="T75:T78"/>
    <mergeCell ref="U75:U78"/>
    <mergeCell ref="V75:V78"/>
    <mergeCell ref="T79:T82"/>
    <mergeCell ref="AI79:AI82"/>
    <mergeCell ref="V83:V86"/>
    <mergeCell ref="AI83:AI86"/>
    <mergeCell ref="BC71:BC74"/>
    <mergeCell ref="BD71:BD78"/>
    <mergeCell ref="BE71:BE74"/>
    <mergeCell ref="AN73:AN74"/>
    <mergeCell ref="AO73:AO74"/>
    <mergeCell ref="AP73:AP74"/>
    <mergeCell ref="AN75:AN76"/>
    <mergeCell ref="AO75:AO76"/>
    <mergeCell ref="AP75:AP76"/>
    <mergeCell ref="AT75:AT78"/>
    <mergeCell ref="AW71:AW78"/>
    <mergeCell ref="AX71:AX78"/>
    <mergeCell ref="AY71:AY78"/>
    <mergeCell ref="AZ71:AZ74"/>
    <mergeCell ref="BA71:BA74"/>
    <mergeCell ref="BB71:BB74"/>
    <mergeCell ref="AZ75:AZ78"/>
    <mergeCell ref="BA75:BA78"/>
    <mergeCell ref="BB75:BB78"/>
    <mergeCell ref="AQ71:AQ78"/>
    <mergeCell ref="AR71:AR78"/>
    <mergeCell ref="AS71:AS78"/>
    <mergeCell ref="AT71:AT74"/>
    <mergeCell ref="AU71:AU78"/>
    <mergeCell ref="AV71:AV78"/>
    <mergeCell ref="AN71:AN72"/>
    <mergeCell ref="AO71:AO72"/>
    <mergeCell ref="AP71:AP72"/>
    <mergeCell ref="BC75:BC78"/>
    <mergeCell ref="BE75:BE78"/>
    <mergeCell ref="AN77:AN78"/>
    <mergeCell ref="AO77:AO78"/>
    <mergeCell ref="AP77:AP78"/>
    <mergeCell ref="B79:B86"/>
    <mergeCell ref="C79:C86"/>
    <mergeCell ref="D79:D82"/>
    <mergeCell ref="F79:F82"/>
    <mergeCell ref="G79:G82"/>
    <mergeCell ref="N75:N78"/>
    <mergeCell ref="O75:O78"/>
    <mergeCell ref="P75:P78"/>
    <mergeCell ref="Q75:Q78"/>
    <mergeCell ref="R75:R78"/>
    <mergeCell ref="S75:S78"/>
    <mergeCell ref="H75:H78"/>
    <mergeCell ref="I75:I78"/>
    <mergeCell ref="J75:J78"/>
    <mergeCell ref="K75:K78"/>
    <mergeCell ref="L75:L78"/>
    <mergeCell ref="M75:M78"/>
    <mergeCell ref="AK71:AK78"/>
    <mergeCell ref="AL71:AL78"/>
    <mergeCell ref="AM71:AM78"/>
    <mergeCell ref="AD71:AD86"/>
    <mergeCell ref="AO79:AO80"/>
    <mergeCell ref="AP79:AP80"/>
    <mergeCell ref="AN83:AN84"/>
    <mergeCell ref="AO83:AO84"/>
    <mergeCell ref="AP83:AP84"/>
    <mergeCell ref="U79:U82"/>
    <mergeCell ref="V79:V82"/>
    <mergeCell ref="AF79:AF83"/>
    <mergeCell ref="AG79:AG86"/>
    <mergeCell ref="AH79:AH86"/>
    <mergeCell ref="S79:S82"/>
    <mergeCell ref="N83:N86"/>
    <mergeCell ref="O83:O86"/>
    <mergeCell ref="BC79:BC82"/>
    <mergeCell ref="BE79:BE80"/>
    <mergeCell ref="AN81:AN82"/>
    <mergeCell ref="AO81:AO82"/>
    <mergeCell ref="AP81:AP82"/>
    <mergeCell ref="D83:D86"/>
    <mergeCell ref="F83:F86"/>
    <mergeCell ref="G83:G86"/>
    <mergeCell ref="H83:H86"/>
    <mergeCell ref="I83:I86"/>
    <mergeCell ref="AW79:AW86"/>
    <mergeCell ref="AX79:AX86"/>
    <mergeCell ref="AY79:AY86"/>
    <mergeCell ref="AZ79:AZ82"/>
    <mergeCell ref="BA79:BA82"/>
    <mergeCell ref="BB79:BB82"/>
    <mergeCell ref="AZ83:AZ86"/>
    <mergeCell ref="BA83:BA86"/>
    <mergeCell ref="BB83:BB86"/>
    <mergeCell ref="AQ79:AQ86"/>
    <mergeCell ref="AR79:AR86"/>
    <mergeCell ref="AS79:AS86"/>
    <mergeCell ref="AT79:AT82"/>
    <mergeCell ref="AU79:AU86"/>
    <mergeCell ref="AV79:AV86"/>
    <mergeCell ref="AT83:AT86"/>
    <mergeCell ref="AK79:AK86"/>
    <mergeCell ref="AL79:AL86"/>
    <mergeCell ref="AM79:AM86"/>
    <mergeCell ref="AN79:AN80"/>
    <mergeCell ref="N87:N90"/>
    <mergeCell ref="O87:O90"/>
    <mergeCell ref="P87:P90"/>
    <mergeCell ref="Q87:Q90"/>
    <mergeCell ref="R87:R90"/>
    <mergeCell ref="S87:S90"/>
    <mergeCell ref="H87:H90"/>
    <mergeCell ref="I87:I90"/>
    <mergeCell ref="J87:J90"/>
    <mergeCell ref="K87:K90"/>
    <mergeCell ref="L87:L90"/>
    <mergeCell ref="M87:M90"/>
    <mergeCell ref="BC83:BC86"/>
    <mergeCell ref="AN85:AN86"/>
    <mergeCell ref="AO85:AO86"/>
    <mergeCell ref="AP85:AP86"/>
    <mergeCell ref="AA87:AA102"/>
    <mergeCell ref="T95:T98"/>
    <mergeCell ref="U95:U98"/>
    <mergeCell ref="V95:V98"/>
    <mergeCell ref="I91:I94"/>
    <mergeCell ref="J91:J94"/>
    <mergeCell ref="BC87:BC90"/>
    <mergeCell ref="AK87:AK94"/>
    <mergeCell ref="AL87:AL94"/>
    <mergeCell ref="AM87:AM94"/>
    <mergeCell ref="H95:H98"/>
    <mergeCell ref="I95:I98"/>
    <mergeCell ref="J95:J98"/>
    <mergeCell ref="K95:K98"/>
    <mergeCell ref="L95:L98"/>
    <mergeCell ref="A87:A102"/>
    <mergeCell ref="B87:B94"/>
    <mergeCell ref="C87:C94"/>
    <mergeCell ref="D87:D90"/>
    <mergeCell ref="F87:F90"/>
    <mergeCell ref="G87:G90"/>
    <mergeCell ref="P83:P86"/>
    <mergeCell ref="Q83:Q86"/>
    <mergeCell ref="R83:R86"/>
    <mergeCell ref="S83:S86"/>
    <mergeCell ref="T83:T86"/>
    <mergeCell ref="U83:U86"/>
    <mergeCell ref="J83:J86"/>
    <mergeCell ref="K83:K86"/>
    <mergeCell ref="L83:L86"/>
    <mergeCell ref="M83:M86"/>
    <mergeCell ref="AP87:AP88"/>
    <mergeCell ref="AD87:AD102"/>
    <mergeCell ref="AF87:AF91"/>
    <mergeCell ref="AG87:AG94"/>
    <mergeCell ref="AH87:AH94"/>
    <mergeCell ref="AI87:AI90"/>
    <mergeCell ref="AJ87:AJ94"/>
    <mergeCell ref="AI91:AI94"/>
    <mergeCell ref="AF95:AF99"/>
    <mergeCell ref="AG95:AG102"/>
    <mergeCell ref="AH95:AH102"/>
    <mergeCell ref="T87:T90"/>
    <mergeCell ref="U87:U90"/>
    <mergeCell ref="V87:V90"/>
    <mergeCell ref="W87:W99"/>
    <mergeCell ref="Y87:Z88"/>
    <mergeCell ref="BE87:BE90"/>
    <mergeCell ref="AN89:AN90"/>
    <mergeCell ref="AO89:AO90"/>
    <mergeCell ref="AP89:AP90"/>
    <mergeCell ref="AN91:AN92"/>
    <mergeCell ref="AO91:AO92"/>
    <mergeCell ref="AP91:AP92"/>
    <mergeCell ref="AT91:AT94"/>
    <mergeCell ref="AW87:AW94"/>
    <mergeCell ref="AX87:AX94"/>
    <mergeCell ref="AY87:AY94"/>
    <mergeCell ref="AZ87:AZ90"/>
    <mergeCell ref="BA87:BA90"/>
    <mergeCell ref="BB87:BB90"/>
    <mergeCell ref="AZ91:AZ94"/>
    <mergeCell ref="BA91:BA94"/>
    <mergeCell ref="BB91:BB94"/>
    <mergeCell ref="AQ87:AQ94"/>
    <mergeCell ref="AR87:AR94"/>
    <mergeCell ref="AS87:AS94"/>
    <mergeCell ref="AT87:AT90"/>
    <mergeCell ref="AU87:AU94"/>
    <mergeCell ref="AV87:AV94"/>
    <mergeCell ref="AN87:AN88"/>
    <mergeCell ref="AO87:AO88"/>
    <mergeCell ref="BC91:BC94"/>
    <mergeCell ref="BE91:BE94"/>
    <mergeCell ref="AN93:AN94"/>
    <mergeCell ref="AO93:AO94"/>
    <mergeCell ref="AP93:AP94"/>
    <mergeCell ref="BD87:BD94"/>
    <mergeCell ref="B95:B102"/>
    <mergeCell ref="C95:C102"/>
    <mergeCell ref="D95:D98"/>
    <mergeCell ref="F95:F98"/>
    <mergeCell ref="G95:G98"/>
    <mergeCell ref="Q91:Q94"/>
    <mergeCell ref="R91:R94"/>
    <mergeCell ref="S91:S94"/>
    <mergeCell ref="T91:T94"/>
    <mergeCell ref="U91:U94"/>
    <mergeCell ref="V91:V94"/>
    <mergeCell ref="K91:K94"/>
    <mergeCell ref="L91:L94"/>
    <mergeCell ref="M91:M94"/>
    <mergeCell ref="N91:N94"/>
    <mergeCell ref="O91:O94"/>
    <mergeCell ref="P91:P94"/>
    <mergeCell ref="D91:D94"/>
    <mergeCell ref="F91:F94"/>
    <mergeCell ref="G91:G94"/>
    <mergeCell ref="H91:H94"/>
    <mergeCell ref="D99:D102"/>
    <mergeCell ref="F99:F102"/>
    <mergeCell ref="G99:G102"/>
    <mergeCell ref="H99:H102"/>
    <mergeCell ref="I99:I102"/>
    <mergeCell ref="J99:J102"/>
    <mergeCell ref="M95:M98"/>
    <mergeCell ref="BA95:BA98"/>
    <mergeCell ref="BB95:BB98"/>
    <mergeCell ref="BC95:BC98"/>
    <mergeCell ref="BE95:BE96"/>
    <mergeCell ref="AN97:AN98"/>
    <mergeCell ref="AO97:AO98"/>
    <mergeCell ref="AP97:AP98"/>
    <mergeCell ref="AU95:AU102"/>
    <mergeCell ref="AV95:AV102"/>
    <mergeCell ref="AW95:AW102"/>
    <mergeCell ref="AX95:AX102"/>
    <mergeCell ref="AY95:AY102"/>
    <mergeCell ref="AZ95:AZ98"/>
    <mergeCell ref="AZ99:AZ102"/>
    <mergeCell ref="AO95:AO96"/>
    <mergeCell ref="AP95:AP96"/>
    <mergeCell ref="AQ95:AQ102"/>
    <mergeCell ref="AR95:AR102"/>
    <mergeCell ref="AS95:AS102"/>
    <mergeCell ref="AT95:AT98"/>
    <mergeCell ref="AO99:AO100"/>
    <mergeCell ref="AP99:AP100"/>
    <mergeCell ref="AT99:AT102"/>
    <mergeCell ref="AI95:AI98"/>
    <mergeCell ref="AJ95:AJ102"/>
    <mergeCell ref="AK95:AK102"/>
    <mergeCell ref="BA99:BA102"/>
    <mergeCell ref="BB99:BB102"/>
    <mergeCell ref="BC99:BC102"/>
    <mergeCell ref="AN101:AN102"/>
    <mergeCell ref="AO101:AO102"/>
    <mergeCell ref="AP101:AP102"/>
    <mergeCell ref="Q99:Q102"/>
    <mergeCell ref="R99:R102"/>
    <mergeCell ref="S99:S102"/>
    <mergeCell ref="T99:T102"/>
    <mergeCell ref="U99:U102"/>
    <mergeCell ref="V99:V102"/>
    <mergeCell ref="K99:K102"/>
    <mergeCell ref="L99:L102"/>
    <mergeCell ref="M99:M102"/>
    <mergeCell ref="N99:N102"/>
    <mergeCell ref="O99:O102"/>
    <mergeCell ref="P99:P102"/>
    <mergeCell ref="AL95:AL102"/>
    <mergeCell ref="AM95:AM102"/>
    <mergeCell ref="AN95:AN96"/>
    <mergeCell ref="AI99:AI102"/>
    <mergeCell ref="AN99:AN100"/>
    <mergeCell ref="N95:N98"/>
    <mergeCell ref="O95:O98"/>
    <mergeCell ref="P95:P98"/>
    <mergeCell ref="Q95:Q98"/>
    <mergeCell ref="R95:R98"/>
    <mergeCell ref="S95:S98"/>
    <mergeCell ref="N103:N106"/>
    <mergeCell ref="O103:O106"/>
    <mergeCell ref="P103:P106"/>
    <mergeCell ref="Q103:Q106"/>
    <mergeCell ref="R103:R106"/>
    <mergeCell ref="S103:S106"/>
    <mergeCell ref="H103:H106"/>
    <mergeCell ref="I103:I106"/>
    <mergeCell ref="J103:J106"/>
    <mergeCell ref="K103:K106"/>
    <mergeCell ref="L103:L106"/>
    <mergeCell ref="M103:M106"/>
    <mergeCell ref="A103:A118"/>
    <mergeCell ref="B103:B110"/>
    <mergeCell ref="C103:C110"/>
    <mergeCell ref="D103:D106"/>
    <mergeCell ref="F103:F106"/>
    <mergeCell ref="G103:G106"/>
    <mergeCell ref="D107:D110"/>
    <mergeCell ref="F107:F110"/>
    <mergeCell ref="G107:G110"/>
    <mergeCell ref="H111:H114"/>
    <mergeCell ref="I111:I114"/>
    <mergeCell ref="J111:J114"/>
    <mergeCell ref="K111:K114"/>
    <mergeCell ref="L111:L114"/>
    <mergeCell ref="M111:M114"/>
    <mergeCell ref="N111:N114"/>
    <mergeCell ref="O111:O114"/>
    <mergeCell ref="P111:P114"/>
    <mergeCell ref="Q111:Q114"/>
    <mergeCell ref="R111:R114"/>
    <mergeCell ref="AF103:AF107"/>
    <mergeCell ref="AG103:AG110"/>
    <mergeCell ref="AH103:AH110"/>
    <mergeCell ref="AI103:AI106"/>
    <mergeCell ref="AJ103:AJ110"/>
    <mergeCell ref="AI107:AI110"/>
    <mergeCell ref="AJ111:AJ118"/>
    <mergeCell ref="T103:T106"/>
    <mergeCell ref="U103:U106"/>
    <mergeCell ref="V103:V106"/>
    <mergeCell ref="W103:W115"/>
    <mergeCell ref="Y103:Z104"/>
    <mergeCell ref="AA103:AA118"/>
    <mergeCell ref="T107:T110"/>
    <mergeCell ref="U107:U110"/>
    <mergeCell ref="V107:V110"/>
    <mergeCell ref="T111:T114"/>
    <mergeCell ref="AI111:AI114"/>
    <mergeCell ref="V115:V118"/>
    <mergeCell ref="AI115:AI118"/>
    <mergeCell ref="BC103:BC106"/>
    <mergeCell ref="BD103:BD110"/>
    <mergeCell ref="BE103:BE106"/>
    <mergeCell ref="AN105:AN106"/>
    <mergeCell ref="AO105:AO106"/>
    <mergeCell ref="AP105:AP106"/>
    <mergeCell ref="AN107:AN108"/>
    <mergeCell ref="AO107:AO108"/>
    <mergeCell ref="AP107:AP108"/>
    <mergeCell ref="AT107:AT110"/>
    <mergeCell ref="AW103:AW110"/>
    <mergeCell ref="AX103:AX110"/>
    <mergeCell ref="AY103:AY110"/>
    <mergeCell ref="AZ103:AZ106"/>
    <mergeCell ref="BA103:BA106"/>
    <mergeCell ref="BB103:BB106"/>
    <mergeCell ref="AZ107:AZ110"/>
    <mergeCell ref="BA107:BA110"/>
    <mergeCell ref="BB107:BB110"/>
    <mergeCell ref="AQ103:AQ110"/>
    <mergeCell ref="AR103:AR110"/>
    <mergeCell ref="AS103:AS110"/>
    <mergeCell ref="AT103:AT106"/>
    <mergeCell ref="AU103:AU110"/>
    <mergeCell ref="AV103:AV110"/>
    <mergeCell ref="AN103:AN104"/>
    <mergeCell ref="AO103:AO104"/>
    <mergeCell ref="AP103:AP104"/>
    <mergeCell ref="BC107:BC110"/>
    <mergeCell ref="BE107:BE110"/>
    <mergeCell ref="AN109:AN110"/>
    <mergeCell ref="AO109:AO110"/>
    <mergeCell ref="AP109:AP110"/>
    <mergeCell ref="B111:B118"/>
    <mergeCell ref="C111:C118"/>
    <mergeCell ref="D111:D114"/>
    <mergeCell ref="F111:F114"/>
    <mergeCell ref="G111:G114"/>
    <mergeCell ref="N107:N110"/>
    <mergeCell ref="O107:O110"/>
    <mergeCell ref="P107:P110"/>
    <mergeCell ref="Q107:Q110"/>
    <mergeCell ref="R107:R110"/>
    <mergeCell ref="S107:S110"/>
    <mergeCell ref="H107:H110"/>
    <mergeCell ref="I107:I110"/>
    <mergeCell ref="J107:J110"/>
    <mergeCell ref="K107:K110"/>
    <mergeCell ref="L107:L110"/>
    <mergeCell ref="M107:M110"/>
    <mergeCell ref="AK103:AK110"/>
    <mergeCell ref="AL103:AL110"/>
    <mergeCell ref="AM103:AM110"/>
    <mergeCell ref="AD103:AD118"/>
    <mergeCell ref="AO111:AO112"/>
    <mergeCell ref="AP111:AP112"/>
    <mergeCell ref="AN115:AN116"/>
    <mergeCell ref="AO115:AO116"/>
    <mergeCell ref="AP115:AP116"/>
    <mergeCell ref="U111:U114"/>
    <mergeCell ref="V111:V114"/>
    <mergeCell ref="AF111:AF115"/>
    <mergeCell ref="AG111:AG118"/>
    <mergeCell ref="AH111:AH118"/>
    <mergeCell ref="S111:S114"/>
    <mergeCell ref="N115:N118"/>
    <mergeCell ref="O115:O118"/>
    <mergeCell ref="BC111:BC114"/>
    <mergeCell ref="BE111:BE112"/>
    <mergeCell ref="AN113:AN114"/>
    <mergeCell ref="AO113:AO114"/>
    <mergeCell ref="AP113:AP114"/>
    <mergeCell ref="D115:D118"/>
    <mergeCell ref="F115:F118"/>
    <mergeCell ref="G115:G118"/>
    <mergeCell ref="H115:H118"/>
    <mergeCell ref="I115:I118"/>
    <mergeCell ref="AW111:AW118"/>
    <mergeCell ref="AX111:AX118"/>
    <mergeCell ref="AY111:AY118"/>
    <mergeCell ref="AZ111:AZ114"/>
    <mergeCell ref="BA111:BA114"/>
    <mergeCell ref="BB111:BB114"/>
    <mergeCell ref="AZ115:AZ118"/>
    <mergeCell ref="BA115:BA118"/>
    <mergeCell ref="BB115:BB118"/>
    <mergeCell ref="AQ111:AQ118"/>
    <mergeCell ref="AR111:AR118"/>
    <mergeCell ref="AS111:AS118"/>
    <mergeCell ref="AT111:AT114"/>
    <mergeCell ref="AU111:AU118"/>
    <mergeCell ref="AV111:AV118"/>
    <mergeCell ref="AT115:AT118"/>
    <mergeCell ref="AK111:AK118"/>
    <mergeCell ref="AL111:AL118"/>
    <mergeCell ref="AM111:AM118"/>
    <mergeCell ref="AN111:AN112"/>
    <mergeCell ref="N119:N122"/>
    <mergeCell ref="O119:O122"/>
    <mergeCell ref="P119:P122"/>
    <mergeCell ref="Q119:Q122"/>
    <mergeCell ref="R119:R122"/>
    <mergeCell ref="S119:S122"/>
    <mergeCell ref="H119:H122"/>
    <mergeCell ref="I119:I122"/>
    <mergeCell ref="J119:J122"/>
    <mergeCell ref="K119:K122"/>
    <mergeCell ref="L119:L122"/>
    <mergeCell ref="M119:M122"/>
    <mergeCell ref="BC115:BC118"/>
    <mergeCell ref="AN117:AN118"/>
    <mergeCell ref="AO117:AO118"/>
    <mergeCell ref="AP117:AP118"/>
    <mergeCell ref="AA119:AA134"/>
    <mergeCell ref="T127:T130"/>
    <mergeCell ref="U127:U130"/>
    <mergeCell ref="V127:V130"/>
    <mergeCell ref="I123:I126"/>
    <mergeCell ref="J123:J126"/>
    <mergeCell ref="BC119:BC122"/>
    <mergeCell ref="AK119:AK126"/>
    <mergeCell ref="AL119:AL126"/>
    <mergeCell ref="AM119:AM126"/>
    <mergeCell ref="H127:H130"/>
    <mergeCell ref="I127:I130"/>
    <mergeCell ref="J127:J130"/>
    <mergeCell ref="K127:K130"/>
    <mergeCell ref="L127:L130"/>
    <mergeCell ref="A119:A134"/>
    <mergeCell ref="B119:B126"/>
    <mergeCell ref="C119:C126"/>
    <mergeCell ref="D119:D122"/>
    <mergeCell ref="F119:F122"/>
    <mergeCell ref="G119:G122"/>
    <mergeCell ref="P115:P118"/>
    <mergeCell ref="Q115:Q118"/>
    <mergeCell ref="R115:R118"/>
    <mergeCell ref="S115:S118"/>
    <mergeCell ref="T115:T118"/>
    <mergeCell ref="U115:U118"/>
    <mergeCell ref="J115:J118"/>
    <mergeCell ref="K115:K118"/>
    <mergeCell ref="L115:L118"/>
    <mergeCell ref="M115:M118"/>
    <mergeCell ref="AP119:AP120"/>
    <mergeCell ref="AD119:AD134"/>
    <mergeCell ref="AF119:AF123"/>
    <mergeCell ref="AG119:AG126"/>
    <mergeCell ref="AH119:AH126"/>
    <mergeCell ref="AI119:AI122"/>
    <mergeCell ref="AJ119:AJ126"/>
    <mergeCell ref="AI123:AI126"/>
    <mergeCell ref="AF127:AF131"/>
    <mergeCell ref="AG127:AG134"/>
    <mergeCell ref="AH127:AH134"/>
    <mergeCell ref="T119:T122"/>
    <mergeCell ref="U119:U122"/>
    <mergeCell ref="V119:V122"/>
    <mergeCell ref="W119:W131"/>
    <mergeCell ref="Y119:Z120"/>
    <mergeCell ref="BE119:BE122"/>
    <mergeCell ref="AN121:AN122"/>
    <mergeCell ref="AO121:AO122"/>
    <mergeCell ref="AP121:AP122"/>
    <mergeCell ref="AN123:AN124"/>
    <mergeCell ref="AO123:AO124"/>
    <mergeCell ref="AP123:AP124"/>
    <mergeCell ref="AT123:AT126"/>
    <mergeCell ref="AW119:AW126"/>
    <mergeCell ref="AX119:AX126"/>
    <mergeCell ref="AY119:AY126"/>
    <mergeCell ref="AZ119:AZ122"/>
    <mergeCell ref="BA119:BA122"/>
    <mergeCell ref="BB119:BB122"/>
    <mergeCell ref="AZ123:AZ126"/>
    <mergeCell ref="BA123:BA126"/>
    <mergeCell ref="BB123:BB126"/>
    <mergeCell ref="AQ119:AQ126"/>
    <mergeCell ref="AR119:AR126"/>
    <mergeCell ref="AS119:AS126"/>
    <mergeCell ref="AT119:AT122"/>
    <mergeCell ref="AU119:AU126"/>
    <mergeCell ref="AV119:AV126"/>
    <mergeCell ref="AN119:AN120"/>
    <mergeCell ref="AO119:AO120"/>
    <mergeCell ref="BC123:BC126"/>
    <mergeCell ref="BE123:BE126"/>
    <mergeCell ref="AN125:AN126"/>
    <mergeCell ref="AO125:AO126"/>
    <mergeCell ref="AP125:AP126"/>
    <mergeCell ref="BD119:BD126"/>
    <mergeCell ref="B127:B134"/>
    <mergeCell ref="C127:C134"/>
    <mergeCell ref="D127:D130"/>
    <mergeCell ref="F127:F130"/>
    <mergeCell ref="G127:G130"/>
    <mergeCell ref="Q123:Q126"/>
    <mergeCell ref="R123:R126"/>
    <mergeCell ref="S123:S126"/>
    <mergeCell ref="T123:T126"/>
    <mergeCell ref="U123:U126"/>
    <mergeCell ref="V123:V126"/>
    <mergeCell ref="K123:K126"/>
    <mergeCell ref="L123:L126"/>
    <mergeCell ref="M123:M126"/>
    <mergeCell ref="N123:N126"/>
    <mergeCell ref="O123:O126"/>
    <mergeCell ref="P123:P126"/>
    <mergeCell ref="D123:D126"/>
    <mergeCell ref="F123:F126"/>
    <mergeCell ref="G123:G126"/>
    <mergeCell ref="H123:H126"/>
    <mergeCell ref="D131:D134"/>
    <mergeCell ref="F131:F134"/>
    <mergeCell ref="G131:G134"/>
    <mergeCell ref="H131:H134"/>
    <mergeCell ref="I131:I134"/>
    <mergeCell ref="J131:J134"/>
    <mergeCell ref="M127:M130"/>
    <mergeCell ref="BA127:BA130"/>
    <mergeCell ref="BB127:BB130"/>
    <mergeCell ref="BC127:BC130"/>
    <mergeCell ref="BE127:BE128"/>
    <mergeCell ref="AN129:AN130"/>
    <mergeCell ref="AO129:AO130"/>
    <mergeCell ref="AP129:AP130"/>
    <mergeCell ref="AU127:AU134"/>
    <mergeCell ref="AV127:AV134"/>
    <mergeCell ref="AW127:AW134"/>
    <mergeCell ref="AX127:AX134"/>
    <mergeCell ref="AY127:AY134"/>
    <mergeCell ref="AZ127:AZ130"/>
    <mergeCell ref="AZ131:AZ134"/>
    <mergeCell ref="AO127:AO128"/>
    <mergeCell ref="AP127:AP128"/>
    <mergeCell ref="AQ127:AQ134"/>
    <mergeCell ref="AR127:AR134"/>
    <mergeCell ref="AS127:AS134"/>
    <mergeCell ref="AT127:AT130"/>
    <mergeCell ref="AO131:AO132"/>
    <mergeCell ref="AP131:AP132"/>
    <mergeCell ref="AT131:AT134"/>
    <mergeCell ref="AI127:AI130"/>
    <mergeCell ref="AJ127:AJ134"/>
    <mergeCell ref="AK127:AK134"/>
    <mergeCell ref="BA131:BA134"/>
    <mergeCell ref="BB131:BB134"/>
    <mergeCell ref="BC131:BC134"/>
    <mergeCell ref="AN133:AN134"/>
    <mergeCell ref="AO133:AO134"/>
    <mergeCell ref="AP133:AP134"/>
    <mergeCell ref="Q131:Q134"/>
    <mergeCell ref="R131:R134"/>
    <mergeCell ref="S131:S134"/>
    <mergeCell ref="T131:T134"/>
    <mergeCell ref="U131:U134"/>
    <mergeCell ref="V131:V134"/>
    <mergeCell ref="K131:K134"/>
    <mergeCell ref="L131:L134"/>
    <mergeCell ref="M131:M134"/>
    <mergeCell ref="N131:N134"/>
    <mergeCell ref="O131:O134"/>
    <mergeCell ref="P131:P134"/>
    <mergeCell ref="AL127:AL134"/>
    <mergeCell ref="AM127:AM134"/>
    <mergeCell ref="AN127:AN128"/>
    <mergeCell ref="AI131:AI134"/>
    <mergeCell ref="AN131:AN132"/>
    <mergeCell ref="N127:N130"/>
    <mergeCell ref="O127:O130"/>
    <mergeCell ref="P127:P130"/>
    <mergeCell ref="Q127:Q130"/>
    <mergeCell ref="R127:R130"/>
    <mergeCell ref="S127:S130"/>
  </mergeCells>
  <phoneticPr fontId="6"/>
  <pageMargins left="0.39370078740157483" right="0.39370078740157483" top="0.78740157480314965" bottom="0.39370078740157483" header="0.39370078740157483" footer="0.15748031496062992"/>
  <pageSetup paperSize="9" scale="76" pageOrder="overThenDown" orientation="portrait" r:id="rId1"/>
  <headerFooter differentFirst="1"/>
  <rowBreaks count="1" manualBreakCount="1">
    <brk id="70" max="54" man="1"/>
  </rowBreaks>
  <colBreaks count="3" manualBreakCount="3">
    <brk id="16" max="118" man="1"/>
    <brk id="31" max="118" man="1"/>
    <brk id="50" max="13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W31"/>
  <sheetViews>
    <sheetView view="pageBreakPreview" zoomScale="90" zoomScaleNormal="100" zoomScaleSheetLayoutView="90" workbookViewId="0"/>
  </sheetViews>
  <sheetFormatPr defaultColWidth="2.5" defaultRowHeight="25.5" customHeight="1"/>
  <cols>
    <col min="1" max="1" width="23" style="74" customWidth="1"/>
    <col min="2" max="2" width="2.5" style="74" customWidth="1"/>
    <col min="3" max="21" width="2.625" style="74" customWidth="1"/>
    <col min="22" max="22" width="2.75" style="74" customWidth="1"/>
    <col min="23" max="23" width="57.375" style="75" customWidth="1"/>
    <col min="24" max="16384" width="2.5" style="74"/>
  </cols>
  <sheetData>
    <row r="1" spans="1:23" ht="25.5" customHeight="1">
      <c r="A1" s="87" t="s">
        <v>60</v>
      </c>
      <c r="B1" s="86"/>
      <c r="C1" s="86"/>
      <c r="D1" s="86"/>
      <c r="E1" s="86"/>
      <c r="F1" s="86"/>
      <c r="G1" s="86"/>
      <c r="H1" s="86"/>
      <c r="I1" s="86"/>
      <c r="J1" s="86"/>
      <c r="K1" s="86"/>
      <c r="L1" s="86"/>
      <c r="M1" s="86"/>
      <c r="N1" s="86"/>
      <c r="O1" s="86"/>
      <c r="P1" s="86"/>
      <c r="Q1" s="86"/>
      <c r="R1" s="86"/>
      <c r="S1" s="86"/>
      <c r="T1" s="86"/>
      <c r="U1" s="86"/>
      <c r="V1" s="86"/>
      <c r="W1" s="86"/>
    </row>
    <row r="3" spans="1:23" ht="30" customHeight="1">
      <c r="A3" s="760" t="s">
        <v>2959</v>
      </c>
      <c r="B3" s="762" t="s">
        <v>3179</v>
      </c>
      <c r="C3" s="760" t="s">
        <v>3006</v>
      </c>
      <c r="D3" s="807"/>
      <c r="E3" s="807"/>
      <c r="F3" s="807"/>
      <c r="G3" s="807"/>
      <c r="H3" s="807"/>
      <c r="I3" s="807"/>
      <c r="J3" s="807"/>
      <c r="K3" s="807"/>
      <c r="L3" s="807"/>
      <c r="M3" s="807"/>
      <c r="N3" s="807"/>
      <c r="O3" s="807"/>
      <c r="P3" s="807"/>
      <c r="Q3" s="807"/>
      <c r="R3" s="807"/>
      <c r="S3" s="807"/>
      <c r="T3" s="807"/>
      <c r="U3" s="807"/>
      <c r="V3" s="808"/>
      <c r="W3" s="809" t="s">
        <v>3007</v>
      </c>
    </row>
    <row r="4" spans="1:23" ht="15" customHeight="1">
      <c r="A4" s="789"/>
      <c r="B4" s="773"/>
      <c r="C4" s="812" t="s">
        <v>3180</v>
      </c>
      <c r="D4" s="813"/>
      <c r="E4" s="813"/>
      <c r="F4" s="813"/>
      <c r="G4" s="813"/>
      <c r="H4" s="813"/>
      <c r="I4" s="813"/>
      <c r="J4" s="813"/>
      <c r="K4" s="813"/>
      <c r="L4" s="814">
        <v>48780</v>
      </c>
      <c r="M4" s="815"/>
      <c r="N4" s="815"/>
      <c r="O4" s="813" t="s">
        <v>3181</v>
      </c>
      <c r="P4" s="813"/>
      <c r="Q4" s="813"/>
      <c r="R4" s="813"/>
      <c r="S4" s="813"/>
      <c r="T4" s="813"/>
      <c r="U4" s="813"/>
      <c r="V4" s="816"/>
      <c r="W4" s="810"/>
    </row>
    <row r="5" spans="1:23" ht="15" customHeight="1">
      <c r="A5" s="761"/>
      <c r="B5" s="763"/>
      <c r="C5" s="817" t="s">
        <v>3182</v>
      </c>
      <c r="D5" s="758"/>
      <c r="E5" s="758"/>
      <c r="F5" s="758"/>
      <c r="G5" s="758"/>
      <c r="H5" s="758"/>
      <c r="I5" s="758"/>
      <c r="J5" s="758"/>
      <c r="K5" s="758"/>
      <c r="L5" s="818">
        <v>6100</v>
      </c>
      <c r="M5" s="819"/>
      <c r="N5" s="819"/>
      <c r="O5" s="758" t="s">
        <v>3183</v>
      </c>
      <c r="P5" s="758"/>
      <c r="Q5" s="758"/>
      <c r="R5" s="758"/>
      <c r="S5" s="758"/>
      <c r="T5" s="758"/>
      <c r="U5" s="758"/>
      <c r="V5" s="759"/>
      <c r="W5" s="811"/>
    </row>
    <row r="6" spans="1:23" ht="15" customHeight="1">
      <c r="A6" s="352"/>
      <c r="B6" s="352"/>
      <c r="C6" s="348"/>
      <c r="D6" s="348"/>
      <c r="E6" s="348"/>
      <c r="F6" s="348"/>
      <c r="G6" s="348"/>
      <c r="H6" s="348"/>
      <c r="I6" s="348"/>
      <c r="J6" s="348"/>
      <c r="K6" s="348"/>
      <c r="L6" s="349"/>
      <c r="M6" s="350"/>
      <c r="N6" s="350"/>
      <c r="O6" s="348"/>
      <c r="P6" s="348"/>
      <c r="Q6" s="348"/>
      <c r="R6" s="348"/>
      <c r="S6" s="348"/>
      <c r="T6" s="348"/>
      <c r="U6" s="348"/>
      <c r="V6" s="348"/>
      <c r="W6" s="352"/>
    </row>
    <row r="7" spans="1:23" ht="30" customHeight="1">
      <c r="A7" s="760" t="s">
        <v>3246</v>
      </c>
      <c r="B7" s="762" t="s">
        <v>3184</v>
      </c>
      <c r="C7" s="764"/>
      <c r="D7" s="766" t="s">
        <v>3247</v>
      </c>
      <c r="E7" s="766"/>
      <c r="F7" s="766"/>
      <c r="G7" s="766"/>
      <c r="H7" s="766"/>
      <c r="I7" s="766"/>
      <c r="J7" s="353" t="s">
        <v>152</v>
      </c>
      <c r="K7" s="767" t="s">
        <v>3248</v>
      </c>
      <c r="L7" s="767"/>
      <c r="M7" s="767"/>
      <c r="N7" s="767"/>
      <c r="O7" s="767"/>
      <c r="P7" s="767"/>
      <c r="Q7" s="767"/>
      <c r="R7" s="767"/>
      <c r="S7" s="767"/>
      <c r="T7" s="767"/>
      <c r="U7" s="767"/>
      <c r="V7" s="768"/>
      <c r="W7" s="757" t="s">
        <v>3249</v>
      </c>
    </row>
    <row r="8" spans="1:23" ht="30" customHeight="1">
      <c r="A8" s="761"/>
      <c r="B8" s="763"/>
      <c r="C8" s="765"/>
      <c r="D8" s="354"/>
      <c r="E8" s="354"/>
      <c r="F8" s="354"/>
      <c r="G8" s="355"/>
      <c r="H8" s="355"/>
      <c r="I8" s="355"/>
      <c r="J8" s="355"/>
      <c r="K8" s="355"/>
      <c r="L8" s="355"/>
      <c r="M8" s="758" t="s">
        <v>3196</v>
      </c>
      <c r="N8" s="758"/>
      <c r="O8" s="758"/>
      <c r="P8" s="758"/>
      <c r="Q8" s="758"/>
      <c r="R8" s="758"/>
      <c r="S8" s="758"/>
      <c r="T8" s="758"/>
      <c r="U8" s="758"/>
      <c r="V8" s="759"/>
      <c r="W8" s="757"/>
    </row>
    <row r="10" spans="1:23" ht="30" customHeight="1">
      <c r="A10" s="760" t="s">
        <v>61</v>
      </c>
      <c r="B10" s="762" t="s">
        <v>3185</v>
      </c>
      <c r="C10" s="796" t="s">
        <v>62</v>
      </c>
      <c r="D10" s="797"/>
      <c r="E10" s="797"/>
      <c r="F10" s="797"/>
      <c r="G10" s="797"/>
      <c r="H10" s="798">
        <v>1800</v>
      </c>
      <c r="I10" s="798"/>
      <c r="J10" s="798"/>
      <c r="K10" s="798"/>
      <c r="L10" s="799"/>
      <c r="M10" s="796" t="s">
        <v>63</v>
      </c>
      <c r="N10" s="797"/>
      <c r="O10" s="797"/>
      <c r="P10" s="797"/>
      <c r="Q10" s="797"/>
      <c r="R10" s="798">
        <v>1240</v>
      </c>
      <c r="S10" s="798"/>
      <c r="T10" s="798"/>
      <c r="U10" s="798"/>
      <c r="V10" s="799"/>
      <c r="W10" s="757" t="s">
        <v>64</v>
      </c>
    </row>
    <row r="11" spans="1:23" ht="30" customHeight="1">
      <c r="A11" s="803"/>
      <c r="B11" s="805"/>
      <c r="C11" s="796" t="s">
        <v>65</v>
      </c>
      <c r="D11" s="797"/>
      <c r="E11" s="797"/>
      <c r="F11" s="797"/>
      <c r="G11" s="797"/>
      <c r="H11" s="798">
        <v>1590</v>
      </c>
      <c r="I11" s="798"/>
      <c r="J11" s="798"/>
      <c r="K11" s="798"/>
      <c r="L11" s="799"/>
      <c r="M11" s="796" t="s">
        <v>66</v>
      </c>
      <c r="N11" s="797"/>
      <c r="O11" s="797"/>
      <c r="P11" s="797"/>
      <c r="Q11" s="797"/>
      <c r="R11" s="798">
        <v>110</v>
      </c>
      <c r="S11" s="798"/>
      <c r="T11" s="798"/>
      <c r="U11" s="798"/>
      <c r="V11" s="799"/>
      <c r="W11" s="757"/>
    </row>
    <row r="12" spans="1:23" ht="30" customHeight="1">
      <c r="A12" s="804"/>
      <c r="B12" s="806"/>
      <c r="C12" s="796" t="s">
        <v>67</v>
      </c>
      <c r="D12" s="797"/>
      <c r="E12" s="797"/>
      <c r="F12" s="797"/>
      <c r="G12" s="797"/>
      <c r="H12" s="798">
        <v>1570</v>
      </c>
      <c r="I12" s="798"/>
      <c r="J12" s="798"/>
      <c r="K12" s="798"/>
      <c r="L12" s="799"/>
      <c r="M12" s="800"/>
      <c r="N12" s="801"/>
      <c r="O12" s="801"/>
      <c r="P12" s="801"/>
      <c r="Q12" s="801"/>
      <c r="R12" s="801"/>
      <c r="S12" s="801"/>
      <c r="T12" s="801"/>
      <c r="U12" s="801"/>
      <c r="V12" s="802"/>
      <c r="W12" s="757"/>
    </row>
    <row r="13" spans="1:23" ht="25.5" customHeight="1">
      <c r="A13" s="82"/>
      <c r="B13" s="82"/>
      <c r="C13" s="82"/>
      <c r="D13" s="83"/>
      <c r="E13" s="83"/>
      <c r="F13" s="83"/>
      <c r="G13" s="83"/>
      <c r="H13" s="81"/>
      <c r="I13" s="81"/>
      <c r="J13" s="81"/>
      <c r="K13" s="81"/>
      <c r="L13" s="82"/>
      <c r="M13" s="81"/>
      <c r="N13" s="81"/>
      <c r="O13" s="81"/>
      <c r="P13" s="81"/>
      <c r="Q13" s="80"/>
      <c r="R13" s="80"/>
      <c r="S13" s="80"/>
      <c r="T13" s="80"/>
      <c r="U13" s="80"/>
      <c r="V13" s="80"/>
      <c r="W13" s="85"/>
    </row>
    <row r="14" spans="1:23" ht="30" customHeight="1">
      <c r="A14" s="78" t="s">
        <v>69</v>
      </c>
      <c r="B14" s="77" t="s">
        <v>3186</v>
      </c>
      <c r="C14" s="785">
        <v>6120</v>
      </c>
      <c r="D14" s="785"/>
      <c r="E14" s="785"/>
      <c r="F14" s="785"/>
      <c r="G14" s="785"/>
      <c r="H14" s="785"/>
      <c r="I14" s="785"/>
      <c r="J14" s="785"/>
      <c r="K14" s="785"/>
      <c r="L14" s="785"/>
      <c r="M14" s="785"/>
      <c r="N14" s="785"/>
      <c r="O14" s="785"/>
      <c r="P14" s="785"/>
      <c r="Q14" s="785"/>
      <c r="R14" s="785"/>
      <c r="S14" s="785"/>
      <c r="T14" s="785"/>
      <c r="U14" s="785"/>
      <c r="V14" s="786"/>
      <c r="W14" s="76" t="s">
        <v>68</v>
      </c>
    </row>
    <row r="15" spans="1:23" ht="25.5" customHeight="1">
      <c r="A15" s="82"/>
      <c r="B15" s="82"/>
      <c r="C15" s="82"/>
      <c r="D15" s="83"/>
      <c r="E15" s="83"/>
      <c r="F15" s="83"/>
      <c r="G15" s="83"/>
      <c r="H15" s="81"/>
      <c r="I15" s="81"/>
      <c r="J15" s="81"/>
      <c r="K15" s="81"/>
      <c r="L15" s="82"/>
      <c r="M15" s="81"/>
      <c r="N15" s="81"/>
      <c r="O15" s="81"/>
      <c r="P15" s="81"/>
      <c r="Q15" s="80"/>
      <c r="R15" s="80"/>
      <c r="S15" s="80"/>
      <c r="T15" s="80"/>
      <c r="U15" s="80"/>
      <c r="V15" s="80"/>
      <c r="W15" s="84"/>
    </row>
    <row r="16" spans="1:23" ht="30" customHeight="1">
      <c r="A16" s="78" t="s">
        <v>70</v>
      </c>
      <c r="B16" s="77" t="s">
        <v>3187</v>
      </c>
      <c r="C16" s="769">
        <v>154880</v>
      </c>
      <c r="D16" s="769"/>
      <c r="E16" s="769"/>
      <c r="F16" s="769"/>
      <c r="G16" s="769"/>
      <c r="H16" s="769"/>
      <c r="I16" s="769"/>
      <c r="J16" s="769"/>
      <c r="K16" s="769"/>
      <c r="L16" s="769"/>
      <c r="M16" s="769"/>
      <c r="N16" s="769"/>
      <c r="O16" s="769"/>
      <c r="P16" s="769"/>
      <c r="Q16" s="769"/>
      <c r="R16" s="769"/>
      <c r="S16" s="769"/>
      <c r="T16" s="769"/>
      <c r="U16" s="769"/>
      <c r="V16" s="770"/>
      <c r="W16" s="76" t="s">
        <v>68</v>
      </c>
    </row>
    <row r="17" spans="1:23" ht="25.5" customHeight="1">
      <c r="A17" s="82"/>
      <c r="B17" s="82"/>
      <c r="C17" s="82"/>
      <c r="D17" s="83"/>
      <c r="E17" s="83"/>
      <c r="F17" s="83"/>
      <c r="G17" s="83"/>
      <c r="H17" s="81"/>
      <c r="I17" s="81"/>
      <c r="J17" s="81"/>
      <c r="K17" s="81"/>
      <c r="L17" s="82"/>
      <c r="M17" s="80"/>
      <c r="N17" s="81"/>
      <c r="O17" s="81"/>
      <c r="P17" s="81"/>
      <c r="Q17" s="80"/>
      <c r="R17" s="80"/>
      <c r="S17" s="80"/>
      <c r="T17" s="80"/>
      <c r="U17" s="80"/>
      <c r="V17" s="80"/>
      <c r="W17" s="84"/>
    </row>
    <row r="18" spans="1:23" ht="30" customHeight="1">
      <c r="A18" s="78" t="s">
        <v>71</v>
      </c>
      <c r="B18" s="77" t="s">
        <v>3188</v>
      </c>
      <c r="C18" s="787">
        <v>160000</v>
      </c>
      <c r="D18" s="787"/>
      <c r="E18" s="787"/>
      <c r="F18" s="787"/>
      <c r="G18" s="787"/>
      <c r="H18" s="787"/>
      <c r="I18" s="787"/>
      <c r="J18" s="787"/>
      <c r="K18" s="787"/>
      <c r="L18" s="787"/>
      <c r="M18" s="787"/>
      <c r="N18" s="787"/>
      <c r="O18" s="787"/>
      <c r="P18" s="787"/>
      <c r="Q18" s="787"/>
      <c r="R18" s="787"/>
      <c r="S18" s="787"/>
      <c r="T18" s="787"/>
      <c r="U18" s="787"/>
      <c r="V18" s="788"/>
      <c r="W18" s="76" t="s">
        <v>68</v>
      </c>
    </row>
    <row r="19" spans="1:23" s="92" customFormat="1" ht="30" customHeight="1">
      <c r="A19" s="97"/>
      <c r="B19" s="98"/>
      <c r="C19" s="99"/>
      <c r="D19" s="99"/>
      <c r="E19" s="99"/>
      <c r="F19" s="99"/>
      <c r="G19" s="99"/>
      <c r="H19" s="99"/>
      <c r="I19" s="99"/>
      <c r="J19" s="99"/>
      <c r="K19" s="99"/>
      <c r="L19" s="99"/>
      <c r="M19" s="99"/>
      <c r="N19" s="99"/>
      <c r="O19" s="99"/>
      <c r="P19" s="99"/>
      <c r="Q19" s="99"/>
      <c r="R19" s="99"/>
      <c r="S19" s="99"/>
      <c r="T19" s="99"/>
      <c r="U19" s="99"/>
      <c r="V19" s="99"/>
      <c r="W19" s="100"/>
    </row>
    <row r="20" spans="1:23" s="92" customFormat="1" ht="20.25" customHeight="1">
      <c r="A20" s="760" t="s">
        <v>3008</v>
      </c>
      <c r="B20" s="790" t="s">
        <v>3200</v>
      </c>
      <c r="C20" s="778" t="s">
        <v>3189</v>
      </c>
      <c r="D20" s="347"/>
      <c r="E20" s="781" t="s">
        <v>3190</v>
      </c>
      <c r="F20" s="781"/>
      <c r="G20" s="781"/>
      <c r="H20" s="781"/>
      <c r="I20" s="781"/>
      <c r="J20" s="101"/>
      <c r="K20" s="782" t="s">
        <v>3191</v>
      </c>
      <c r="L20" s="782"/>
      <c r="M20" s="782"/>
      <c r="N20" s="782"/>
      <c r="O20" s="782"/>
      <c r="P20" s="782"/>
      <c r="Q20" s="782"/>
      <c r="R20" s="782"/>
      <c r="S20" s="347"/>
      <c r="T20" s="101"/>
      <c r="U20" s="101"/>
      <c r="V20" s="102"/>
      <c r="W20" s="772" t="s">
        <v>3192</v>
      </c>
    </row>
    <row r="21" spans="1:23" s="92" customFormat="1" ht="30" customHeight="1">
      <c r="A21" s="789"/>
      <c r="B21" s="791"/>
      <c r="C21" s="779"/>
      <c r="D21" s="103" t="s">
        <v>3193</v>
      </c>
      <c r="E21" s="774">
        <v>76960</v>
      </c>
      <c r="F21" s="774"/>
      <c r="G21" s="774"/>
      <c r="H21" s="774"/>
      <c r="I21" s="774"/>
      <c r="J21" s="103" t="s">
        <v>3194</v>
      </c>
      <c r="K21" s="775">
        <v>760</v>
      </c>
      <c r="L21" s="775"/>
      <c r="M21" s="775"/>
      <c r="N21" s="775"/>
      <c r="O21" s="775"/>
      <c r="P21" s="775"/>
      <c r="Q21" s="775"/>
      <c r="R21" s="775"/>
      <c r="S21" s="104" t="s">
        <v>3195</v>
      </c>
      <c r="T21" s="103"/>
      <c r="U21" s="103"/>
      <c r="V21" s="105"/>
      <c r="W21" s="773"/>
    </row>
    <row r="22" spans="1:23" s="92" customFormat="1" ht="30" customHeight="1">
      <c r="A22" s="789"/>
      <c r="B22" s="791"/>
      <c r="C22" s="780"/>
      <c r="D22" s="106"/>
      <c r="E22" s="107"/>
      <c r="F22" s="107"/>
      <c r="G22" s="107"/>
      <c r="H22" s="107"/>
      <c r="I22" s="776" t="s">
        <v>3196</v>
      </c>
      <c r="J22" s="776"/>
      <c r="K22" s="776"/>
      <c r="L22" s="776"/>
      <c r="M22" s="776"/>
      <c r="N22" s="776"/>
      <c r="O22" s="776"/>
      <c r="P22" s="776"/>
      <c r="Q22" s="776"/>
      <c r="R22" s="776"/>
      <c r="S22" s="776"/>
      <c r="T22" s="776"/>
      <c r="U22" s="776"/>
      <c r="V22" s="777"/>
      <c r="W22" s="773"/>
    </row>
    <row r="23" spans="1:23" s="92" customFormat="1" ht="20.25" customHeight="1">
      <c r="A23" s="789"/>
      <c r="B23" s="791"/>
      <c r="C23" s="778" t="s">
        <v>3197</v>
      </c>
      <c r="D23" s="347"/>
      <c r="E23" s="781" t="s">
        <v>3190</v>
      </c>
      <c r="F23" s="781"/>
      <c r="G23" s="781"/>
      <c r="H23" s="781"/>
      <c r="I23" s="781"/>
      <c r="J23" s="101"/>
      <c r="K23" s="782" t="s">
        <v>3191</v>
      </c>
      <c r="L23" s="782"/>
      <c r="M23" s="782"/>
      <c r="N23" s="782"/>
      <c r="O23" s="782"/>
      <c r="P23" s="782"/>
      <c r="Q23" s="782"/>
      <c r="R23" s="782"/>
      <c r="S23" s="347"/>
      <c r="T23" s="101"/>
      <c r="U23" s="101"/>
      <c r="V23" s="102"/>
      <c r="W23" s="773"/>
    </row>
    <row r="24" spans="1:23" s="92" customFormat="1" ht="30" customHeight="1">
      <c r="A24" s="789"/>
      <c r="B24" s="791"/>
      <c r="C24" s="779"/>
      <c r="D24" s="103" t="s">
        <v>3193</v>
      </c>
      <c r="E24" s="774">
        <v>50000</v>
      </c>
      <c r="F24" s="774"/>
      <c r="G24" s="774"/>
      <c r="H24" s="774"/>
      <c r="I24" s="774"/>
      <c r="J24" s="103" t="s">
        <v>3194</v>
      </c>
      <c r="K24" s="775">
        <v>500</v>
      </c>
      <c r="L24" s="775"/>
      <c r="M24" s="775"/>
      <c r="N24" s="775"/>
      <c r="O24" s="775"/>
      <c r="P24" s="775"/>
      <c r="Q24" s="775"/>
      <c r="R24" s="775"/>
      <c r="S24" s="104" t="s">
        <v>3195</v>
      </c>
      <c r="T24" s="103"/>
      <c r="U24" s="103"/>
      <c r="V24" s="105"/>
      <c r="W24" s="773"/>
    </row>
    <row r="25" spans="1:23" s="92" customFormat="1" ht="30" customHeight="1">
      <c r="A25" s="789"/>
      <c r="B25" s="791"/>
      <c r="C25" s="780"/>
      <c r="D25" s="106"/>
      <c r="E25" s="107"/>
      <c r="F25" s="107"/>
      <c r="G25" s="107"/>
      <c r="H25" s="107"/>
      <c r="I25" s="776" t="s">
        <v>3196</v>
      </c>
      <c r="J25" s="776"/>
      <c r="K25" s="776"/>
      <c r="L25" s="776"/>
      <c r="M25" s="776"/>
      <c r="N25" s="776"/>
      <c r="O25" s="776"/>
      <c r="P25" s="776"/>
      <c r="Q25" s="776"/>
      <c r="R25" s="776"/>
      <c r="S25" s="776"/>
      <c r="T25" s="776"/>
      <c r="U25" s="776"/>
      <c r="V25" s="777"/>
      <c r="W25" s="773"/>
    </row>
    <row r="26" spans="1:23" s="92" customFormat="1" ht="20.25" customHeight="1">
      <c r="A26" s="789"/>
      <c r="B26" s="791"/>
      <c r="C26" s="778" t="s">
        <v>3198</v>
      </c>
      <c r="D26" s="793" t="s">
        <v>3190</v>
      </c>
      <c r="E26" s="781"/>
      <c r="F26" s="781"/>
      <c r="G26" s="781"/>
      <c r="H26" s="781"/>
      <c r="I26" s="781"/>
      <c r="J26" s="781"/>
      <c r="K26" s="781"/>
      <c r="L26" s="781"/>
      <c r="M26" s="108"/>
      <c r="N26" s="108"/>
      <c r="O26" s="108"/>
      <c r="P26" s="108"/>
      <c r="Q26" s="108"/>
      <c r="R26" s="108"/>
      <c r="S26" s="108"/>
      <c r="T26" s="108"/>
      <c r="U26" s="108"/>
      <c r="V26" s="109"/>
      <c r="W26" s="773"/>
    </row>
    <row r="27" spans="1:23" s="92" customFormat="1" ht="30" customHeight="1">
      <c r="A27" s="761"/>
      <c r="B27" s="792"/>
      <c r="C27" s="780"/>
      <c r="D27" s="783">
        <v>10000</v>
      </c>
      <c r="E27" s="784"/>
      <c r="F27" s="784"/>
      <c r="G27" s="784"/>
      <c r="H27" s="784"/>
      <c r="I27" s="784"/>
      <c r="J27" s="794" t="s">
        <v>3118</v>
      </c>
      <c r="K27" s="794"/>
      <c r="L27" s="794"/>
      <c r="M27" s="794"/>
      <c r="N27" s="794"/>
      <c r="O27" s="794"/>
      <c r="P27" s="794"/>
      <c r="Q27" s="794"/>
      <c r="R27" s="794"/>
      <c r="S27" s="794"/>
      <c r="T27" s="794"/>
      <c r="U27" s="794"/>
      <c r="V27" s="795"/>
      <c r="W27" s="763"/>
    </row>
    <row r="28" spans="1:23" ht="25.5" customHeight="1">
      <c r="A28" s="82"/>
      <c r="B28" s="82"/>
      <c r="C28" s="82"/>
      <c r="D28" s="83"/>
      <c r="E28" s="83"/>
      <c r="F28" s="83"/>
      <c r="G28" s="83"/>
      <c r="H28" s="81"/>
      <c r="I28" s="81"/>
      <c r="J28" s="81"/>
      <c r="K28" s="81"/>
      <c r="L28" s="82"/>
      <c r="M28" s="80"/>
      <c r="N28" s="81"/>
      <c r="O28" s="81"/>
      <c r="P28" s="81"/>
      <c r="Q28" s="80"/>
      <c r="R28" s="80"/>
      <c r="S28" s="80"/>
      <c r="T28" s="80"/>
      <c r="U28" s="80"/>
      <c r="V28" s="80"/>
      <c r="W28" s="79" t="s">
        <v>3199</v>
      </c>
    </row>
    <row r="29" spans="1:23" ht="30" customHeight="1">
      <c r="A29" s="78" t="s">
        <v>72</v>
      </c>
      <c r="B29" s="77" t="s">
        <v>3250</v>
      </c>
      <c r="C29" s="769">
        <v>150000</v>
      </c>
      <c r="D29" s="769"/>
      <c r="E29" s="769"/>
      <c r="F29" s="769"/>
      <c r="G29" s="769"/>
      <c r="H29" s="769"/>
      <c r="I29" s="769"/>
      <c r="J29" s="769"/>
      <c r="K29" s="769"/>
      <c r="L29" s="769"/>
      <c r="M29" s="769"/>
      <c r="N29" s="769"/>
      <c r="O29" s="769"/>
      <c r="P29" s="769"/>
      <c r="Q29" s="769"/>
      <c r="R29" s="769"/>
      <c r="S29" s="769"/>
      <c r="T29" s="769"/>
      <c r="U29" s="769"/>
      <c r="V29" s="770"/>
      <c r="W29" s="76" t="s">
        <v>68</v>
      </c>
    </row>
    <row r="30" spans="1:23" ht="25.5" customHeight="1">
      <c r="A30" s="771"/>
      <c r="B30" s="771"/>
      <c r="C30" s="771"/>
      <c r="D30" s="771"/>
      <c r="E30" s="771"/>
      <c r="F30" s="771"/>
      <c r="G30" s="771"/>
      <c r="H30" s="771"/>
      <c r="I30" s="771"/>
      <c r="J30" s="771"/>
      <c r="K30" s="771"/>
      <c r="L30" s="771"/>
      <c r="M30" s="771"/>
      <c r="N30" s="771"/>
      <c r="O30" s="771"/>
      <c r="P30" s="771"/>
      <c r="Q30" s="771"/>
      <c r="R30" s="771"/>
      <c r="S30" s="771"/>
      <c r="T30" s="771"/>
      <c r="U30" s="771"/>
      <c r="V30" s="771"/>
      <c r="W30" s="771"/>
    </row>
    <row r="31" spans="1:23" ht="25.5" customHeight="1">
      <c r="A31" s="771" t="s">
        <v>3201</v>
      </c>
      <c r="B31" s="771"/>
      <c r="C31" s="771"/>
      <c r="D31" s="771"/>
      <c r="E31" s="771"/>
      <c r="F31" s="771"/>
      <c r="G31" s="771"/>
      <c r="H31" s="771"/>
      <c r="I31" s="771"/>
      <c r="J31" s="771"/>
      <c r="K31" s="771"/>
      <c r="L31" s="771"/>
      <c r="M31" s="771"/>
      <c r="N31" s="771"/>
      <c r="O31" s="771"/>
      <c r="P31" s="771"/>
      <c r="Q31" s="771"/>
      <c r="R31" s="771"/>
      <c r="S31" s="771"/>
      <c r="T31" s="771"/>
      <c r="U31" s="771"/>
      <c r="V31" s="771"/>
      <c r="W31" s="771"/>
    </row>
  </sheetData>
  <sheetProtection algorithmName="SHA-512" hashValue="Ey/cnQdYZ6yO/4B89M+NpYcTb7uNim02wsMAZKkuA3vkc8z472RDx+MoR2ag2Y0ZtDd3xsnMqhsS5rCzZuvV5g==" saltValue="2lTrQCHKshVq5408sNwYxg==" spinCount="100000" sheet="1" selectLockedCells="1" selectUnlockedCells="1"/>
  <mergeCells count="56">
    <mergeCell ref="A3:A5"/>
    <mergeCell ref="B3:B5"/>
    <mergeCell ref="C3:V3"/>
    <mergeCell ref="W3:W5"/>
    <mergeCell ref="C4:K4"/>
    <mergeCell ref="L4:N4"/>
    <mergeCell ref="O4:V4"/>
    <mergeCell ref="C5:K5"/>
    <mergeCell ref="L5:N5"/>
    <mergeCell ref="O5:V5"/>
    <mergeCell ref="A10:A12"/>
    <mergeCell ref="B10:B12"/>
    <mergeCell ref="C10:G10"/>
    <mergeCell ref="H10:L10"/>
    <mergeCell ref="M10:Q10"/>
    <mergeCell ref="W10:W12"/>
    <mergeCell ref="C11:G11"/>
    <mergeCell ref="H11:L11"/>
    <mergeCell ref="M11:Q11"/>
    <mergeCell ref="R11:V11"/>
    <mergeCell ref="C12:G12"/>
    <mergeCell ref="H12:L12"/>
    <mergeCell ref="M12:V12"/>
    <mergeCell ref="R10:V10"/>
    <mergeCell ref="C14:V14"/>
    <mergeCell ref="C16:V16"/>
    <mergeCell ref="C18:V18"/>
    <mergeCell ref="A20:A27"/>
    <mergeCell ref="B20:B27"/>
    <mergeCell ref="C20:C22"/>
    <mergeCell ref="E20:I20"/>
    <mergeCell ref="K20:R20"/>
    <mergeCell ref="C26:C27"/>
    <mergeCell ref="D26:L26"/>
    <mergeCell ref="J27:V27"/>
    <mergeCell ref="C29:V29"/>
    <mergeCell ref="A30:W30"/>
    <mergeCell ref="A31:W31"/>
    <mergeCell ref="W20:W27"/>
    <mergeCell ref="E21:I21"/>
    <mergeCell ref="K21:R21"/>
    <mergeCell ref="I22:V22"/>
    <mergeCell ref="C23:C25"/>
    <mergeCell ref="E23:I23"/>
    <mergeCell ref="K23:R23"/>
    <mergeCell ref="E24:I24"/>
    <mergeCell ref="K24:R24"/>
    <mergeCell ref="I25:V25"/>
    <mergeCell ref="D27:I27"/>
    <mergeCell ref="W7:W8"/>
    <mergeCell ref="M8:V8"/>
    <mergeCell ref="A7:A8"/>
    <mergeCell ref="B7:B8"/>
    <mergeCell ref="C7:C8"/>
    <mergeCell ref="D7:I7"/>
    <mergeCell ref="K7:V7"/>
  </mergeCells>
  <phoneticPr fontId="6"/>
  <conditionalFormatting sqref="W7:W8">
    <cfRule type="expression" dxfId="7" priority="1">
      <formula>W7&lt;#REF!</formula>
    </cfRule>
    <cfRule type="expression" dxfId="6" priority="2">
      <formula>W7&gt;#REF!</formula>
    </cfRule>
  </conditionalFormatting>
  <printOptions horizontalCentered="1"/>
  <pageMargins left="0.39370078740157483" right="0.39370078740157483" top="0.39370078740157483" bottom="0.39370078740157483" header="0.31496062992125984" footer="0.15748031496062992"/>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504"/>
  <sheetViews>
    <sheetView workbookViewId="0"/>
  </sheetViews>
  <sheetFormatPr defaultRowHeight="13.5"/>
  <cols>
    <col min="1" max="1" width="11.625" style="357" customWidth="1"/>
    <col min="2" max="2" width="14.625" style="357" customWidth="1"/>
    <col min="3" max="3" width="20.125" style="357" customWidth="1"/>
    <col min="4" max="4" width="5.75" style="357" customWidth="1"/>
    <col min="5" max="16384" width="9" style="341"/>
  </cols>
  <sheetData>
    <row r="1" spans="1:4" ht="18.75">
      <c r="A1" s="356" t="s">
        <v>3251</v>
      </c>
    </row>
    <row r="2" spans="1:4" ht="25.5" customHeight="1"/>
    <row r="3" spans="1:4" s="360" customFormat="1" ht="14.25">
      <c r="A3" s="358" t="s">
        <v>3252</v>
      </c>
      <c r="B3" s="358" t="s">
        <v>5</v>
      </c>
      <c r="C3" s="358" t="s">
        <v>3253</v>
      </c>
      <c r="D3" s="359"/>
    </row>
    <row r="4" spans="1:4" s="360" customFormat="1" ht="18.75" customHeight="1">
      <c r="A4" s="820" t="s">
        <v>3254</v>
      </c>
      <c r="B4" s="361" t="s">
        <v>3255</v>
      </c>
      <c r="C4" s="362">
        <v>6850</v>
      </c>
      <c r="D4" s="359"/>
    </row>
    <row r="5" spans="1:4" s="360" customFormat="1" ht="18.75" customHeight="1">
      <c r="A5" s="821"/>
      <c r="B5" s="363" t="s">
        <v>8</v>
      </c>
      <c r="C5" s="364">
        <v>9110</v>
      </c>
      <c r="D5" s="359"/>
    </row>
    <row r="6" spans="1:4" s="360" customFormat="1" ht="18.75" customHeight="1">
      <c r="A6" s="820" t="s">
        <v>3256</v>
      </c>
      <c r="B6" s="361" t="s">
        <v>3255</v>
      </c>
      <c r="C6" s="362">
        <v>5170</v>
      </c>
      <c r="D6" s="359"/>
    </row>
    <row r="7" spans="1:4" s="360" customFormat="1" ht="18.75" customHeight="1">
      <c r="A7" s="821"/>
      <c r="B7" s="363" t="s">
        <v>8</v>
      </c>
      <c r="C7" s="364">
        <v>7430</v>
      </c>
      <c r="D7" s="359"/>
    </row>
    <row r="8" spans="1:4" s="360" customFormat="1" ht="16.5" customHeight="1">
      <c r="A8" s="365"/>
      <c r="B8" s="365"/>
      <c r="C8" s="365"/>
      <c r="D8" s="359"/>
    </row>
    <row r="9" spans="1:4" s="360" customFormat="1" ht="16.5" customHeight="1">
      <c r="A9" s="365"/>
      <c r="B9" s="365"/>
      <c r="C9" s="365"/>
      <c r="D9" s="359"/>
    </row>
    <row r="10" spans="1:4" s="360" customFormat="1" ht="16.5" customHeight="1">
      <c r="A10" s="365"/>
      <c r="B10" s="365"/>
      <c r="C10" s="365"/>
      <c r="D10" s="359"/>
    </row>
    <row r="11" spans="1:4" s="360" customFormat="1" ht="16.5" customHeight="1">
      <c r="A11" s="365"/>
      <c r="B11" s="365"/>
      <c r="C11" s="365"/>
      <c r="D11" s="359"/>
    </row>
    <row r="12" spans="1:4" s="360" customFormat="1" ht="16.5" customHeight="1">
      <c r="A12" s="365"/>
      <c r="B12" s="365"/>
      <c r="C12" s="365"/>
      <c r="D12" s="359"/>
    </row>
    <row r="13" spans="1:4" s="360" customFormat="1" ht="16.5" customHeight="1">
      <c r="A13" s="365"/>
      <c r="B13" s="365"/>
      <c r="C13" s="365"/>
      <c r="D13" s="359"/>
    </row>
    <row r="14" spans="1:4" s="360" customFormat="1" ht="16.5" customHeight="1">
      <c r="A14" s="365"/>
      <c r="B14" s="365"/>
      <c r="C14" s="365"/>
      <c r="D14" s="359"/>
    </row>
    <row r="15" spans="1:4" s="360" customFormat="1" ht="14.25">
      <c r="A15" s="365"/>
      <c r="B15" s="365"/>
      <c r="C15" s="365"/>
      <c r="D15" s="359"/>
    </row>
    <row r="16" spans="1:4" s="360" customFormat="1" ht="14.25" customHeight="1">
      <c r="A16" s="365"/>
      <c r="B16" s="365"/>
      <c r="C16" s="365"/>
      <c r="D16" s="359"/>
    </row>
    <row r="17" spans="1:4" s="360" customFormat="1" ht="14.25" customHeight="1">
      <c r="A17" s="365"/>
      <c r="B17" s="365"/>
      <c r="C17" s="365"/>
      <c r="D17" s="359"/>
    </row>
    <row r="18" spans="1:4" s="360" customFormat="1" ht="14.25">
      <c r="A18" s="365"/>
      <c r="B18" s="365"/>
      <c r="C18" s="365"/>
      <c r="D18" s="359"/>
    </row>
    <row r="19" spans="1:4" s="360" customFormat="1" ht="14.25">
      <c r="A19" s="365"/>
      <c r="B19" s="365"/>
      <c r="C19" s="365"/>
      <c r="D19" s="359"/>
    </row>
    <row r="20" spans="1:4" s="360" customFormat="1" ht="14.25" customHeight="1">
      <c r="A20" s="365"/>
      <c r="B20" s="365"/>
      <c r="C20" s="365"/>
      <c r="D20" s="359"/>
    </row>
    <row r="21" spans="1:4" s="360" customFormat="1" ht="14.25">
      <c r="A21" s="365"/>
      <c r="B21" s="365"/>
      <c r="C21" s="365"/>
      <c r="D21" s="359"/>
    </row>
    <row r="22" spans="1:4" s="360" customFormat="1" ht="14.25">
      <c r="A22" s="365"/>
      <c r="B22" s="365"/>
      <c r="C22" s="365"/>
      <c r="D22" s="359"/>
    </row>
    <row r="23" spans="1:4" s="360" customFormat="1" ht="14.25" customHeight="1">
      <c r="A23" s="365"/>
      <c r="B23" s="365"/>
      <c r="C23" s="365"/>
      <c r="D23" s="359"/>
    </row>
    <row r="24" spans="1:4" s="360" customFormat="1" ht="14.25" customHeight="1">
      <c r="A24" s="365"/>
      <c r="B24" s="365"/>
      <c r="C24" s="365"/>
      <c r="D24" s="359"/>
    </row>
    <row r="25" spans="1:4" s="360" customFormat="1" ht="14.25">
      <c r="A25" s="365"/>
      <c r="B25" s="365"/>
      <c r="C25" s="365"/>
      <c r="D25" s="359"/>
    </row>
    <row r="26" spans="1:4" s="360" customFormat="1" ht="14.25" customHeight="1">
      <c r="A26" s="365"/>
      <c r="B26" s="365"/>
      <c r="C26" s="365"/>
      <c r="D26" s="359"/>
    </row>
    <row r="27" spans="1:4" s="360" customFormat="1" ht="14.25">
      <c r="A27" s="365"/>
      <c r="B27" s="365"/>
      <c r="C27" s="365"/>
      <c r="D27" s="359"/>
    </row>
    <row r="28" spans="1:4" s="360" customFormat="1" ht="14.25" customHeight="1">
      <c r="A28" s="365"/>
      <c r="B28" s="365"/>
      <c r="C28" s="365"/>
      <c r="D28" s="359"/>
    </row>
    <row r="29" spans="1:4" s="360" customFormat="1" ht="14.25" customHeight="1">
      <c r="A29" s="365"/>
      <c r="B29" s="365"/>
      <c r="C29" s="365"/>
      <c r="D29" s="359"/>
    </row>
    <row r="30" spans="1:4" s="360" customFormat="1" ht="14.25">
      <c r="A30" s="365"/>
      <c r="B30" s="365"/>
      <c r="C30" s="365"/>
      <c r="D30" s="359"/>
    </row>
    <row r="31" spans="1:4" s="360" customFormat="1" ht="14.25">
      <c r="A31" s="365"/>
      <c r="B31" s="365"/>
      <c r="C31" s="365"/>
      <c r="D31" s="359"/>
    </row>
    <row r="32" spans="1:4" s="360" customFormat="1" ht="14.25" customHeight="1">
      <c r="A32" s="365"/>
      <c r="B32" s="365"/>
      <c r="C32" s="365"/>
      <c r="D32" s="359"/>
    </row>
    <row r="33" spans="1:4" s="360" customFormat="1" ht="14.25">
      <c r="A33" s="365"/>
      <c r="B33" s="365"/>
      <c r="C33" s="365"/>
      <c r="D33" s="359"/>
    </row>
    <row r="34" spans="1:4" s="360" customFormat="1" ht="14.25">
      <c r="A34" s="365"/>
      <c r="B34" s="365"/>
      <c r="C34" s="365"/>
      <c r="D34" s="359"/>
    </row>
    <row r="35" spans="1:4" s="360" customFormat="1" ht="14.25" customHeight="1">
      <c r="A35" s="365"/>
      <c r="B35" s="365"/>
      <c r="C35" s="365"/>
      <c r="D35" s="359"/>
    </row>
    <row r="36" spans="1:4" s="360" customFormat="1" ht="14.25" customHeight="1">
      <c r="A36" s="365"/>
      <c r="B36" s="365"/>
      <c r="C36" s="365"/>
      <c r="D36" s="359"/>
    </row>
    <row r="37" spans="1:4" s="360" customFormat="1" ht="14.25">
      <c r="A37" s="365"/>
      <c r="B37" s="365"/>
      <c r="C37" s="365"/>
      <c r="D37" s="359"/>
    </row>
    <row r="38" spans="1:4" s="360" customFormat="1" ht="14.25" customHeight="1">
      <c r="A38" s="365"/>
      <c r="B38" s="365"/>
      <c r="C38" s="365"/>
      <c r="D38" s="359"/>
    </row>
    <row r="39" spans="1:4" s="360" customFormat="1" ht="14.25">
      <c r="A39" s="365"/>
      <c r="B39" s="365"/>
      <c r="C39" s="365"/>
      <c r="D39" s="359"/>
    </row>
    <row r="40" spans="1:4" s="360" customFormat="1" ht="14.25" customHeight="1">
      <c r="A40" s="365"/>
      <c r="B40" s="365"/>
      <c r="C40" s="365"/>
      <c r="D40" s="359"/>
    </row>
    <row r="41" spans="1:4" s="360" customFormat="1" ht="14.25" customHeight="1">
      <c r="A41" s="365"/>
      <c r="B41" s="365"/>
      <c r="C41" s="365"/>
      <c r="D41" s="359"/>
    </row>
    <row r="42" spans="1:4" s="360" customFormat="1" ht="14.25">
      <c r="A42" s="365"/>
      <c r="B42" s="365"/>
      <c r="C42" s="365"/>
      <c r="D42" s="359"/>
    </row>
    <row r="43" spans="1:4" s="360" customFormat="1" ht="14.25">
      <c r="A43" s="365"/>
      <c r="B43" s="365"/>
      <c r="C43" s="365"/>
      <c r="D43" s="359"/>
    </row>
    <row r="44" spans="1:4" s="360" customFormat="1" ht="14.25" customHeight="1">
      <c r="A44" s="365"/>
      <c r="B44" s="365"/>
      <c r="C44" s="365"/>
      <c r="D44" s="359"/>
    </row>
    <row r="45" spans="1:4" s="360" customFormat="1" ht="14.25">
      <c r="A45" s="365"/>
      <c r="B45" s="365"/>
      <c r="C45" s="365"/>
      <c r="D45" s="359"/>
    </row>
    <row r="46" spans="1:4" s="360" customFormat="1" ht="14.25">
      <c r="A46" s="365"/>
      <c r="B46" s="365"/>
      <c r="C46" s="365"/>
      <c r="D46" s="359"/>
    </row>
    <row r="47" spans="1:4" s="360" customFormat="1" ht="14.25" customHeight="1">
      <c r="A47" s="365"/>
      <c r="B47" s="365"/>
      <c r="C47" s="365"/>
      <c r="D47" s="359"/>
    </row>
    <row r="48" spans="1:4" s="360" customFormat="1" ht="14.25" customHeight="1">
      <c r="A48" s="365"/>
      <c r="B48" s="365"/>
      <c r="C48" s="365"/>
      <c r="D48" s="359"/>
    </row>
    <row r="49" spans="1:4" s="360" customFormat="1" ht="14.25">
      <c r="A49" s="365"/>
      <c r="B49" s="365"/>
      <c r="C49" s="365"/>
      <c r="D49" s="359"/>
    </row>
    <row r="50" spans="1:4" s="360" customFormat="1" ht="14.25" customHeight="1">
      <c r="A50" s="365"/>
      <c r="B50" s="365"/>
      <c r="C50" s="365"/>
      <c r="D50" s="359"/>
    </row>
    <row r="51" spans="1:4" s="360" customFormat="1" ht="14.25">
      <c r="A51" s="365"/>
      <c r="B51" s="365"/>
      <c r="C51" s="365"/>
      <c r="D51" s="359"/>
    </row>
    <row r="52" spans="1:4" s="360" customFormat="1" ht="14.25" customHeight="1">
      <c r="A52" s="365"/>
      <c r="B52" s="365"/>
      <c r="C52" s="365"/>
      <c r="D52" s="359"/>
    </row>
    <row r="53" spans="1:4" s="360" customFormat="1" ht="14.25" customHeight="1">
      <c r="A53" s="365"/>
      <c r="B53" s="365"/>
      <c r="C53" s="365"/>
      <c r="D53" s="359"/>
    </row>
    <row r="54" spans="1:4" s="360" customFormat="1" ht="14.25">
      <c r="A54" s="365"/>
      <c r="B54" s="365"/>
      <c r="C54" s="365"/>
      <c r="D54" s="359"/>
    </row>
    <row r="55" spans="1:4" s="360" customFormat="1" ht="14.25">
      <c r="A55" s="365"/>
      <c r="B55" s="365"/>
      <c r="C55" s="365"/>
      <c r="D55" s="359"/>
    </row>
    <row r="56" spans="1:4" s="360" customFormat="1" ht="14.25" customHeight="1">
      <c r="A56" s="365"/>
      <c r="B56" s="365"/>
      <c r="C56" s="365"/>
      <c r="D56" s="359"/>
    </row>
    <row r="57" spans="1:4" s="360" customFormat="1" ht="14.25">
      <c r="A57" s="365"/>
      <c r="B57" s="365"/>
      <c r="C57" s="365"/>
      <c r="D57" s="359"/>
    </row>
    <row r="58" spans="1:4" s="360" customFormat="1" ht="14.25">
      <c r="A58" s="365"/>
      <c r="B58" s="365"/>
      <c r="C58" s="365"/>
      <c r="D58" s="359"/>
    </row>
    <row r="59" spans="1:4" s="360" customFormat="1" ht="14.25" customHeight="1">
      <c r="A59" s="365"/>
      <c r="B59" s="365"/>
      <c r="C59" s="365"/>
      <c r="D59" s="359"/>
    </row>
    <row r="60" spans="1:4" s="360" customFormat="1" ht="14.25" customHeight="1">
      <c r="A60" s="365"/>
      <c r="B60" s="365"/>
      <c r="C60" s="365"/>
      <c r="D60" s="359"/>
    </row>
    <row r="61" spans="1:4" s="360" customFormat="1" ht="14.25">
      <c r="A61" s="365"/>
      <c r="B61" s="365"/>
      <c r="C61" s="365"/>
      <c r="D61" s="359"/>
    </row>
    <row r="62" spans="1:4" s="360" customFormat="1" ht="14.25" customHeight="1">
      <c r="A62" s="365"/>
      <c r="B62" s="365"/>
      <c r="C62" s="365"/>
      <c r="D62" s="359"/>
    </row>
    <row r="63" spans="1:4" s="360" customFormat="1" ht="14.25">
      <c r="A63" s="365"/>
      <c r="B63" s="365"/>
      <c r="C63" s="365"/>
      <c r="D63" s="359"/>
    </row>
    <row r="64" spans="1:4" s="360" customFormat="1" ht="14.25" customHeight="1">
      <c r="A64" s="365"/>
      <c r="B64" s="365"/>
      <c r="C64" s="365"/>
      <c r="D64" s="359"/>
    </row>
    <row r="65" spans="1:4" s="360" customFormat="1" ht="14.25" customHeight="1">
      <c r="A65" s="365"/>
      <c r="B65" s="365"/>
      <c r="C65" s="365"/>
      <c r="D65" s="359"/>
    </row>
    <row r="66" spans="1:4" s="360" customFormat="1" ht="14.25">
      <c r="A66" s="365"/>
      <c r="B66" s="365"/>
      <c r="C66" s="365"/>
      <c r="D66" s="359"/>
    </row>
    <row r="67" spans="1:4" s="360" customFormat="1" ht="14.25">
      <c r="A67" s="365"/>
      <c r="B67" s="365"/>
      <c r="C67" s="365"/>
      <c r="D67" s="359"/>
    </row>
    <row r="68" spans="1:4" s="360" customFormat="1" ht="14.25" customHeight="1">
      <c r="A68" s="365"/>
      <c r="B68" s="365"/>
      <c r="C68" s="365"/>
      <c r="D68" s="359"/>
    </row>
    <row r="69" spans="1:4" s="360" customFormat="1" ht="14.25">
      <c r="A69" s="365"/>
      <c r="B69" s="365"/>
      <c r="C69" s="365"/>
      <c r="D69" s="359"/>
    </row>
    <row r="70" spans="1:4" s="360" customFormat="1" ht="14.25">
      <c r="A70" s="365"/>
      <c r="B70" s="365"/>
      <c r="C70" s="365"/>
      <c r="D70" s="359"/>
    </row>
    <row r="71" spans="1:4" s="360" customFormat="1" ht="14.25" customHeight="1">
      <c r="A71" s="365"/>
      <c r="B71" s="365"/>
      <c r="C71" s="365"/>
      <c r="D71" s="359"/>
    </row>
    <row r="72" spans="1:4" s="360" customFormat="1" ht="14.25" customHeight="1">
      <c r="A72" s="365"/>
      <c r="B72" s="365"/>
      <c r="C72" s="365"/>
      <c r="D72" s="359"/>
    </row>
    <row r="73" spans="1:4" s="360" customFormat="1" ht="14.25">
      <c r="A73" s="365"/>
      <c r="B73" s="365"/>
      <c r="C73" s="365"/>
      <c r="D73" s="359"/>
    </row>
    <row r="74" spans="1:4" s="360" customFormat="1" ht="14.25" customHeight="1">
      <c r="A74" s="365"/>
      <c r="B74" s="365"/>
      <c r="C74" s="365"/>
      <c r="D74" s="359"/>
    </row>
    <row r="75" spans="1:4" s="360" customFormat="1" ht="14.25">
      <c r="A75" s="365"/>
      <c r="B75" s="365"/>
      <c r="C75" s="365"/>
      <c r="D75" s="359"/>
    </row>
    <row r="76" spans="1:4" s="360" customFormat="1" ht="14.25" customHeight="1">
      <c r="A76" s="365"/>
      <c r="B76" s="365"/>
      <c r="C76" s="365"/>
      <c r="D76" s="359"/>
    </row>
    <row r="77" spans="1:4" s="360" customFormat="1" ht="14.25" customHeight="1">
      <c r="A77" s="365"/>
      <c r="B77" s="365"/>
      <c r="C77" s="365"/>
      <c r="D77" s="359"/>
    </row>
    <row r="78" spans="1:4" s="360" customFormat="1" ht="14.25">
      <c r="A78" s="365"/>
      <c r="B78" s="365"/>
      <c r="C78" s="365"/>
      <c r="D78" s="359"/>
    </row>
    <row r="79" spans="1:4" s="360" customFormat="1" ht="14.25">
      <c r="A79" s="365"/>
      <c r="B79" s="365"/>
      <c r="C79" s="365"/>
      <c r="D79" s="359"/>
    </row>
    <row r="80" spans="1:4" s="360" customFormat="1" ht="14.25" customHeight="1">
      <c r="A80" s="365"/>
      <c r="B80" s="365"/>
      <c r="C80" s="365"/>
      <c r="D80" s="359"/>
    </row>
    <row r="81" spans="1:4" s="360" customFormat="1" ht="14.25">
      <c r="A81" s="365"/>
      <c r="B81" s="365"/>
      <c r="C81" s="365"/>
      <c r="D81" s="359"/>
    </row>
    <row r="82" spans="1:4" s="360" customFormat="1" ht="14.25">
      <c r="A82" s="365"/>
      <c r="B82" s="365"/>
      <c r="C82" s="365"/>
      <c r="D82" s="359"/>
    </row>
    <row r="83" spans="1:4" s="360" customFormat="1" ht="14.25" customHeight="1">
      <c r="A83" s="365"/>
      <c r="B83" s="365"/>
      <c r="C83" s="365"/>
      <c r="D83" s="359"/>
    </row>
    <row r="84" spans="1:4" s="360" customFormat="1" ht="14.25" customHeight="1">
      <c r="A84" s="365"/>
      <c r="B84" s="365"/>
      <c r="C84" s="365"/>
      <c r="D84" s="359"/>
    </row>
    <row r="85" spans="1:4" s="360" customFormat="1" ht="14.25">
      <c r="A85" s="365"/>
      <c r="B85" s="365"/>
      <c r="C85" s="365"/>
      <c r="D85" s="359"/>
    </row>
    <row r="86" spans="1:4" s="360" customFormat="1" ht="14.25" customHeight="1">
      <c r="A86" s="365"/>
      <c r="B86" s="365"/>
      <c r="C86" s="365"/>
      <c r="D86" s="359"/>
    </row>
    <row r="87" spans="1:4" s="360" customFormat="1" ht="14.25">
      <c r="A87" s="365"/>
      <c r="B87" s="365"/>
      <c r="C87" s="365"/>
      <c r="D87" s="359"/>
    </row>
    <row r="88" spans="1:4" s="360" customFormat="1" ht="14.25" customHeight="1">
      <c r="A88" s="365"/>
      <c r="B88" s="365"/>
      <c r="C88" s="365"/>
      <c r="D88" s="359"/>
    </row>
    <row r="89" spans="1:4" s="360" customFormat="1" ht="14.25" customHeight="1">
      <c r="A89" s="365"/>
      <c r="B89" s="365"/>
      <c r="C89" s="365"/>
      <c r="D89" s="359"/>
    </row>
    <row r="90" spans="1:4" s="360" customFormat="1" ht="14.25">
      <c r="A90" s="365"/>
      <c r="B90" s="365"/>
      <c r="C90" s="365"/>
      <c r="D90" s="359"/>
    </row>
    <row r="91" spans="1:4" s="360" customFormat="1" ht="14.25">
      <c r="A91" s="365"/>
      <c r="B91" s="365"/>
      <c r="C91" s="365"/>
      <c r="D91" s="359"/>
    </row>
    <row r="92" spans="1:4" ht="14.25" customHeight="1">
      <c r="D92" s="359"/>
    </row>
    <row r="93" spans="1:4" ht="14.25">
      <c r="D93" s="359"/>
    </row>
    <row r="94" spans="1:4" ht="14.25">
      <c r="D94" s="359"/>
    </row>
    <row r="95" spans="1:4" ht="14.25" customHeight="1">
      <c r="D95" s="359"/>
    </row>
    <row r="96" spans="1:4" ht="14.25" customHeight="1">
      <c r="D96" s="359"/>
    </row>
    <row r="97" spans="4:4" ht="14.25">
      <c r="D97" s="359"/>
    </row>
    <row r="98" spans="4:4" ht="14.25" customHeight="1">
      <c r="D98" s="359"/>
    </row>
    <row r="99" spans="4:4" ht="14.25">
      <c r="D99" s="359"/>
    </row>
    <row r="100" spans="4:4" ht="14.25" customHeight="1">
      <c r="D100" s="359"/>
    </row>
    <row r="101" spans="4:4" ht="14.25" customHeight="1">
      <c r="D101" s="359"/>
    </row>
    <row r="102" spans="4:4" ht="14.25">
      <c r="D102" s="359"/>
    </row>
    <row r="103" spans="4:4" ht="14.25">
      <c r="D103" s="359"/>
    </row>
    <row r="104" spans="4:4" ht="14.25" customHeight="1">
      <c r="D104" s="359"/>
    </row>
    <row r="105" spans="4:4" ht="14.25">
      <c r="D105" s="359"/>
    </row>
    <row r="106" spans="4:4" ht="14.25">
      <c r="D106" s="359"/>
    </row>
    <row r="107" spans="4:4" ht="14.25" customHeight="1">
      <c r="D107" s="359"/>
    </row>
    <row r="108" spans="4:4" ht="14.25" customHeight="1">
      <c r="D108" s="359"/>
    </row>
    <row r="109" spans="4:4" ht="14.25">
      <c r="D109" s="359"/>
    </row>
    <row r="110" spans="4:4" ht="14.25" customHeight="1">
      <c r="D110" s="359"/>
    </row>
    <row r="111" spans="4:4" ht="14.25">
      <c r="D111" s="359"/>
    </row>
    <row r="112" spans="4:4" ht="14.25" customHeight="1">
      <c r="D112" s="359"/>
    </row>
    <row r="113" spans="4:4" ht="14.25" customHeight="1">
      <c r="D113" s="359"/>
    </row>
    <row r="114" spans="4:4" ht="14.25">
      <c r="D114" s="359"/>
    </row>
    <row r="115" spans="4:4" ht="14.25">
      <c r="D115" s="359"/>
    </row>
    <row r="116" spans="4:4" ht="14.25" customHeight="1">
      <c r="D116" s="359"/>
    </row>
    <row r="117" spans="4:4" ht="14.25">
      <c r="D117" s="359"/>
    </row>
    <row r="118" spans="4:4" ht="14.25">
      <c r="D118" s="359"/>
    </row>
    <row r="119" spans="4:4" ht="14.25" customHeight="1">
      <c r="D119" s="359"/>
    </row>
    <row r="120" spans="4:4" ht="14.25" customHeight="1">
      <c r="D120" s="359"/>
    </row>
    <row r="121" spans="4:4" ht="14.25">
      <c r="D121" s="359"/>
    </row>
    <row r="122" spans="4:4" ht="14.25" customHeight="1">
      <c r="D122" s="359"/>
    </row>
    <row r="123" spans="4:4" ht="14.25">
      <c r="D123" s="359"/>
    </row>
    <row r="124" spans="4:4" ht="14.25" customHeight="1">
      <c r="D124" s="359"/>
    </row>
    <row r="125" spans="4:4" ht="14.25" customHeight="1">
      <c r="D125" s="359"/>
    </row>
    <row r="126" spans="4:4" ht="14.25">
      <c r="D126" s="359"/>
    </row>
    <row r="127" spans="4:4" ht="14.25">
      <c r="D127" s="359"/>
    </row>
    <row r="128" spans="4:4" ht="14.25" customHeight="1">
      <c r="D128" s="359"/>
    </row>
    <row r="129" spans="4:4" ht="14.25">
      <c r="D129" s="359"/>
    </row>
    <row r="130" spans="4:4" ht="14.25">
      <c r="D130" s="359"/>
    </row>
    <row r="131" spans="4:4" ht="14.25" customHeight="1">
      <c r="D131" s="359"/>
    </row>
    <row r="132" spans="4:4" ht="14.25" customHeight="1">
      <c r="D132" s="359"/>
    </row>
    <row r="133" spans="4:4" ht="14.25">
      <c r="D133" s="359"/>
    </row>
    <row r="134" spans="4:4" ht="14.25" customHeight="1">
      <c r="D134" s="359"/>
    </row>
    <row r="135" spans="4:4" ht="14.25">
      <c r="D135" s="359"/>
    </row>
    <row r="136" spans="4:4" ht="14.25" customHeight="1">
      <c r="D136" s="359"/>
    </row>
    <row r="137" spans="4:4" ht="14.25" customHeight="1">
      <c r="D137" s="359"/>
    </row>
    <row r="138" spans="4:4" ht="14.25">
      <c r="D138" s="359"/>
    </row>
    <row r="139" spans="4:4" ht="14.25">
      <c r="D139" s="359"/>
    </row>
    <row r="140" spans="4:4" ht="14.25" customHeight="1">
      <c r="D140" s="359"/>
    </row>
    <row r="141" spans="4:4" ht="14.25">
      <c r="D141" s="359"/>
    </row>
    <row r="142" spans="4:4" ht="14.25">
      <c r="D142" s="359"/>
    </row>
    <row r="143" spans="4:4" ht="14.25" customHeight="1">
      <c r="D143" s="359"/>
    </row>
    <row r="144" spans="4:4" ht="14.25" customHeight="1">
      <c r="D144" s="359"/>
    </row>
    <row r="145" spans="4:4" ht="14.25">
      <c r="D145" s="359"/>
    </row>
    <row r="146" spans="4:4" ht="14.25" customHeight="1">
      <c r="D146" s="359"/>
    </row>
    <row r="147" spans="4:4" ht="14.25">
      <c r="D147" s="359"/>
    </row>
    <row r="148" spans="4:4" ht="14.25" customHeight="1">
      <c r="D148" s="359"/>
    </row>
    <row r="149" spans="4:4" ht="14.25" customHeight="1">
      <c r="D149" s="359"/>
    </row>
    <row r="150" spans="4:4" ht="14.25">
      <c r="D150" s="359"/>
    </row>
    <row r="151" spans="4:4" ht="14.25">
      <c r="D151" s="359"/>
    </row>
    <row r="152" spans="4:4" ht="14.25" customHeight="1">
      <c r="D152" s="359"/>
    </row>
    <row r="153" spans="4:4" ht="14.25">
      <c r="D153" s="359"/>
    </row>
    <row r="154" spans="4:4" ht="14.25">
      <c r="D154" s="359"/>
    </row>
    <row r="155" spans="4:4" ht="14.25" customHeight="1">
      <c r="D155" s="359"/>
    </row>
    <row r="156" spans="4:4" ht="14.25" customHeight="1">
      <c r="D156" s="359"/>
    </row>
    <row r="157" spans="4:4" ht="14.25">
      <c r="D157" s="359"/>
    </row>
    <row r="158" spans="4:4" ht="14.25" customHeight="1">
      <c r="D158" s="359"/>
    </row>
    <row r="159" spans="4:4" ht="14.25">
      <c r="D159" s="359"/>
    </row>
    <row r="160" spans="4:4" ht="14.25" customHeight="1">
      <c r="D160" s="359"/>
    </row>
    <row r="161" spans="4:4" ht="14.25" customHeight="1">
      <c r="D161" s="359"/>
    </row>
    <row r="162" spans="4:4" ht="14.25">
      <c r="D162" s="359"/>
    </row>
    <row r="163" spans="4:4" ht="14.25">
      <c r="D163" s="359"/>
    </row>
    <row r="164" spans="4:4" ht="14.25" customHeight="1">
      <c r="D164" s="359"/>
    </row>
    <row r="165" spans="4:4" ht="14.25">
      <c r="D165" s="359"/>
    </row>
    <row r="166" spans="4:4" ht="14.25">
      <c r="D166" s="359"/>
    </row>
    <row r="167" spans="4:4" ht="14.25" customHeight="1">
      <c r="D167" s="359"/>
    </row>
    <row r="168" spans="4:4" ht="14.25" customHeight="1">
      <c r="D168" s="359"/>
    </row>
    <row r="169" spans="4:4" ht="14.25">
      <c r="D169" s="359"/>
    </row>
    <row r="170" spans="4:4" ht="14.25" customHeight="1">
      <c r="D170" s="359"/>
    </row>
    <row r="171" spans="4:4" ht="14.25">
      <c r="D171" s="359"/>
    </row>
    <row r="172" spans="4:4" ht="14.25" customHeight="1">
      <c r="D172" s="359"/>
    </row>
    <row r="173" spans="4:4" ht="14.25" customHeight="1">
      <c r="D173" s="359"/>
    </row>
    <row r="174" spans="4:4" ht="14.25">
      <c r="D174" s="359"/>
    </row>
    <row r="175" spans="4:4" ht="14.25">
      <c r="D175" s="359"/>
    </row>
    <row r="176" spans="4:4" ht="14.25" customHeight="1">
      <c r="D176" s="359"/>
    </row>
    <row r="177" spans="4:4" ht="14.25">
      <c r="D177" s="359"/>
    </row>
    <row r="178" spans="4:4" ht="14.25">
      <c r="D178" s="359"/>
    </row>
    <row r="179" spans="4:4" ht="14.25" customHeight="1">
      <c r="D179" s="359"/>
    </row>
    <row r="180" spans="4:4" ht="14.25" customHeight="1">
      <c r="D180" s="359"/>
    </row>
    <row r="181" spans="4:4" ht="14.25">
      <c r="D181" s="359"/>
    </row>
    <row r="182" spans="4:4" ht="14.25" customHeight="1">
      <c r="D182" s="359"/>
    </row>
    <row r="183" spans="4:4" ht="14.25">
      <c r="D183" s="359"/>
    </row>
    <row r="184" spans="4:4" ht="14.25" customHeight="1">
      <c r="D184" s="359"/>
    </row>
    <row r="185" spans="4:4" ht="14.25" customHeight="1">
      <c r="D185" s="359"/>
    </row>
    <row r="186" spans="4:4" ht="14.25">
      <c r="D186" s="359"/>
    </row>
    <row r="187" spans="4:4" ht="14.25">
      <c r="D187" s="359"/>
    </row>
    <row r="188" spans="4:4" ht="14.25" customHeight="1">
      <c r="D188" s="359"/>
    </row>
    <row r="189" spans="4:4" ht="14.25">
      <c r="D189" s="359"/>
    </row>
    <row r="190" spans="4:4" ht="14.25">
      <c r="D190" s="359"/>
    </row>
    <row r="191" spans="4:4" ht="14.25" customHeight="1">
      <c r="D191" s="359"/>
    </row>
    <row r="192" spans="4:4" ht="14.25" customHeight="1">
      <c r="D192" s="359"/>
    </row>
    <row r="193" spans="4:4" ht="14.25">
      <c r="D193" s="359"/>
    </row>
    <row r="194" spans="4:4" ht="14.25" customHeight="1">
      <c r="D194" s="359"/>
    </row>
    <row r="195" spans="4:4" ht="14.25">
      <c r="D195" s="359"/>
    </row>
    <row r="196" spans="4:4" ht="14.25" customHeight="1">
      <c r="D196" s="359"/>
    </row>
    <row r="197" spans="4:4" ht="14.25" customHeight="1">
      <c r="D197" s="359"/>
    </row>
    <row r="198" spans="4:4" ht="14.25">
      <c r="D198" s="359"/>
    </row>
    <row r="199" spans="4:4" ht="14.25">
      <c r="D199" s="359"/>
    </row>
    <row r="200" spans="4:4" ht="14.25" customHeight="1">
      <c r="D200" s="359"/>
    </row>
    <row r="201" spans="4:4" ht="14.25">
      <c r="D201" s="359"/>
    </row>
    <row r="202" spans="4:4" ht="14.25">
      <c r="D202" s="359"/>
    </row>
    <row r="203" spans="4:4" ht="14.25" customHeight="1">
      <c r="D203" s="359"/>
    </row>
    <row r="204" spans="4:4" ht="14.25" customHeight="1">
      <c r="D204" s="359"/>
    </row>
    <row r="205" spans="4:4" ht="14.25">
      <c r="D205" s="359"/>
    </row>
    <row r="206" spans="4:4" ht="14.25" customHeight="1">
      <c r="D206" s="359"/>
    </row>
    <row r="207" spans="4:4" ht="14.25">
      <c r="D207" s="359"/>
    </row>
    <row r="208" spans="4:4" ht="14.25" customHeight="1">
      <c r="D208" s="359"/>
    </row>
    <row r="209" spans="4:4" ht="14.25" customHeight="1">
      <c r="D209" s="359"/>
    </row>
    <row r="210" spans="4:4" ht="14.25">
      <c r="D210" s="359"/>
    </row>
    <row r="211" spans="4:4" ht="14.25">
      <c r="D211" s="359"/>
    </row>
    <row r="212" spans="4:4" ht="14.25" customHeight="1">
      <c r="D212" s="359"/>
    </row>
    <row r="213" spans="4:4" ht="14.25">
      <c r="D213" s="359"/>
    </row>
    <row r="214" spans="4:4" ht="14.25">
      <c r="D214" s="359"/>
    </row>
    <row r="215" spans="4:4" ht="14.25" customHeight="1">
      <c r="D215" s="359"/>
    </row>
    <row r="216" spans="4:4" ht="14.25" customHeight="1">
      <c r="D216" s="359"/>
    </row>
    <row r="217" spans="4:4" ht="14.25">
      <c r="D217" s="359"/>
    </row>
    <row r="218" spans="4:4" ht="14.25" customHeight="1">
      <c r="D218" s="359"/>
    </row>
    <row r="219" spans="4:4" ht="14.25">
      <c r="D219" s="359"/>
    </row>
    <row r="220" spans="4:4" ht="14.25" customHeight="1">
      <c r="D220" s="359"/>
    </row>
    <row r="221" spans="4:4" ht="14.25" customHeight="1">
      <c r="D221" s="359"/>
    </row>
    <row r="222" spans="4:4" ht="14.25">
      <c r="D222" s="359"/>
    </row>
    <row r="223" spans="4:4" ht="14.25">
      <c r="D223" s="359"/>
    </row>
    <row r="224" spans="4:4" ht="14.25" customHeight="1">
      <c r="D224" s="359"/>
    </row>
    <row r="225" spans="4:4" ht="14.25">
      <c r="D225" s="359"/>
    </row>
    <row r="226" spans="4:4" ht="14.25">
      <c r="D226" s="359"/>
    </row>
    <row r="227" spans="4:4" ht="14.25" customHeight="1">
      <c r="D227" s="359"/>
    </row>
    <row r="228" spans="4:4" ht="14.25" customHeight="1">
      <c r="D228" s="359"/>
    </row>
    <row r="229" spans="4:4" ht="14.25">
      <c r="D229" s="359"/>
    </row>
    <row r="230" spans="4:4" ht="14.25" customHeight="1">
      <c r="D230" s="359"/>
    </row>
    <row r="231" spans="4:4" ht="14.25">
      <c r="D231" s="359"/>
    </row>
    <row r="232" spans="4:4" ht="14.25" customHeight="1">
      <c r="D232" s="359"/>
    </row>
    <row r="233" spans="4:4" ht="14.25" customHeight="1">
      <c r="D233" s="359"/>
    </row>
    <row r="234" spans="4:4" ht="14.25">
      <c r="D234" s="359"/>
    </row>
    <row r="235" spans="4:4" ht="14.25">
      <c r="D235" s="359"/>
    </row>
    <row r="236" spans="4:4" ht="14.25" customHeight="1">
      <c r="D236" s="359"/>
    </row>
    <row r="237" spans="4:4" ht="14.25">
      <c r="D237" s="359"/>
    </row>
    <row r="238" spans="4:4" ht="14.25">
      <c r="D238" s="359"/>
    </row>
    <row r="239" spans="4:4" ht="14.25" customHeight="1">
      <c r="D239" s="359"/>
    </row>
    <row r="240" spans="4:4" ht="14.25" customHeight="1">
      <c r="D240" s="359"/>
    </row>
    <row r="241" spans="4:4" ht="14.25">
      <c r="D241" s="359"/>
    </row>
    <row r="242" spans="4:4" ht="14.25" customHeight="1">
      <c r="D242" s="359"/>
    </row>
    <row r="243" spans="4:4" ht="14.25">
      <c r="D243" s="359"/>
    </row>
    <row r="244" spans="4:4" ht="14.25" customHeight="1">
      <c r="D244" s="359"/>
    </row>
    <row r="245" spans="4:4" ht="14.25" customHeight="1">
      <c r="D245" s="359"/>
    </row>
    <row r="246" spans="4:4" ht="14.25">
      <c r="D246" s="359"/>
    </row>
    <row r="247" spans="4:4" ht="14.25">
      <c r="D247" s="359"/>
    </row>
    <row r="248" spans="4:4" ht="14.25" customHeight="1">
      <c r="D248" s="359"/>
    </row>
    <row r="249" spans="4:4" ht="14.25">
      <c r="D249" s="359"/>
    </row>
    <row r="250" spans="4:4" ht="14.25">
      <c r="D250" s="359"/>
    </row>
    <row r="251" spans="4:4" ht="14.25" customHeight="1">
      <c r="D251" s="359"/>
    </row>
    <row r="252" spans="4:4" ht="14.25" customHeight="1">
      <c r="D252" s="359"/>
    </row>
    <row r="253" spans="4:4" ht="14.25">
      <c r="D253" s="359"/>
    </row>
    <row r="254" spans="4:4" ht="14.25" customHeight="1">
      <c r="D254" s="359"/>
    </row>
    <row r="255" spans="4:4" ht="14.25">
      <c r="D255" s="359"/>
    </row>
    <row r="256" spans="4:4" ht="14.25" customHeight="1">
      <c r="D256" s="359"/>
    </row>
    <row r="257" spans="4:4" ht="14.25" customHeight="1">
      <c r="D257" s="359"/>
    </row>
    <row r="258" spans="4:4" ht="14.25">
      <c r="D258" s="359"/>
    </row>
    <row r="259" spans="4:4" ht="14.25">
      <c r="D259" s="359"/>
    </row>
    <row r="260" spans="4:4" ht="14.25" customHeight="1">
      <c r="D260" s="359"/>
    </row>
    <row r="261" spans="4:4" ht="14.25">
      <c r="D261" s="359"/>
    </row>
    <row r="262" spans="4:4" ht="14.25">
      <c r="D262" s="359"/>
    </row>
    <row r="263" spans="4:4" ht="14.25" customHeight="1">
      <c r="D263" s="359"/>
    </row>
    <row r="264" spans="4:4" ht="14.25" customHeight="1">
      <c r="D264" s="359"/>
    </row>
    <row r="265" spans="4:4" ht="14.25">
      <c r="D265" s="359"/>
    </row>
    <row r="266" spans="4:4" ht="14.25" customHeight="1">
      <c r="D266" s="359"/>
    </row>
    <row r="267" spans="4:4" ht="14.25">
      <c r="D267" s="359"/>
    </row>
    <row r="268" spans="4:4" ht="14.25" customHeight="1">
      <c r="D268" s="359"/>
    </row>
    <row r="269" spans="4:4" ht="14.25" customHeight="1">
      <c r="D269" s="359"/>
    </row>
    <row r="270" spans="4:4" ht="14.25">
      <c r="D270" s="359"/>
    </row>
    <row r="271" spans="4:4" ht="14.25">
      <c r="D271" s="359"/>
    </row>
    <row r="272" spans="4:4" ht="14.25" customHeight="1">
      <c r="D272" s="359"/>
    </row>
    <row r="273" spans="4:4" ht="14.25">
      <c r="D273" s="359"/>
    </row>
    <row r="274" spans="4:4" ht="14.25">
      <c r="D274" s="359"/>
    </row>
    <row r="275" spans="4:4" ht="14.25" customHeight="1">
      <c r="D275" s="359"/>
    </row>
    <row r="276" spans="4:4" ht="14.25" customHeight="1">
      <c r="D276" s="359"/>
    </row>
    <row r="277" spans="4:4" ht="14.25">
      <c r="D277" s="359"/>
    </row>
    <row r="278" spans="4:4" ht="14.25" customHeight="1">
      <c r="D278" s="359"/>
    </row>
    <row r="279" spans="4:4" ht="14.25">
      <c r="D279" s="359"/>
    </row>
    <row r="280" spans="4:4" ht="14.25" customHeight="1">
      <c r="D280" s="359"/>
    </row>
    <row r="281" spans="4:4" ht="14.25" customHeight="1">
      <c r="D281" s="359"/>
    </row>
    <row r="282" spans="4:4" ht="14.25">
      <c r="D282" s="359"/>
    </row>
    <row r="283" spans="4:4" ht="14.25">
      <c r="D283" s="359"/>
    </row>
    <row r="284" spans="4:4" ht="14.25" customHeight="1">
      <c r="D284" s="359"/>
    </row>
    <row r="285" spans="4:4" ht="14.25">
      <c r="D285" s="359"/>
    </row>
    <row r="286" spans="4:4" ht="14.25">
      <c r="D286" s="359"/>
    </row>
    <row r="287" spans="4:4" ht="14.25" customHeight="1">
      <c r="D287" s="359"/>
    </row>
    <row r="288" spans="4:4" ht="14.25" customHeight="1">
      <c r="D288" s="359"/>
    </row>
    <row r="289" spans="4:4" ht="14.25">
      <c r="D289" s="359"/>
    </row>
    <row r="290" spans="4:4" ht="14.25" customHeight="1">
      <c r="D290" s="359"/>
    </row>
    <row r="291" spans="4:4" ht="14.25">
      <c r="D291" s="359"/>
    </row>
    <row r="292" spans="4:4" ht="14.25" customHeight="1">
      <c r="D292" s="359"/>
    </row>
    <row r="293" spans="4:4" ht="14.25" customHeight="1">
      <c r="D293" s="359"/>
    </row>
    <row r="294" spans="4:4" ht="14.25">
      <c r="D294" s="359"/>
    </row>
    <row r="295" spans="4:4" ht="14.25">
      <c r="D295" s="359"/>
    </row>
    <row r="296" spans="4:4" ht="14.25" customHeight="1">
      <c r="D296" s="359"/>
    </row>
    <row r="297" spans="4:4" ht="14.25">
      <c r="D297" s="359"/>
    </row>
    <row r="298" spans="4:4" ht="14.25">
      <c r="D298" s="359"/>
    </row>
    <row r="299" spans="4:4" ht="14.25" customHeight="1">
      <c r="D299" s="359"/>
    </row>
    <row r="300" spans="4:4" ht="14.25" customHeight="1">
      <c r="D300" s="359"/>
    </row>
    <row r="301" spans="4:4" ht="14.25">
      <c r="D301" s="359"/>
    </row>
    <row r="302" spans="4:4" ht="14.25" customHeight="1">
      <c r="D302" s="359"/>
    </row>
    <row r="303" spans="4:4" ht="14.25">
      <c r="D303" s="359"/>
    </row>
    <row r="304" spans="4:4" ht="14.25" customHeight="1">
      <c r="D304" s="359"/>
    </row>
    <row r="305" spans="4:4" ht="14.25" customHeight="1">
      <c r="D305" s="359"/>
    </row>
    <row r="306" spans="4:4" ht="14.25">
      <c r="D306" s="359"/>
    </row>
    <row r="307" spans="4:4" ht="14.25">
      <c r="D307" s="359"/>
    </row>
    <row r="308" spans="4:4" ht="14.25" customHeight="1">
      <c r="D308" s="359"/>
    </row>
    <row r="309" spans="4:4" ht="14.25">
      <c r="D309" s="359"/>
    </row>
    <row r="310" spans="4:4" ht="14.25">
      <c r="D310" s="359"/>
    </row>
    <row r="311" spans="4:4" ht="14.25" customHeight="1">
      <c r="D311" s="359"/>
    </row>
    <row r="312" spans="4:4" ht="14.25" customHeight="1">
      <c r="D312" s="359"/>
    </row>
    <row r="313" spans="4:4" ht="14.25">
      <c r="D313" s="359"/>
    </row>
    <row r="314" spans="4:4" ht="14.25" customHeight="1">
      <c r="D314" s="359"/>
    </row>
    <row r="315" spans="4:4" ht="14.25">
      <c r="D315" s="359"/>
    </row>
    <row r="316" spans="4:4" ht="14.25" customHeight="1">
      <c r="D316" s="359"/>
    </row>
    <row r="317" spans="4:4" ht="14.25" customHeight="1">
      <c r="D317" s="359"/>
    </row>
    <row r="318" spans="4:4" ht="14.25">
      <c r="D318" s="359"/>
    </row>
    <row r="319" spans="4:4" ht="14.25">
      <c r="D319" s="359"/>
    </row>
    <row r="320" spans="4:4" ht="14.25" customHeight="1">
      <c r="D320" s="359"/>
    </row>
    <row r="321" spans="4:4" ht="14.25">
      <c r="D321" s="359"/>
    </row>
    <row r="322" spans="4:4" ht="14.25">
      <c r="D322" s="359"/>
    </row>
    <row r="323" spans="4:4" ht="14.25" customHeight="1">
      <c r="D323" s="359"/>
    </row>
    <row r="324" spans="4:4" ht="14.25" customHeight="1">
      <c r="D324" s="359"/>
    </row>
    <row r="325" spans="4:4" ht="14.25">
      <c r="D325" s="359"/>
    </row>
    <row r="326" spans="4:4" ht="14.25" customHeight="1">
      <c r="D326" s="359"/>
    </row>
    <row r="327" spans="4:4" ht="14.25">
      <c r="D327" s="359"/>
    </row>
    <row r="328" spans="4:4" ht="14.25" customHeight="1">
      <c r="D328" s="359"/>
    </row>
    <row r="329" spans="4:4" ht="14.25" customHeight="1">
      <c r="D329" s="359"/>
    </row>
    <row r="330" spans="4:4" ht="14.25">
      <c r="D330" s="359"/>
    </row>
    <row r="331" spans="4:4" ht="14.25">
      <c r="D331" s="359"/>
    </row>
    <row r="332" spans="4:4" ht="14.25" customHeight="1">
      <c r="D332" s="359"/>
    </row>
    <row r="333" spans="4:4" ht="14.25">
      <c r="D333" s="359"/>
    </row>
    <row r="334" spans="4:4" ht="14.25">
      <c r="D334" s="359"/>
    </row>
    <row r="335" spans="4:4" ht="14.25" customHeight="1">
      <c r="D335" s="359"/>
    </row>
    <row r="336" spans="4:4" ht="14.25" customHeight="1">
      <c r="D336" s="359"/>
    </row>
    <row r="337" spans="4:4" ht="14.25">
      <c r="D337" s="359"/>
    </row>
    <row r="338" spans="4:4" ht="14.25" customHeight="1">
      <c r="D338" s="359"/>
    </row>
    <row r="339" spans="4:4" ht="14.25">
      <c r="D339" s="359"/>
    </row>
    <row r="340" spans="4:4" ht="14.25" customHeight="1">
      <c r="D340" s="359"/>
    </row>
    <row r="341" spans="4:4" ht="14.25" customHeight="1">
      <c r="D341" s="359"/>
    </row>
    <row r="342" spans="4:4" ht="14.25">
      <c r="D342" s="359"/>
    </row>
    <row r="343" spans="4:4" ht="14.25">
      <c r="D343" s="359"/>
    </row>
    <row r="344" spans="4:4" ht="14.25" customHeight="1">
      <c r="D344" s="359"/>
    </row>
    <row r="345" spans="4:4" ht="14.25">
      <c r="D345" s="359"/>
    </row>
    <row r="346" spans="4:4" ht="14.25">
      <c r="D346" s="359"/>
    </row>
    <row r="347" spans="4:4" ht="14.25">
      <c r="D347" s="359"/>
    </row>
    <row r="348" spans="4:4" ht="14.25" customHeight="1">
      <c r="D348" s="359"/>
    </row>
    <row r="349" spans="4:4" ht="14.25">
      <c r="D349" s="359"/>
    </row>
    <row r="350" spans="4:4" ht="14.25">
      <c r="D350" s="359"/>
    </row>
    <row r="351" spans="4:4" ht="14.25">
      <c r="D351" s="359"/>
    </row>
    <row r="352" spans="4:4" ht="14.25" customHeight="1">
      <c r="D352" s="359"/>
    </row>
    <row r="353" spans="4:4" ht="14.25">
      <c r="D353" s="359"/>
    </row>
    <row r="354" spans="4:4" ht="14.25">
      <c r="D354" s="359"/>
    </row>
    <row r="355" spans="4:4" ht="14.25">
      <c r="D355" s="359"/>
    </row>
    <row r="356" spans="4:4" ht="14.25" customHeight="1">
      <c r="D356" s="359"/>
    </row>
    <row r="357" spans="4:4" ht="14.25">
      <c r="D357" s="359"/>
    </row>
    <row r="358" spans="4:4" ht="14.25">
      <c r="D358" s="359"/>
    </row>
    <row r="359" spans="4:4" ht="14.25">
      <c r="D359" s="359"/>
    </row>
    <row r="360" spans="4:4" ht="14.25" customHeight="1">
      <c r="D360" s="359"/>
    </row>
    <row r="361" spans="4:4" ht="14.25">
      <c r="D361" s="359"/>
    </row>
    <row r="362" spans="4:4" ht="14.25">
      <c r="D362" s="359"/>
    </row>
    <row r="363" spans="4:4" ht="14.25">
      <c r="D363" s="359"/>
    </row>
    <row r="364" spans="4:4" ht="14.25" customHeight="1">
      <c r="D364" s="359"/>
    </row>
    <row r="365" spans="4:4" ht="14.25">
      <c r="D365" s="359"/>
    </row>
    <row r="366" spans="4:4" ht="14.25">
      <c r="D366" s="359"/>
    </row>
    <row r="367" spans="4:4" ht="14.25">
      <c r="D367" s="359"/>
    </row>
    <row r="368" spans="4:4" ht="14.25" customHeight="1">
      <c r="D368" s="359"/>
    </row>
    <row r="369" spans="4:4" ht="14.25">
      <c r="D369" s="359"/>
    </row>
    <row r="370" spans="4:4" ht="14.25">
      <c r="D370" s="359"/>
    </row>
    <row r="371" spans="4:4" ht="14.25">
      <c r="D371" s="359"/>
    </row>
    <row r="372" spans="4:4" ht="14.25" customHeight="1">
      <c r="D372" s="359"/>
    </row>
    <row r="373" spans="4:4" ht="14.25">
      <c r="D373" s="359"/>
    </row>
    <row r="374" spans="4:4" ht="14.25">
      <c r="D374" s="359"/>
    </row>
    <row r="375" spans="4:4" ht="14.25">
      <c r="D375" s="359"/>
    </row>
    <row r="376" spans="4:4" ht="14.25" customHeight="1">
      <c r="D376" s="359"/>
    </row>
    <row r="377" spans="4:4" ht="14.25">
      <c r="D377" s="359"/>
    </row>
    <row r="378" spans="4:4" ht="14.25">
      <c r="D378" s="359"/>
    </row>
    <row r="379" spans="4:4" ht="14.25">
      <c r="D379" s="359"/>
    </row>
    <row r="380" spans="4:4" ht="14.25" customHeight="1">
      <c r="D380" s="359"/>
    </row>
    <row r="381" spans="4:4" ht="14.25">
      <c r="D381" s="359"/>
    </row>
    <row r="382" spans="4:4" ht="14.25">
      <c r="D382" s="359"/>
    </row>
    <row r="383" spans="4:4" ht="14.25">
      <c r="D383" s="359"/>
    </row>
    <row r="384" spans="4:4" ht="14.25" customHeight="1">
      <c r="D384" s="359"/>
    </row>
    <row r="385" spans="4:4" ht="14.25">
      <c r="D385" s="359"/>
    </row>
    <row r="386" spans="4:4" ht="14.25">
      <c r="D386" s="359"/>
    </row>
    <row r="387" spans="4:4" ht="14.25">
      <c r="D387" s="359"/>
    </row>
    <row r="388" spans="4:4" ht="14.25" customHeight="1">
      <c r="D388" s="359"/>
    </row>
    <row r="389" spans="4:4" ht="14.25">
      <c r="D389" s="359"/>
    </row>
    <row r="390" spans="4:4" ht="14.25">
      <c r="D390" s="359"/>
    </row>
    <row r="391" spans="4:4" ht="14.25">
      <c r="D391" s="359"/>
    </row>
    <row r="392" spans="4:4" ht="14.25" customHeight="1">
      <c r="D392" s="359"/>
    </row>
    <row r="393" spans="4:4" ht="14.25">
      <c r="D393" s="359"/>
    </row>
    <row r="394" spans="4:4" ht="14.25">
      <c r="D394" s="359"/>
    </row>
    <row r="395" spans="4:4" ht="14.25">
      <c r="D395" s="359"/>
    </row>
    <row r="396" spans="4:4" ht="14.25" customHeight="1">
      <c r="D396" s="359"/>
    </row>
    <row r="397" spans="4:4" ht="14.25">
      <c r="D397" s="359"/>
    </row>
    <row r="398" spans="4:4" ht="14.25">
      <c r="D398" s="359"/>
    </row>
    <row r="399" spans="4:4" ht="14.25">
      <c r="D399" s="359"/>
    </row>
    <row r="400" spans="4:4" ht="14.25" customHeight="1">
      <c r="D400" s="359"/>
    </row>
    <row r="401" spans="4:4" ht="14.25">
      <c r="D401" s="359"/>
    </row>
    <row r="402" spans="4:4" ht="14.25">
      <c r="D402" s="359"/>
    </row>
    <row r="403" spans="4:4" ht="14.25">
      <c r="D403" s="359"/>
    </row>
    <row r="404" spans="4:4" ht="14.25" customHeight="1">
      <c r="D404" s="359"/>
    </row>
    <row r="405" spans="4:4" ht="14.25">
      <c r="D405" s="359"/>
    </row>
    <row r="406" spans="4:4" ht="14.25">
      <c r="D406" s="359"/>
    </row>
    <row r="407" spans="4:4" ht="14.25">
      <c r="D407" s="359"/>
    </row>
    <row r="408" spans="4:4" ht="14.25" customHeight="1">
      <c r="D408" s="359"/>
    </row>
    <row r="409" spans="4:4" ht="14.25">
      <c r="D409" s="359"/>
    </row>
    <row r="410" spans="4:4" ht="14.25">
      <c r="D410" s="359"/>
    </row>
    <row r="411" spans="4:4" ht="14.25">
      <c r="D411" s="359"/>
    </row>
    <row r="412" spans="4:4" ht="14.25" customHeight="1">
      <c r="D412" s="359"/>
    </row>
    <row r="413" spans="4:4" ht="14.25">
      <c r="D413" s="359"/>
    </row>
    <row r="414" spans="4:4" ht="14.25">
      <c r="D414" s="359"/>
    </row>
    <row r="415" spans="4:4" ht="14.25">
      <c r="D415" s="359"/>
    </row>
    <row r="416" spans="4:4" ht="14.25" customHeight="1">
      <c r="D416" s="359"/>
    </row>
    <row r="417" spans="4:4" ht="14.25">
      <c r="D417" s="359"/>
    </row>
    <row r="418" spans="4:4" ht="14.25">
      <c r="D418" s="359"/>
    </row>
    <row r="419" spans="4:4" ht="14.25">
      <c r="D419" s="359"/>
    </row>
    <row r="420" spans="4:4" ht="14.25" customHeight="1">
      <c r="D420" s="359"/>
    </row>
    <row r="421" spans="4:4" ht="14.25">
      <c r="D421" s="359"/>
    </row>
    <row r="422" spans="4:4" ht="14.25">
      <c r="D422" s="359"/>
    </row>
    <row r="423" spans="4:4" ht="14.25">
      <c r="D423" s="359"/>
    </row>
    <row r="424" spans="4:4" ht="14.25" customHeight="1">
      <c r="D424" s="359"/>
    </row>
    <row r="425" spans="4:4" ht="14.25">
      <c r="D425" s="359"/>
    </row>
    <row r="426" spans="4:4" ht="14.25">
      <c r="D426" s="359"/>
    </row>
    <row r="427" spans="4:4" ht="14.25">
      <c r="D427" s="359"/>
    </row>
    <row r="428" spans="4:4" ht="14.25" customHeight="1">
      <c r="D428" s="359"/>
    </row>
    <row r="429" spans="4:4" ht="14.25">
      <c r="D429" s="359"/>
    </row>
    <row r="430" spans="4:4" ht="14.25">
      <c r="D430" s="359"/>
    </row>
    <row r="431" spans="4:4" ht="14.25">
      <c r="D431" s="359"/>
    </row>
    <row r="432" spans="4:4" ht="14.25" customHeight="1">
      <c r="D432" s="359"/>
    </row>
    <row r="433" spans="4:4" ht="14.25">
      <c r="D433" s="359"/>
    </row>
    <row r="434" spans="4:4" ht="14.25">
      <c r="D434" s="359"/>
    </row>
    <row r="435" spans="4:4" ht="14.25">
      <c r="D435" s="359"/>
    </row>
    <row r="436" spans="4:4" ht="14.25" customHeight="1">
      <c r="D436" s="359"/>
    </row>
    <row r="437" spans="4:4" ht="14.25">
      <c r="D437" s="359"/>
    </row>
    <row r="438" spans="4:4" ht="14.25">
      <c r="D438" s="359"/>
    </row>
    <row r="439" spans="4:4" ht="14.25">
      <c r="D439" s="359"/>
    </row>
    <row r="440" spans="4:4" ht="14.25" customHeight="1">
      <c r="D440" s="359"/>
    </row>
    <row r="441" spans="4:4" ht="14.25">
      <c r="D441" s="359"/>
    </row>
    <row r="442" spans="4:4" ht="14.25">
      <c r="D442" s="359"/>
    </row>
    <row r="443" spans="4:4" ht="14.25">
      <c r="D443" s="359"/>
    </row>
    <row r="444" spans="4:4" ht="14.25" customHeight="1">
      <c r="D444" s="359"/>
    </row>
    <row r="445" spans="4:4" ht="14.25">
      <c r="D445" s="359"/>
    </row>
    <row r="446" spans="4:4" ht="14.25">
      <c r="D446" s="359"/>
    </row>
    <row r="447" spans="4:4" ht="14.25">
      <c r="D447" s="359"/>
    </row>
    <row r="448" spans="4:4" ht="14.25" customHeight="1">
      <c r="D448" s="359"/>
    </row>
    <row r="449" spans="4:4" ht="14.25">
      <c r="D449" s="359"/>
    </row>
    <row r="450" spans="4:4" ht="14.25">
      <c r="D450" s="359"/>
    </row>
    <row r="451" spans="4:4" ht="14.25">
      <c r="D451" s="359"/>
    </row>
    <row r="452" spans="4:4" ht="14.25" customHeight="1">
      <c r="D452" s="359"/>
    </row>
    <row r="453" spans="4:4" ht="14.25">
      <c r="D453" s="359"/>
    </row>
    <row r="454" spans="4:4" ht="14.25">
      <c r="D454" s="359"/>
    </row>
    <row r="455" spans="4:4" ht="14.25">
      <c r="D455" s="359"/>
    </row>
    <row r="456" spans="4:4" ht="14.25" customHeight="1">
      <c r="D456" s="359"/>
    </row>
    <row r="457" spans="4:4" ht="14.25">
      <c r="D457" s="359"/>
    </row>
    <row r="458" spans="4:4" ht="14.25">
      <c r="D458" s="359"/>
    </row>
    <row r="459" spans="4:4" ht="14.25">
      <c r="D459" s="359"/>
    </row>
    <row r="460" spans="4:4" ht="14.25" customHeight="1">
      <c r="D460" s="359"/>
    </row>
    <row r="461" spans="4:4" ht="14.25">
      <c r="D461" s="359"/>
    </row>
    <row r="462" spans="4:4" ht="14.25">
      <c r="D462" s="359"/>
    </row>
    <row r="463" spans="4:4" ht="14.25">
      <c r="D463" s="359"/>
    </row>
    <row r="464" spans="4:4" ht="14.25" customHeight="1">
      <c r="D464" s="359"/>
    </row>
    <row r="465" spans="4:4" ht="14.25">
      <c r="D465" s="359"/>
    </row>
    <row r="466" spans="4:4" ht="14.25">
      <c r="D466" s="359"/>
    </row>
    <row r="467" spans="4:4" ht="14.25">
      <c r="D467" s="359"/>
    </row>
    <row r="468" spans="4:4" ht="14.25" customHeight="1">
      <c r="D468" s="359"/>
    </row>
    <row r="469" spans="4:4" ht="14.25">
      <c r="D469" s="359"/>
    </row>
    <row r="470" spans="4:4" ht="14.25">
      <c r="D470" s="359"/>
    </row>
    <row r="471" spans="4:4" ht="14.25">
      <c r="D471" s="359"/>
    </row>
    <row r="472" spans="4:4" ht="14.25" customHeight="1">
      <c r="D472" s="359"/>
    </row>
    <row r="473" spans="4:4" ht="14.25">
      <c r="D473" s="359"/>
    </row>
    <row r="474" spans="4:4" ht="14.25">
      <c r="D474" s="359"/>
    </row>
    <row r="475" spans="4:4" ht="14.25">
      <c r="D475" s="359"/>
    </row>
    <row r="476" spans="4:4" ht="14.25" customHeight="1">
      <c r="D476" s="359"/>
    </row>
    <row r="477" spans="4:4" ht="14.25">
      <c r="D477" s="359"/>
    </row>
    <row r="478" spans="4:4" ht="14.25">
      <c r="D478" s="359"/>
    </row>
    <row r="479" spans="4:4" ht="14.25">
      <c r="D479" s="359"/>
    </row>
    <row r="480" spans="4:4" ht="14.25" customHeight="1"/>
    <row r="484" ht="14.25" customHeight="1"/>
    <row r="488" ht="14.25" customHeight="1"/>
    <row r="492" ht="14.25" customHeight="1"/>
    <row r="496" ht="14.25" customHeight="1"/>
    <row r="500" ht="14.25" customHeight="1"/>
    <row r="504" ht="14.25" customHeight="1"/>
  </sheetData>
  <sheetProtection algorithmName="SHA-512" hashValue="shvnc/ipFm6/3VAUdNNqOsFkBNhtDxu7op+EDAAunFOZOvKlyR/i4+oH18Lbs+VqUy/DPH+blYHeQ+OpS0YmAA==" saltValue="ES2DiSnLxFAKGPLNYADNQw==" spinCount="100000" sheet="1" selectLockedCells="1" selectUnlockedCells="1"/>
  <mergeCells count="2">
    <mergeCell ref="A4:A5"/>
    <mergeCell ref="A6:A7"/>
  </mergeCells>
  <phoneticPr fontId="6"/>
  <conditionalFormatting sqref="A3:B3">
    <cfRule type="expression" dxfId="5" priority="5">
      <formula>A3&lt;#REF!</formula>
    </cfRule>
    <cfRule type="expression" dxfId="4" priority="6">
      <formula>A3&gt;#REF!</formula>
    </cfRule>
  </conditionalFormatting>
  <conditionalFormatting sqref="C3">
    <cfRule type="expression" dxfId="3" priority="3">
      <formula>C3&lt;#REF!</formula>
    </cfRule>
    <cfRule type="expression" dxfId="2" priority="4">
      <formula>C3&gt;#REF!</formula>
    </cfRule>
  </conditionalFormatting>
  <conditionalFormatting sqref="A4:B7">
    <cfRule type="expression" dxfId="1" priority="1">
      <formula>A4&lt;#REF!</formula>
    </cfRule>
    <cfRule type="expression" dxfId="0" priority="2">
      <formula>A4&gt;#REF!</formula>
    </cfRule>
  </conditionalFormatting>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A20"/>
  <sheetViews>
    <sheetView workbookViewId="0"/>
  </sheetViews>
  <sheetFormatPr defaultColWidth="9" defaultRowHeight="13.5"/>
  <cols>
    <col min="1" max="2" width="9" style="119"/>
    <col min="3" max="3" width="11.375" style="119" bestFit="1" customWidth="1"/>
    <col min="4" max="8" width="9" style="119"/>
    <col min="9" max="9" width="11.625" style="119" customWidth="1"/>
    <col min="10" max="10" width="20.625" style="119" bestFit="1" customWidth="1"/>
    <col min="11" max="11" width="23.5" style="119" bestFit="1" customWidth="1"/>
    <col min="12" max="12" width="23.5" style="119" customWidth="1"/>
    <col min="13" max="13" width="16.75" style="119" bestFit="1" customWidth="1"/>
    <col min="14" max="14" width="10.5" style="119" customWidth="1"/>
    <col min="15" max="16" width="9" style="119"/>
    <col min="17" max="17" width="12.125" style="119" bestFit="1" customWidth="1"/>
    <col min="18" max="18" width="29.625" style="119" bestFit="1" customWidth="1"/>
    <col min="19" max="19" width="17" style="123" customWidth="1"/>
    <col min="20" max="22" width="8.5" style="123" customWidth="1"/>
    <col min="23" max="23" width="15.125" style="119" bestFit="1" customWidth="1"/>
    <col min="24" max="25" width="9" style="119"/>
    <col min="26" max="26" width="14.5" style="123" customWidth="1"/>
    <col min="27" max="27" width="81.5" style="123" customWidth="1"/>
    <col min="28" max="16384" width="9" style="119"/>
  </cols>
  <sheetData>
    <row r="1" spans="2:27">
      <c r="B1" s="121"/>
      <c r="C1" s="121"/>
      <c r="D1" s="822"/>
      <c r="E1" s="822"/>
      <c r="F1" s="121"/>
      <c r="G1" s="121"/>
      <c r="H1" s="121"/>
      <c r="I1" s="121"/>
      <c r="J1" s="121"/>
      <c r="N1" s="822" t="s">
        <v>30</v>
      </c>
      <c r="O1" s="822"/>
      <c r="P1" s="822"/>
      <c r="Q1" s="822"/>
      <c r="R1" s="119" t="s">
        <v>75</v>
      </c>
      <c r="S1" s="122"/>
      <c r="T1" s="122"/>
      <c r="U1" s="122"/>
      <c r="V1" s="122"/>
      <c r="W1" s="822" t="s">
        <v>263</v>
      </c>
      <c r="X1" s="822"/>
    </row>
    <row r="2" spans="2:27" ht="40.5">
      <c r="B2" s="121" t="s">
        <v>34</v>
      </c>
      <c r="C2" s="121" t="s">
        <v>1</v>
      </c>
      <c r="D2" s="121" t="s">
        <v>183</v>
      </c>
      <c r="E2" s="124" t="s">
        <v>3202</v>
      </c>
      <c r="F2" s="124" t="s">
        <v>76</v>
      </c>
      <c r="G2" s="119" t="s">
        <v>39</v>
      </c>
      <c r="H2" s="119" t="s">
        <v>50</v>
      </c>
      <c r="I2" s="125" t="s">
        <v>77</v>
      </c>
      <c r="J2" s="119" t="s">
        <v>37</v>
      </c>
      <c r="K2" s="119" t="s">
        <v>40</v>
      </c>
      <c r="L2" s="119" t="s">
        <v>3011</v>
      </c>
      <c r="M2" s="119" t="s">
        <v>46</v>
      </c>
      <c r="N2" s="125" t="s">
        <v>86</v>
      </c>
      <c r="O2" s="823" t="s">
        <v>1</v>
      </c>
      <c r="P2" s="823"/>
      <c r="Q2" s="119" t="s">
        <v>51</v>
      </c>
      <c r="R2" s="119" t="s">
        <v>78</v>
      </c>
      <c r="S2" s="122" t="s">
        <v>234</v>
      </c>
      <c r="T2" s="122" t="s">
        <v>230</v>
      </c>
      <c r="U2" s="126" t="s">
        <v>235</v>
      </c>
      <c r="V2" s="126" t="s">
        <v>236</v>
      </c>
      <c r="W2" s="119" t="s">
        <v>262</v>
      </c>
      <c r="X2" s="119" t="s">
        <v>261</v>
      </c>
      <c r="Y2" s="119" t="s">
        <v>2941</v>
      </c>
      <c r="Z2" s="123" t="s">
        <v>3121</v>
      </c>
      <c r="AA2" s="123" t="s">
        <v>3008</v>
      </c>
    </row>
    <row r="3" spans="2:27">
      <c r="B3" s="119">
        <v>0</v>
      </c>
      <c r="C3" s="127" t="s">
        <v>223</v>
      </c>
      <c r="D3" s="119">
        <v>12</v>
      </c>
      <c r="E3" s="119">
        <v>30</v>
      </c>
      <c r="F3" s="119">
        <v>20</v>
      </c>
      <c r="G3" s="119" t="s">
        <v>79</v>
      </c>
      <c r="H3" s="119" t="s">
        <v>3239</v>
      </c>
      <c r="I3" s="119">
        <v>210</v>
      </c>
      <c r="J3" s="119" t="s">
        <v>41</v>
      </c>
      <c r="K3" s="119" t="s">
        <v>2937</v>
      </c>
      <c r="L3" s="119">
        <v>0</v>
      </c>
      <c r="M3" s="119" t="s">
        <v>47</v>
      </c>
      <c r="N3" s="119" t="s">
        <v>87</v>
      </c>
      <c r="O3" s="119" t="s">
        <v>52</v>
      </c>
      <c r="P3" s="119" t="s">
        <v>56</v>
      </c>
      <c r="Q3" s="119" t="s">
        <v>33</v>
      </c>
      <c r="R3" s="119" t="s">
        <v>165</v>
      </c>
      <c r="S3" s="123" t="s">
        <v>233</v>
      </c>
      <c r="T3" s="128">
        <v>0.12</v>
      </c>
      <c r="U3" s="128">
        <v>7.0000000000000007E-2</v>
      </c>
      <c r="V3" s="129">
        <v>-0.02</v>
      </c>
      <c r="W3" s="119">
        <v>20</v>
      </c>
      <c r="X3" s="119">
        <v>3</v>
      </c>
      <c r="Z3" s="130" t="s">
        <v>42</v>
      </c>
      <c r="AA3" s="123" t="s">
        <v>79</v>
      </c>
    </row>
    <row r="4" spans="2:27">
      <c r="B4" s="119">
        <v>1</v>
      </c>
      <c r="C4" s="119" t="s">
        <v>3203</v>
      </c>
      <c r="D4" s="119">
        <v>13</v>
      </c>
      <c r="E4" s="119">
        <v>31</v>
      </c>
      <c r="F4" s="119">
        <v>21</v>
      </c>
      <c r="G4" s="119" t="s">
        <v>80</v>
      </c>
      <c r="I4" s="119">
        <v>211</v>
      </c>
      <c r="J4" s="119" t="s">
        <v>42</v>
      </c>
      <c r="K4" s="119" t="s">
        <v>2938</v>
      </c>
      <c r="L4" s="119">
        <v>1</v>
      </c>
      <c r="M4" s="119" t="s">
        <v>35</v>
      </c>
      <c r="N4" s="119" t="s">
        <v>73</v>
      </c>
      <c r="O4" s="119" t="s">
        <v>53</v>
      </c>
      <c r="P4" s="119" t="s">
        <v>57</v>
      </c>
      <c r="Q4" s="119" t="s">
        <v>25</v>
      </c>
      <c r="R4" s="125" t="s">
        <v>93</v>
      </c>
      <c r="S4" s="123" t="s">
        <v>237</v>
      </c>
      <c r="T4" s="128">
        <v>0.12</v>
      </c>
      <c r="U4" s="128">
        <v>0.06</v>
      </c>
      <c r="V4" s="128"/>
      <c r="W4" s="119">
        <v>31</v>
      </c>
      <c r="X4" s="119">
        <v>5</v>
      </c>
      <c r="Y4" s="119" t="s">
        <v>79</v>
      </c>
      <c r="Z4" s="130" t="s">
        <v>43</v>
      </c>
      <c r="AA4" s="123" t="s">
        <v>3125</v>
      </c>
    </row>
    <row r="5" spans="2:27">
      <c r="B5" s="119">
        <v>2</v>
      </c>
      <c r="C5" s="119" t="s">
        <v>3204</v>
      </c>
      <c r="E5" s="119">
        <v>41</v>
      </c>
      <c r="F5" s="119">
        <v>31</v>
      </c>
      <c r="I5" s="119">
        <v>280</v>
      </c>
      <c r="J5" s="119" t="s">
        <v>43</v>
      </c>
      <c r="K5" s="119" t="s">
        <v>2939</v>
      </c>
      <c r="L5" s="119">
        <v>2</v>
      </c>
      <c r="M5" s="119" t="s">
        <v>48</v>
      </c>
      <c r="O5" s="119" t="s">
        <v>54</v>
      </c>
      <c r="P5" s="119" t="s">
        <v>58</v>
      </c>
      <c r="R5" s="119" t="s">
        <v>3205</v>
      </c>
      <c r="S5" s="123" t="s">
        <v>238</v>
      </c>
      <c r="T5" s="128">
        <v>0.11</v>
      </c>
      <c r="U5" s="128">
        <v>0.06</v>
      </c>
      <c r="V5" s="128"/>
      <c r="W5" s="119">
        <v>41</v>
      </c>
      <c r="X5" s="119">
        <v>7</v>
      </c>
      <c r="Y5" s="119" t="s">
        <v>80</v>
      </c>
      <c r="Z5" s="130" t="s">
        <v>3122</v>
      </c>
      <c r="AA5" s="123" t="s">
        <v>3124</v>
      </c>
    </row>
    <row r="6" spans="2:27">
      <c r="B6" s="119">
        <v>3</v>
      </c>
      <c r="C6" s="119" t="s">
        <v>3206</v>
      </c>
      <c r="E6" s="119">
        <v>51</v>
      </c>
      <c r="F6" s="119">
        <v>41</v>
      </c>
      <c r="I6" s="119">
        <v>350</v>
      </c>
      <c r="J6" s="119" t="s">
        <v>38</v>
      </c>
      <c r="K6" s="119" t="s">
        <v>2940</v>
      </c>
      <c r="L6" s="119">
        <v>3</v>
      </c>
      <c r="M6" s="119" t="s">
        <v>49</v>
      </c>
      <c r="O6" s="119" t="s">
        <v>55</v>
      </c>
      <c r="P6" s="119" t="s">
        <v>59</v>
      </c>
      <c r="R6" s="119" t="s">
        <v>83</v>
      </c>
      <c r="S6" s="123" t="s">
        <v>239</v>
      </c>
      <c r="T6" s="128">
        <v>0.1</v>
      </c>
      <c r="U6" s="128">
        <v>0.06</v>
      </c>
      <c r="V6" s="128"/>
      <c r="Z6" s="130" t="s">
        <v>3120</v>
      </c>
      <c r="AA6" s="123" t="s">
        <v>3126</v>
      </c>
    </row>
    <row r="7" spans="2:27" ht="13.5" customHeight="1">
      <c r="B7" s="119">
        <v>4</v>
      </c>
      <c r="C7" s="119" t="s">
        <v>3207</v>
      </c>
      <c r="E7" s="119">
        <v>61</v>
      </c>
      <c r="F7" s="119">
        <v>51</v>
      </c>
      <c r="I7" s="119">
        <v>420</v>
      </c>
      <c r="J7" s="119" t="s">
        <v>44</v>
      </c>
      <c r="K7" s="119" t="s">
        <v>84</v>
      </c>
      <c r="L7" s="119">
        <v>4</v>
      </c>
      <c r="M7" s="119" t="s">
        <v>92</v>
      </c>
      <c r="S7" s="123" t="s">
        <v>240</v>
      </c>
      <c r="T7" s="128">
        <v>0.09</v>
      </c>
      <c r="U7" s="128">
        <v>0.06</v>
      </c>
      <c r="V7" s="128"/>
    </row>
    <row r="8" spans="2:27">
      <c r="B8" s="119">
        <v>5</v>
      </c>
      <c r="C8" s="119" t="s">
        <v>3208</v>
      </c>
      <c r="E8" s="119">
        <v>71</v>
      </c>
      <c r="F8" s="119">
        <v>61</v>
      </c>
      <c r="I8" s="119">
        <v>490</v>
      </c>
      <c r="J8" s="119" t="s">
        <v>45</v>
      </c>
      <c r="L8" s="119">
        <v>5</v>
      </c>
      <c r="S8" s="123" t="s">
        <v>241</v>
      </c>
      <c r="T8" s="128">
        <v>0.08</v>
      </c>
      <c r="U8" s="128">
        <v>0.06</v>
      </c>
      <c r="V8" s="128"/>
    </row>
    <row r="9" spans="2:27">
      <c r="B9" s="119">
        <v>6</v>
      </c>
      <c r="C9" s="119" t="s">
        <v>3209</v>
      </c>
      <c r="E9" s="119">
        <v>81</v>
      </c>
      <c r="F9" s="119">
        <v>71</v>
      </c>
      <c r="I9" s="119">
        <v>560</v>
      </c>
      <c r="L9" s="119">
        <v>6</v>
      </c>
      <c r="S9" s="123" t="s">
        <v>242</v>
      </c>
      <c r="T9" s="128">
        <v>7.0000000000000007E-2</v>
      </c>
      <c r="U9" s="128">
        <v>0.06</v>
      </c>
      <c r="V9" s="128"/>
    </row>
    <row r="10" spans="2:27">
      <c r="B10" s="119">
        <v>7</v>
      </c>
      <c r="C10" s="119" t="s">
        <v>36</v>
      </c>
      <c r="E10" s="119">
        <v>91</v>
      </c>
      <c r="F10" s="119">
        <v>81</v>
      </c>
      <c r="I10" s="119">
        <v>630</v>
      </c>
      <c r="L10" s="119">
        <v>7</v>
      </c>
      <c r="S10" s="123" t="s">
        <v>243</v>
      </c>
      <c r="T10" s="128">
        <v>0.06</v>
      </c>
      <c r="U10" s="128">
        <v>0.06</v>
      </c>
      <c r="V10" s="128"/>
    </row>
    <row r="11" spans="2:27">
      <c r="B11" s="119">
        <v>8</v>
      </c>
      <c r="E11" s="119">
        <v>101</v>
      </c>
      <c r="F11" s="119">
        <v>91</v>
      </c>
      <c r="I11" s="119">
        <v>700</v>
      </c>
      <c r="L11" s="119">
        <v>8</v>
      </c>
      <c r="S11" s="123" t="s">
        <v>244</v>
      </c>
      <c r="T11" s="128">
        <v>0.05</v>
      </c>
      <c r="U11" s="128">
        <v>0.06</v>
      </c>
      <c r="V11" s="128"/>
    </row>
    <row r="12" spans="2:27">
      <c r="B12" s="119">
        <v>9</v>
      </c>
      <c r="E12" s="119">
        <v>111</v>
      </c>
      <c r="I12" s="119">
        <v>770</v>
      </c>
      <c r="L12" s="119">
        <v>9</v>
      </c>
      <c r="S12" s="123" t="s">
        <v>245</v>
      </c>
      <c r="T12" s="128">
        <v>0.04</v>
      </c>
      <c r="U12" s="128">
        <v>0.06</v>
      </c>
      <c r="V12" s="128"/>
    </row>
    <row r="13" spans="2:27">
      <c r="B13" s="119">
        <v>10</v>
      </c>
      <c r="E13" s="119">
        <v>121</v>
      </c>
      <c r="I13" s="119">
        <v>840</v>
      </c>
      <c r="L13" s="119">
        <v>10</v>
      </c>
      <c r="S13" s="123" t="s">
        <v>246</v>
      </c>
      <c r="T13" s="128">
        <v>0.03</v>
      </c>
      <c r="U13" s="128">
        <v>0.06</v>
      </c>
      <c r="V13" s="128"/>
    </row>
    <row r="14" spans="2:27">
      <c r="B14" s="119">
        <v>11</v>
      </c>
      <c r="E14" s="119">
        <v>131</v>
      </c>
      <c r="I14" s="119">
        <v>910</v>
      </c>
      <c r="L14" s="119">
        <v>11</v>
      </c>
      <c r="S14" s="123" t="s">
        <v>247</v>
      </c>
      <c r="T14" s="128">
        <v>0.02</v>
      </c>
      <c r="U14" s="128">
        <v>0.06</v>
      </c>
      <c r="V14" s="128"/>
    </row>
    <row r="15" spans="2:27">
      <c r="B15" s="119">
        <v>12</v>
      </c>
      <c r="E15" s="119">
        <v>141</v>
      </c>
      <c r="I15" s="119">
        <v>980</v>
      </c>
      <c r="L15" s="119">
        <v>12</v>
      </c>
    </row>
    <row r="16" spans="2:27">
      <c r="B16" s="119">
        <v>13</v>
      </c>
      <c r="E16" s="119">
        <v>151</v>
      </c>
      <c r="I16" s="119">
        <v>1050</v>
      </c>
    </row>
    <row r="17" spans="2:5">
      <c r="B17" s="119">
        <v>14</v>
      </c>
      <c r="E17" s="119">
        <v>161</v>
      </c>
    </row>
    <row r="18" spans="2:5">
      <c r="B18" s="119">
        <v>15</v>
      </c>
      <c r="E18" s="119">
        <v>171</v>
      </c>
    </row>
    <row r="19" spans="2:5">
      <c r="B19" s="119">
        <v>16</v>
      </c>
    </row>
    <row r="20" spans="2:5">
      <c r="B20" s="119">
        <v>17</v>
      </c>
    </row>
  </sheetData>
  <sheetProtection algorithmName="SHA-512" hashValue="gUPEUT3YJ9E/2T66GeBcrQvbYKHisq2kIP7yAI7d39N2r1pCpMUzNZVfZ9+zewxv8a8n6R0wAOKtH2Wd//x3Bg==" saltValue="Onwz4iQ5itndYjM42WXPcQ==" spinCount="100000" sheet="1" selectLockedCells="1" selectUnlockedCells="1"/>
  <mergeCells count="4">
    <mergeCell ref="D1:E1"/>
    <mergeCell ref="O2:P2"/>
    <mergeCell ref="N1:Q1"/>
    <mergeCell ref="W1:X1"/>
  </mergeCells>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W182"/>
  <sheetViews>
    <sheetView workbookViewId="0"/>
  </sheetViews>
  <sheetFormatPr defaultRowHeight="13.5"/>
  <sheetData>
    <row r="2" spans="1:49" s="1" customFormat="1">
      <c r="A2" s="1" t="s">
        <v>268</v>
      </c>
      <c r="C2" s="1" t="s">
        <v>269</v>
      </c>
      <c r="D2" s="1" t="s">
        <v>270</v>
      </c>
      <c r="E2" s="1" t="s">
        <v>271</v>
      </c>
      <c r="F2" s="1" t="s">
        <v>272</v>
      </c>
      <c r="G2" s="1" t="s">
        <v>273</v>
      </c>
      <c r="H2" s="1" t="s">
        <v>274</v>
      </c>
      <c r="I2" s="1" t="s">
        <v>275</v>
      </c>
      <c r="J2" s="1" t="s">
        <v>276</v>
      </c>
      <c r="K2" s="1" t="s">
        <v>277</v>
      </c>
      <c r="L2" s="1" t="s">
        <v>278</v>
      </c>
      <c r="M2" s="1" t="s">
        <v>279</v>
      </c>
      <c r="N2" s="1" t="s">
        <v>280</v>
      </c>
      <c r="O2" s="1" t="s">
        <v>281</v>
      </c>
      <c r="P2" s="1" t="s">
        <v>282</v>
      </c>
      <c r="Q2" s="1" t="s">
        <v>283</v>
      </c>
      <c r="R2" s="1" t="s">
        <v>284</v>
      </c>
      <c r="S2" s="1" t="s">
        <v>285</v>
      </c>
      <c r="T2" s="1" t="s">
        <v>286</v>
      </c>
      <c r="U2" s="1" t="s">
        <v>287</v>
      </c>
      <c r="V2" s="1" t="s">
        <v>288</v>
      </c>
      <c r="W2" s="1" t="s">
        <v>289</v>
      </c>
      <c r="X2" s="1" t="s">
        <v>290</v>
      </c>
      <c r="Y2" s="1" t="s">
        <v>291</v>
      </c>
      <c r="Z2" s="1" t="s">
        <v>292</v>
      </c>
      <c r="AA2" s="1" t="s">
        <v>293</v>
      </c>
      <c r="AB2" s="1" t="s">
        <v>294</v>
      </c>
      <c r="AC2" s="1" t="s">
        <v>295</v>
      </c>
      <c r="AD2" s="1" t="s">
        <v>296</v>
      </c>
      <c r="AE2" s="1" t="s">
        <v>297</v>
      </c>
      <c r="AF2" s="1" t="s">
        <v>298</v>
      </c>
      <c r="AG2" s="1" t="s">
        <v>299</v>
      </c>
      <c r="AH2" s="1" t="s">
        <v>300</v>
      </c>
      <c r="AI2" s="1" t="s">
        <v>301</v>
      </c>
      <c r="AJ2" s="1" t="s">
        <v>302</v>
      </c>
      <c r="AK2" s="1" t="s">
        <v>303</v>
      </c>
      <c r="AL2" s="1" t="s">
        <v>304</v>
      </c>
      <c r="AM2" s="1" t="s">
        <v>305</v>
      </c>
      <c r="AN2" s="1" t="s">
        <v>306</v>
      </c>
      <c r="AO2" s="1" t="s">
        <v>307</v>
      </c>
      <c r="AP2" s="1" t="s">
        <v>308</v>
      </c>
      <c r="AQ2" s="1" t="s">
        <v>309</v>
      </c>
      <c r="AR2" s="1" t="s">
        <v>310</v>
      </c>
      <c r="AS2" s="1" t="s">
        <v>311</v>
      </c>
      <c r="AT2" s="1" t="s">
        <v>312</v>
      </c>
      <c r="AU2" s="1" t="s">
        <v>313</v>
      </c>
      <c r="AV2" s="1" t="s">
        <v>314</v>
      </c>
      <c r="AW2" s="1" t="s">
        <v>315</v>
      </c>
    </row>
    <row r="3" spans="1:49" s="1" customFormat="1"/>
    <row r="4" spans="1:49" s="1" customFormat="1">
      <c r="A4" s="1" t="s">
        <v>316</v>
      </c>
      <c r="C4" s="1" t="s">
        <v>317</v>
      </c>
      <c r="D4" s="1" t="s">
        <v>318</v>
      </c>
      <c r="E4" s="1" t="s">
        <v>319</v>
      </c>
      <c r="F4" s="1" t="s">
        <v>320</v>
      </c>
      <c r="G4" s="1" t="s">
        <v>321</v>
      </c>
      <c r="H4" s="1" t="s">
        <v>322</v>
      </c>
      <c r="I4" s="1" t="s">
        <v>323</v>
      </c>
      <c r="J4" s="1" t="s">
        <v>324</v>
      </c>
      <c r="K4" s="1" t="s">
        <v>325</v>
      </c>
      <c r="L4" s="1" t="s">
        <v>326</v>
      </c>
      <c r="M4" s="1" t="s">
        <v>327</v>
      </c>
      <c r="N4" s="1" t="s">
        <v>328</v>
      </c>
      <c r="O4" s="1" t="s">
        <v>329</v>
      </c>
      <c r="P4" s="1" t="s">
        <v>330</v>
      </c>
      <c r="Q4" s="1" t="s">
        <v>331</v>
      </c>
      <c r="R4" s="1" t="s">
        <v>332</v>
      </c>
      <c r="S4" s="1" t="s">
        <v>333</v>
      </c>
      <c r="T4" s="1" t="s">
        <v>334</v>
      </c>
      <c r="U4" s="1" t="s">
        <v>335</v>
      </c>
      <c r="V4" s="1" t="s">
        <v>336</v>
      </c>
      <c r="W4" s="1" t="s">
        <v>337</v>
      </c>
      <c r="X4" s="1" t="s">
        <v>338</v>
      </c>
      <c r="Y4" s="1" t="s">
        <v>339</v>
      </c>
      <c r="Z4" s="1" t="s">
        <v>340</v>
      </c>
      <c r="AA4" s="1" t="s">
        <v>341</v>
      </c>
      <c r="AB4" s="1" t="s">
        <v>342</v>
      </c>
      <c r="AC4" s="1" t="s">
        <v>343</v>
      </c>
      <c r="AD4" s="1" t="s">
        <v>344</v>
      </c>
      <c r="AE4" s="1" t="s">
        <v>345</v>
      </c>
      <c r="AF4" s="1" t="s">
        <v>346</v>
      </c>
      <c r="AG4" s="1" t="s">
        <v>347</v>
      </c>
      <c r="AH4" s="1" t="s">
        <v>348</v>
      </c>
      <c r="AI4" s="1" t="s">
        <v>349</v>
      </c>
      <c r="AJ4" s="1" t="s">
        <v>350</v>
      </c>
      <c r="AK4" s="1" t="s">
        <v>351</v>
      </c>
      <c r="AL4" s="1" t="s">
        <v>352</v>
      </c>
      <c r="AM4" s="1" t="s">
        <v>353</v>
      </c>
      <c r="AN4" s="1" t="s">
        <v>354</v>
      </c>
      <c r="AO4" s="1" t="s">
        <v>355</v>
      </c>
      <c r="AP4" s="1" t="s">
        <v>356</v>
      </c>
      <c r="AQ4" s="1" t="s">
        <v>357</v>
      </c>
      <c r="AR4" s="1" t="s">
        <v>358</v>
      </c>
      <c r="AS4" s="1" t="s">
        <v>359</v>
      </c>
      <c r="AT4" s="1" t="s">
        <v>360</v>
      </c>
      <c r="AU4" s="1" t="s">
        <v>361</v>
      </c>
      <c r="AV4" s="1" t="s">
        <v>362</v>
      </c>
      <c r="AW4" s="1" t="s">
        <v>363</v>
      </c>
    </row>
    <row r="5" spans="1:49" s="1" customFormat="1">
      <c r="C5" s="1" t="s">
        <v>364</v>
      </c>
      <c r="D5" s="1" t="s">
        <v>365</v>
      </c>
      <c r="E5" s="1" t="s">
        <v>366</v>
      </c>
      <c r="F5" s="1" t="s">
        <v>367</v>
      </c>
      <c r="G5" s="1" t="s">
        <v>368</v>
      </c>
      <c r="H5" s="1" t="s">
        <v>369</v>
      </c>
      <c r="I5" s="1" t="s">
        <v>370</v>
      </c>
      <c r="J5" s="1" t="s">
        <v>371</v>
      </c>
      <c r="K5" s="1" t="s">
        <v>372</v>
      </c>
      <c r="L5" s="1" t="s">
        <v>373</v>
      </c>
      <c r="M5" s="1" t="s">
        <v>374</v>
      </c>
      <c r="N5" s="1" t="s">
        <v>375</v>
      </c>
      <c r="O5" s="1" t="s">
        <v>376</v>
      </c>
      <c r="P5" s="1" t="s">
        <v>377</v>
      </c>
      <c r="Q5" s="1" t="s">
        <v>378</v>
      </c>
      <c r="R5" s="1" t="s">
        <v>379</v>
      </c>
      <c r="S5" s="1" t="s">
        <v>380</v>
      </c>
      <c r="T5" s="1" t="s">
        <v>381</v>
      </c>
      <c r="U5" s="1" t="s">
        <v>382</v>
      </c>
      <c r="V5" s="1" t="s">
        <v>383</v>
      </c>
      <c r="W5" s="1" t="s">
        <v>384</v>
      </c>
      <c r="X5" s="1" t="s">
        <v>385</v>
      </c>
      <c r="Y5" s="1" t="s">
        <v>386</v>
      </c>
      <c r="Z5" s="1" t="s">
        <v>387</v>
      </c>
      <c r="AA5" s="1" t="s">
        <v>388</v>
      </c>
      <c r="AB5" s="1" t="s">
        <v>389</v>
      </c>
      <c r="AC5" s="1" t="s">
        <v>390</v>
      </c>
      <c r="AD5" s="1" t="s">
        <v>391</v>
      </c>
      <c r="AE5" s="1" t="s">
        <v>392</v>
      </c>
      <c r="AF5" s="1" t="s">
        <v>393</v>
      </c>
      <c r="AG5" s="1" t="s">
        <v>394</v>
      </c>
      <c r="AH5" s="1" t="s">
        <v>395</v>
      </c>
      <c r="AI5" s="1" t="s">
        <v>396</v>
      </c>
      <c r="AJ5" s="1" t="s">
        <v>397</v>
      </c>
      <c r="AK5" s="1" t="s">
        <v>398</v>
      </c>
      <c r="AL5" s="1" t="s">
        <v>399</v>
      </c>
      <c r="AM5" s="1" t="s">
        <v>400</v>
      </c>
      <c r="AN5" s="1" t="s">
        <v>401</v>
      </c>
      <c r="AO5" s="1" t="s">
        <v>402</v>
      </c>
      <c r="AP5" s="1" t="s">
        <v>403</v>
      </c>
      <c r="AQ5" s="1" t="s">
        <v>404</v>
      </c>
      <c r="AR5" s="1" t="s">
        <v>405</v>
      </c>
      <c r="AS5" s="1" t="s">
        <v>406</v>
      </c>
      <c r="AT5" s="1" t="s">
        <v>407</v>
      </c>
      <c r="AU5" s="1" t="s">
        <v>408</v>
      </c>
      <c r="AV5" s="1" t="s">
        <v>409</v>
      </c>
      <c r="AW5" s="1" t="s">
        <v>410</v>
      </c>
    </row>
    <row r="6" spans="1:49" s="1" customFormat="1">
      <c r="C6" s="1" t="s">
        <v>411</v>
      </c>
      <c r="D6" s="1" t="s">
        <v>412</v>
      </c>
      <c r="E6" s="1" t="s">
        <v>413</v>
      </c>
      <c r="F6" s="1" t="s">
        <v>2981</v>
      </c>
      <c r="G6" s="1" t="s">
        <v>414</v>
      </c>
      <c r="H6" s="1" t="s">
        <v>415</v>
      </c>
      <c r="I6" s="1" t="s">
        <v>416</v>
      </c>
      <c r="J6" s="1" t="s">
        <v>417</v>
      </c>
      <c r="K6" s="1" t="s">
        <v>418</v>
      </c>
      <c r="L6" s="1" t="s">
        <v>419</v>
      </c>
      <c r="M6" s="1" t="s">
        <v>420</v>
      </c>
      <c r="N6" s="1" t="s">
        <v>421</v>
      </c>
      <c r="O6" s="1" t="s">
        <v>422</v>
      </c>
      <c r="P6" s="1" t="s">
        <v>423</v>
      </c>
      <c r="Q6" s="1" t="s">
        <v>424</v>
      </c>
      <c r="R6" s="1" t="s">
        <v>425</v>
      </c>
      <c r="S6" s="1" t="s">
        <v>426</v>
      </c>
      <c r="T6" s="1" t="s">
        <v>427</v>
      </c>
      <c r="U6" s="1" t="s">
        <v>428</v>
      </c>
      <c r="V6" s="1" t="s">
        <v>429</v>
      </c>
      <c r="W6" s="1" t="s">
        <v>430</v>
      </c>
      <c r="X6" s="1" t="s">
        <v>431</v>
      </c>
      <c r="Y6" s="1" t="s">
        <v>432</v>
      </c>
      <c r="Z6" s="1" t="s">
        <v>433</v>
      </c>
      <c r="AA6" s="1" t="s">
        <v>434</v>
      </c>
      <c r="AB6" s="1" t="s">
        <v>435</v>
      </c>
      <c r="AC6" s="1" t="s">
        <v>436</v>
      </c>
      <c r="AD6" s="1" t="s">
        <v>437</v>
      </c>
      <c r="AE6" s="1" t="s">
        <v>438</v>
      </c>
      <c r="AF6" s="1" t="s">
        <v>439</v>
      </c>
      <c r="AG6" s="1" t="s">
        <v>440</v>
      </c>
      <c r="AH6" s="1" t="s">
        <v>441</v>
      </c>
      <c r="AI6" s="1" t="s">
        <v>442</v>
      </c>
      <c r="AJ6" s="1" t="s">
        <v>443</v>
      </c>
      <c r="AK6" s="1" t="s">
        <v>444</v>
      </c>
      <c r="AL6" s="1" t="s">
        <v>445</v>
      </c>
      <c r="AM6" s="1" t="s">
        <v>446</v>
      </c>
      <c r="AN6" s="1" t="s">
        <v>447</v>
      </c>
      <c r="AO6" s="1" t="s">
        <v>448</v>
      </c>
      <c r="AP6" s="1" t="s">
        <v>449</v>
      </c>
      <c r="AQ6" s="1" t="s">
        <v>450</v>
      </c>
      <c r="AR6" s="1" t="s">
        <v>451</v>
      </c>
      <c r="AS6" s="1" t="s">
        <v>452</v>
      </c>
      <c r="AT6" s="1" t="s">
        <v>453</v>
      </c>
      <c r="AU6" s="1" t="s">
        <v>454</v>
      </c>
      <c r="AV6" s="1" t="s">
        <v>455</v>
      </c>
      <c r="AW6" s="1" t="s">
        <v>456</v>
      </c>
    </row>
    <row r="7" spans="1:49" s="1" customFormat="1">
      <c r="C7" s="1" t="s">
        <v>457</v>
      </c>
      <c r="D7" s="1" t="s">
        <v>458</v>
      </c>
      <c r="E7" s="1" t="s">
        <v>459</v>
      </c>
      <c r="F7" s="1" t="s">
        <v>460</v>
      </c>
      <c r="G7" s="1" t="s">
        <v>461</v>
      </c>
      <c r="H7" s="1" t="s">
        <v>462</v>
      </c>
      <c r="I7" s="1" t="s">
        <v>463</v>
      </c>
      <c r="J7" s="1" t="s">
        <v>464</v>
      </c>
      <c r="K7" s="1" t="s">
        <v>465</v>
      </c>
      <c r="L7" s="1" t="s">
        <v>466</v>
      </c>
      <c r="M7" s="1" t="s">
        <v>467</v>
      </c>
      <c r="N7" s="1" t="s">
        <v>468</v>
      </c>
      <c r="O7" s="1" t="s">
        <v>469</v>
      </c>
      <c r="P7" s="1" t="s">
        <v>470</v>
      </c>
      <c r="Q7" s="1" t="s">
        <v>471</v>
      </c>
      <c r="R7" s="1" t="s">
        <v>472</v>
      </c>
      <c r="S7" s="1" t="s">
        <v>473</v>
      </c>
      <c r="T7" s="1" t="s">
        <v>474</v>
      </c>
      <c r="U7" s="1" t="s">
        <v>475</v>
      </c>
      <c r="V7" s="1" t="s">
        <v>476</v>
      </c>
      <c r="W7" s="1" t="s">
        <v>477</v>
      </c>
      <c r="X7" s="1" t="s">
        <v>478</v>
      </c>
      <c r="Y7" s="1" t="s">
        <v>479</v>
      </c>
      <c r="Z7" s="1" t="s">
        <v>480</v>
      </c>
      <c r="AA7" s="1" t="s">
        <v>481</v>
      </c>
      <c r="AB7" s="1" t="s">
        <v>482</v>
      </c>
      <c r="AC7" s="1" t="s">
        <v>483</v>
      </c>
      <c r="AD7" s="1" t="s">
        <v>484</v>
      </c>
      <c r="AE7" s="1" t="s">
        <v>485</v>
      </c>
      <c r="AF7" s="1" t="s">
        <v>486</v>
      </c>
      <c r="AG7" s="1" t="s">
        <v>487</v>
      </c>
      <c r="AH7" s="1" t="s">
        <v>488</v>
      </c>
      <c r="AI7" s="1" t="s">
        <v>489</v>
      </c>
      <c r="AJ7" s="1" t="s">
        <v>490</v>
      </c>
      <c r="AK7" s="1" t="s">
        <v>491</v>
      </c>
      <c r="AL7" s="1" t="s">
        <v>492</v>
      </c>
      <c r="AM7" s="1" t="s">
        <v>493</v>
      </c>
      <c r="AN7" s="1" t="s">
        <v>494</v>
      </c>
      <c r="AO7" s="1" t="s">
        <v>495</v>
      </c>
      <c r="AP7" s="1" t="s">
        <v>496</v>
      </c>
      <c r="AQ7" s="1" t="s">
        <v>497</v>
      </c>
      <c r="AR7" s="1" t="s">
        <v>498</v>
      </c>
      <c r="AS7" s="1" t="s">
        <v>499</v>
      </c>
      <c r="AT7" s="1" t="s">
        <v>500</v>
      </c>
      <c r="AU7" s="1" t="s">
        <v>501</v>
      </c>
      <c r="AV7" s="1" t="s">
        <v>502</v>
      </c>
      <c r="AW7" s="1" t="s">
        <v>503</v>
      </c>
    </row>
    <row r="8" spans="1:49" s="1" customFormat="1">
      <c r="C8" s="1" t="s">
        <v>504</v>
      </c>
      <c r="D8" s="1" t="s">
        <v>505</v>
      </c>
      <c r="E8" s="1" t="s">
        <v>506</v>
      </c>
      <c r="F8" s="1" t="s">
        <v>507</v>
      </c>
      <c r="G8" s="1" t="s">
        <v>508</v>
      </c>
      <c r="H8" s="1" t="s">
        <v>509</v>
      </c>
      <c r="I8" s="1" t="s">
        <v>510</v>
      </c>
      <c r="J8" s="1" t="s">
        <v>511</v>
      </c>
      <c r="K8" s="1" t="s">
        <v>512</v>
      </c>
      <c r="L8" s="1" t="s">
        <v>513</v>
      </c>
      <c r="M8" s="1" t="s">
        <v>514</v>
      </c>
      <c r="N8" s="1" t="s">
        <v>515</v>
      </c>
      <c r="O8" s="1" t="s">
        <v>516</v>
      </c>
      <c r="P8" s="1" t="s">
        <v>517</v>
      </c>
      <c r="Q8" s="1" t="s">
        <v>518</v>
      </c>
      <c r="R8" s="1" t="s">
        <v>519</v>
      </c>
      <c r="S8" s="1" t="s">
        <v>520</v>
      </c>
      <c r="T8" s="1" t="s">
        <v>521</v>
      </c>
      <c r="U8" s="1" t="s">
        <v>522</v>
      </c>
      <c r="V8" s="1" t="s">
        <v>523</v>
      </c>
      <c r="W8" s="1" t="s">
        <v>524</v>
      </c>
      <c r="X8" s="1" t="s">
        <v>525</v>
      </c>
      <c r="Y8" s="1" t="s">
        <v>526</v>
      </c>
      <c r="Z8" s="1" t="s">
        <v>527</v>
      </c>
      <c r="AA8" s="1" t="s">
        <v>528</v>
      </c>
      <c r="AB8" s="1" t="s">
        <v>529</v>
      </c>
      <c r="AC8" s="1" t="s">
        <v>530</v>
      </c>
      <c r="AD8" s="1" t="s">
        <v>531</v>
      </c>
      <c r="AE8" s="1" t="s">
        <v>532</v>
      </c>
      <c r="AF8" s="1" t="s">
        <v>533</v>
      </c>
      <c r="AG8" s="1" t="s">
        <v>534</v>
      </c>
      <c r="AH8" s="1" t="s">
        <v>535</v>
      </c>
      <c r="AI8" s="1" t="s">
        <v>536</v>
      </c>
      <c r="AJ8" s="1" t="s">
        <v>537</v>
      </c>
      <c r="AK8" s="1" t="s">
        <v>538</v>
      </c>
      <c r="AL8" s="1" t="s">
        <v>539</v>
      </c>
      <c r="AM8" s="1" t="s">
        <v>540</v>
      </c>
      <c r="AN8" s="1" t="s">
        <v>541</v>
      </c>
      <c r="AO8" s="1" t="s">
        <v>542</v>
      </c>
      <c r="AP8" s="1" t="s">
        <v>543</v>
      </c>
      <c r="AQ8" s="1" t="s">
        <v>544</v>
      </c>
      <c r="AR8" s="1" t="s">
        <v>545</v>
      </c>
      <c r="AS8" s="1" t="s">
        <v>546</v>
      </c>
      <c r="AT8" s="1" t="s">
        <v>547</v>
      </c>
      <c r="AU8" s="1" t="s">
        <v>548</v>
      </c>
      <c r="AV8" s="1" t="s">
        <v>549</v>
      </c>
      <c r="AW8" s="1" t="s">
        <v>550</v>
      </c>
    </row>
    <row r="9" spans="1:49" s="1" customFormat="1">
      <c r="C9" s="1" t="s">
        <v>551</v>
      </c>
      <c r="D9" s="1" t="s">
        <v>552</v>
      </c>
      <c r="E9" s="1" t="s">
        <v>553</v>
      </c>
      <c r="F9" s="1" t="s">
        <v>554</v>
      </c>
      <c r="G9" s="1" t="s">
        <v>555</v>
      </c>
      <c r="H9" s="1" t="s">
        <v>556</v>
      </c>
      <c r="I9" s="1" t="s">
        <v>557</v>
      </c>
      <c r="J9" s="1" t="s">
        <v>558</v>
      </c>
      <c r="K9" s="1" t="s">
        <v>559</v>
      </c>
      <c r="L9" s="1" t="s">
        <v>560</v>
      </c>
      <c r="M9" s="1" t="s">
        <v>561</v>
      </c>
      <c r="N9" s="1" t="s">
        <v>562</v>
      </c>
      <c r="O9" s="1" t="s">
        <v>563</v>
      </c>
      <c r="P9" s="1" t="s">
        <v>564</v>
      </c>
      <c r="Q9" s="1" t="s">
        <v>565</v>
      </c>
      <c r="R9" s="1" t="s">
        <v>566</v>
      </c>
      <c r="S9" s="1" t="s">
        <v>567</v>
      </c>
      <c r="T9" s="1" t="s">
        <v>568</v>
      </c>
      <c r="U9" s="1" t="s">
        <v>569</v>
      </c>
      <c r="V9" s="1" t="s">
        <v>570</v>
      </c>
      <c r="W9" s="1" t="s">
        <v>571</v>
      </c>
      <c r="X9" s="1" t="s">
        <v>572</v>
      </c>
      <c r="Y9" s="1" t="s">
        <v>573</v>
      </c>
      <c r="Z9" s="1" t="s">
        <v>574</v>
      </c>
      <c r="AA9" s="1" t="s">
        <v>575</v>
      </c>
      <c r="AB9" s="1" t="s">
        <v>576</v>
      </c>
      <c r="AC9" s="1" t="s">
        <v>577</v>
      </c>
      <c r="AD9" s="1" t="s">
        <v>578</v>
      </c>
      <c r="AE9" s="1" t="s">
        <v>579</v>
      </c>
      <c r="AF9" s="1" t="s">
        <v>580</v>
      </c>
      <c r="AG9" s="1" t="s">
        <v>581</v>
      </c>
      <c r="AH9" s="1" t="s">
        <v>582</v>
      </c>
      <c r="AI9" s="1" t="s">
        <v>583</v>
      </c>
      <c r="AJ9" s="1" t="s">
        <v>584</v>
      </c>
      <c r="AK9" s="1" t="s">
        <v>585</v>
      </c>
      <c r="AL9" s="1" t="s">
        <v>586</v>
      </c>
      <c r="AM9" s="1" t="s">
        <v>587</v>
      </c>
      <c r="AN9" s="1" t="s">
        <v>588</v>
      </c>
      <c r="AO9" s="1" t="s">
        <v>589</v>
      </c>
      <c r="AP9" s="1" t="s">
        <v>590</v>
      </c>
      <c r="AQ9" s="1" t="s">
        <v>591</v>
      </c>
      <c r="AR9" s="1" t="s">
        <v>592</v>
      </c>
      <c r="AS9" s="1" t="s">
        <v>593</v>
      </c>
      <c r="AT9" s="1" t="s">
        <v>594</v>
      </c>
      <c r="AU9" s="1" t="s">
        <v>595</v>
      </c>
      <c r="AV9" s="1" t="s">
        <v>596</v>
      </c>
      <c r="AW9" s="1" t="s">
        <v>597</v>
      </c>
    </row>
    <row r="10" spans="1:49" s="1" customFormat="1">
      <c r="C10" s="1" t="s">
        <v>598</v>
      </c>
      <c r="D10" s="1" t="s">
        <v>599</v>
      </c>
      <c r="E10" s="1" t="s">
        <v>600</v>
      </c>
      <c r="F10" s="1" t="s">
        <v>601</v>
      </c>
      <c r="G10" s="1" t="s">
        <v>602</v>
      </c>
      <c r="H10" s="1" t="s">
        <v>603</v>
      </c>
      <c r="I10" s="1" t="s">
        <v>604</v>
      </c>
      <c r="J10" s="1" t="s">
        <v>2974</v>
      </c>
      <c r="K10" s="1" t="s">
        <v>605</v>
      </c>
      <c r="L10" s="1" t="s">
        <v>606</v>
      </c>
      <c r="M10" s="1" t="s">
        <v>607</v>
      </c>
      <c r="N10" s="1" t="s">
        <v>608</v>
      </c>
      <c r="O10" s="1" t="s">
        <v>609</v>
      </c>
      <c r="P10" s="1" t="s">
        <v>610</v>
      </c>
      <c r="Q10" s="1" t="s">
        <v>611</v>
      </c>
      <c r="R10" s="1" t="s">
        <v>612</v>
      </c>
      <c r="S10" s="1" t="s">
        <v>613</v>
      </c>
      <c r="T10" s="1" t="s">
        <v>614</v>
      </c>
      <c r="U10" s="1" t="s">
        <v>615</v>
      </c>
      <c r="V10" s="1" t="s">
        <v>616</v>
      </c>
      <c r="W10" s="1" t="s">
        <v>617</v>
      </c>
      <c r="X10" s="1" t="s">
        <v>618</v>
      </c>
      <c r="Y10" s="1" t="s">
        <v>619</v>
      </c>
      <c r="Z10" s="1" t="s">
        <v>620</v>
      </c>
      <c r="AA10" s="1" t="s">
        <v>621</v>
      </c>
      <c r="AB10" s="1" t="s">
        <v>622</v>
      </c>
      <c r="AC10" s="1" t="s">
        <v>623</v>
      </c>
      <c r="AD10" s="1" t="s">
        <v>624</v>
      </c>
      <c r="AE10" s="1" t="s">
        <v>625</v>
      </c>
      <c r="AF10" s="1" t="s">
        <v>626</v>
      </c>
      <c r="AG10" s="1" t="s">
        <v>627</v>
      </c>
      <c r="AH10" s="1" t="s">
        <v>628</v>
      </c>
      <c r="AI10" s="1" t="s">
        <v>629</v>
      </c>
      <c r="AJ10" s="1" t="s">
        <v>630</v>
      </c>
      <c r="AK10" s="1" t="s">
        <v>631</v>
      </c>
      <c r="AL10" s="1" t="s">
        <v>632</v>
      </c>
      <c r="AM10" s="1" t="s">
        <v>633</v>
      </c>
      <c r="AN10" s="1" t="s">
        <v>634</v>
      </c>
      <c r="AO10" s="1" t="s">
        <v>635</v>
      </c>
      <c r="AP10" s="1" t="s">
        <v>636</v>
      </c>
      <c r="AQ10" s="1" t="s">
        <v>637</v>
      </c>
      <c r="AR10" s="1" t="s">
        <v>638</v>
      </c>
      <c r="AS10" s="1" t="s">
        <v>639</v>
      </c>
      <c r="AT10" s="1" t="s">
        <v>640</v>
      </c>
      <c r="AU10" s="1" t="s">
        <v>641</v>
      </c>
      <c r="AV10" s="1" t="s">
        <v>642</v>
      </c>
      <c r="AW10" s="1" t="s">
        <v>643</v>
      </c>
    </row>
    <row r="11" spans="1:49" s="1" customFormat="1">
      <c r="C11" s="1" t="s">
        <v>644</v>
      </c>
      <c r="D11" s="1" t="s">
        <v>645</v>
      </c>
      <c r="E11" s="1" t="s">
        <v>646</v>
      </c>
      <c r="F11" s="1" t="s">
        <v>647</v>
      </c>
      <c r="G11" s="1" t="s">
        <v>648</v>
      </c>
      <c r="H11" s="1" t="s">
        <v>649</v>
      </c>
      <c r="I11" s="1" t="s">
        <v>650</v>
      </c>
      <c r="J11" s="1" t="s">
        <v>651</v>
      </c>
      <c r="K11" s="1" t="s">
        <v>652</v>
      </c>
      <c r="L11" s="1" t="s">
        <v>653</v>
      </c>
      <c r="M11" s="1" t="s">
        <v>654</v>
      </c>
      <c r="N11" s="1" t="s">
        <v>655</v>
      </c>
      <c r="O11" s="1" t="s">
        <v>656</v>
      </c>
      <c r="P11" s="1" t="s">
        <v>657</v>
      </c>
      <c r="Q11" s="1" t="s">
        <v>658</v>
      </c>
      <c r="R11" s="1" t="s">
        <v>659</v>
      </c>
      <c r="S11" s="1" t="s">
        <v>660</v>
      </c>
      <c r="T11" s="1" t="s">
        <v>661</v>
      </c>
      <c r="U11" s="1" t="s">
        <v>662</v>
      </c>
      <c r="V11" s="1" t="s">
        <v>663</v>
      </c>
      <c r="W11" s="1" t="s">
        <v>664</v>
      </c>
      <c r="X11" s="1" t="s">
        <v>665</v>
      </c>
      <c r="Y11" s="1" t="s">
        <v>666</v>
      </c>
      <c r="Z11" s="1" t="s">
        <v>667</v>
      </c>
      <c r="AA11" s="1" t="s">
        <v>668</v>
      </c>
      <c r="AB11" s="1" t="s">
        <v>669</v>
      </c>
      <c r="AC11" s="1" t="s">
        <v>670</v>
      </c>
      <c r="AD11" s="1" t="s">
        <v>671</v>
      </c>
      <c r="AE11" s="1" t="s">
        <v>672</v>
      </c>
      <c r="AF11" s="1" t="s">
        <v>673</v>
      </c>
      <c r="AG11" s="1" t="s">
        <v>674</v>
      </c>
      <c r="AH11" s="1" t="s">
        <v>675</v>
      </c>
      <c r="AI11" s="1" t="s">
        <v>676</v>
      </c>
      <c r="AJ11" s="1" t="s">
        <v>677</v>
      </c>
      <c r="AK11" s="1" t="s">
        <v>678</v>
      </c>
      <c r="AL11" s="1" t="s">
        <v>679</v>
      </c>
      <c r="AM11" s="1" t="s">
        <v>680</v>
      </c>
      <c r="AN11" s="1" t="s">
        <v>681</v>
      </c>
      <c r="AO11" s="1" t="s">
        <v>682</v>
      </c>
      <c r="AP11" s="1" t="s">
        <v>683</v>
      </c>
      <c r="AQ11" s="1" t="s">
        <v>684</v>
      </c>
      <c r="AR11" s="1" t="s">
        <v>685</v>
      </c>
      <c r="AS11" s="1" t="s">
        <v>686</v>
      </c>
      <c r="AT11" s="1" t="s">
        <v>687</v>
      </c>
      <c r="AU11" s="1" t="s">
        <v>688</v>
      </c>
      <c r="AV11" s="1" t="s">
        <v>689</v>
      </c>
      <c r="AW11" s="1" t="s">
        <v>690</v>
      </c>
    </row>
    <row r="12" spans="1:49" s="1" customFormat="1">
      <c r="C12" s="1" t="s">
        <v>691</v>
      </c>
      <c r="D12" s="1" t="s">
        <v>692</v>
      </c>
      <c r="E12" s="1" t="s">
        <v>693</v>
      </c>
      <c r="F12" s="1" t="s">
        <v>694</v>
      </c>
      <c r="G12" s="1" t="s">
        <v>695</v>
      </c>
      <c r="H12" s="1" t="s">
        <v>696</v>
      </c>
      <c r="I12" s="1" t="s">
        <v>697</v>
      </c>
      <c r="J12" s="1" t="s">
        <v>698</v>
      </c>
      <c r="K12" s="1" t="s">
        <v>699</v>
      </c>
      <c r="L12" s="1" t="s">
        <v>700</v>
      </c>
      <c r="M12" s="1" t="s">
        <v>701</v>
      </c>
      <c r="N12" s="1" t="s">
        <v>702</v>
      </c>
      <c r="O12" s="1" t="s">
        <v>703</v>
      </c>
      <c r="P12" s="1" t="s">
        <v>704</v>
      </c>
      <c r="Q12" s="1" t="s">
        <v>705</v>
      </c>
      <c r="R12" s="1" t="s">
        <v>706</v>
      </c>
      <c r="S12" s="1" t="s">
        <v>707</v>
      </c>
      <c r="T12" s="1" t="s">
        <v>708</v>
      </c>
      <c r="U12" s="1" t="s">
        <v>709</v>
      </c>
      <c r="V12" s="1" t="s">
        <v>710</v>
      </c>
      <c r="W12" s="1" t="s">
        <v>711</v>
      </c>
      <c r="X12" s="1" t="s">
        <v>712</v>
      </c>
      <c r="Y12" s="1" t="s">
        <v>713</v>
      </c>
      <c r="Z12" s="1" t="s">
        <v>714</v>
      </c>
      <c r="AA12" s="1" t="s">
        <v>715</v>
      </c>
      <c r="AB12" s="1" t="s">
        <v>716</v>
      </c>
      <c r="AC12" s="1" t="s">
        <v>717</v>
      </c>
      <c r="AD12" s="1" t="s">
        <v>718</v>
      </c>
      <c r="AE12" s="1" t="s">
        <v>719</v>
      </c>
      <c r="AF12" s="1" t="s">
        <v>720</v>
      </c>
      <c r="AG12" s="1" t="s">
        <v>721</v>
      </c>
      <c r="AH12" s="1" t="s">
        <v>722</v>
      </c>
      <c r="AI12" s="1" t="s">
        <v>723</v>
      </c>
      <c r="AJ12" s="1" t="s">
        <v>724</v>
      </c>
      <c r="AK12" s="1" t="s">
        <v>725</v>
      </c>
      <c r="AL12" s="1" t="s">
        <v>726</v>
      </c>
      <c r="AM12" s="1" t="s">
        <v>727</v>
      </c>
      <c r="AN12" s="1" t="s">
        <v>728</v>
      </c>
      <c r="AO12" s="1" t="s">
        <v>729</v>
      </c>
      <c r="AP12" s="1" t="s">
        <v>730</v>
      </c>
      <c r="AQ12" s="1" t="s">
        <v>731</v>
      </c>
      <c r="AR12" s="1" t="s">
        <v>732</v>
      </c>
      <c r="AS12" s="1" t="s">
        <v>733</v>
      </c>
      <c r="AT12" s="1" t="s">
        <v>734</v>
      </c>
      <c r="AU12" s="1" t="s">
        <v>735</v>
      </c>
      <c r="AV12" s="1" t="s">
        <v>736</v>
      </c>
      <c r="AW12" s="1" t="s">
        <v>737</v>
      </c>
    </row>
    <row r="13" spans="1:49" s="1" customFormat="1">
      <c r="C13" s="1" t="s">
        <v>738</v>
      </c>
      <c r="D13" s="1" t="s">
        <v>739</v>
      </c>
      <c r="E13" s="1" t="s">
        <v>740</v>
      </c>
      <c r="F13" s="1" t="s">
        <v>741</v>
      </c>
      <c r="G13" s="1" t="s">
        <v>742</v>
      </c>
      <c r="H13" s="1" t="s">
        <v>743</v>
      </c>
      <c r="I13" s="1" t="s">
        <v>744</v>
      </c>
      <c r="J13" s="1" t="s">
        <v>745</v>
      </c>
      <c r="K13" s="1" t="s">
        <v>746</v>
      </c>
      <c r="L13" s="1" t="s">
        <v>747</v>
      </c>
      <c r="M13" s="1" t="s">
        <v>748</v>
      </c>
      <c r="N13" s="1" t="s">
        <v>749</v>
      </c>
      <c r="O13" s="1" t="s">
        <v>750</v>
      </c>
      <c r="P13" s="1" t="s">
        <v>751</v>
      </c>
      <c r="Q13" s="1" t="s">
        <v>752</v>
      </c>
      <c r="R13" s="1" t="s">
        <v>753</v>
      </c>
      <c r="S13" s="1" t="s">
        <v>754</v>
      </c>
      <c r="T13" s="1" t="s">
        <v>755</v>
      </c>
      <c r="U13" s="1" t="s">
        <v>756</v>
      </c>
      <c r="V13" s="1" t="s">
        <v>757</v>
      </c>
      <c r="W13" s="1" t="s">
        <v>758</v>
      </c>
      <c r="X13" s="1" t="s">
        <v>759</v>
      </c>
      <c r="Y13" s="1" t="s">
        <v>760</v>
      </c>
      <c r="Z13" s="1" t="s">
        <v>761</v>
      </c>
      <c r="AA13" s="1" t="s">
        <v>762</v>
      </c>
      <c r="AB13" s="1" t="s">
        <v>763</v>
      </c>
      <c r="AC13" s="1" t="s">
        <v>764</v>
      </c>
      <c r="AD13" s="1" t="s">
        <v>765</v>
      </c>
      <c r="AE13" s="1" t="s">
        <v>766</v>
      </c>
      <c r="AF13" s="1" t="s">
        <v>767</v>
      </c>
      <c r="AG13" s="1" t="s">
        <v>768</v>
      </c>
      <c r="AH13" s="1" t="s">
        <v>769</v>
      </c>
      <c r="AI13" s="1" t="s">
        <v>770</v>
      </c>
      <c r="AJ13" s="1" t="s">
        <v>771</v>
      </c>
      <c r="AK13" s="1" t="s">
        <v>772</v>
      </c>
      <c r="AL13" s="1" t="s">
        <v>773</v>
      </c>
      <c r="AM13" s="1" t="s">
        <v>774</v>
      </c>
      <c r="AN13" s="1" t="s">
        <v>775</v>
      </c>
      <c r="AO13" s="1" t="s">
        <v>776</v>
      </c>
      <c r="AP13" s="1" t="s">
        <v>777</v>
      </c>
      <c r="AQ13" s="1" t="s">
        <v>778</v>
      </c>
      <c r="AR13" s="1" t="s">
        <v>779</v>
      </c>
      <c r="AS13" s="1" t="s">
        <v>780</v>
      </c>
      <c r="AT13" s="1" t="s">
        <v>781</v>
      </c>
      <c r="AU13" s="1" t="s">
        <v>782</v>
      </c>
      <c r="AV13" s="1" t="s">
        <v>783</v>
      </c>
      <c r="AW13" s="1" t="s">
        <v>784</v>
      </c>
    </row>
    <row r="14" spans="1:49" s="1" customFormat="1">
      <c r="C14" s="1" t="s">
        <v>785</v>
      </c>
      <c r="D14" s="1" t="s">
        <v>786</v>
      </c>
      <c r="E14" s="1" t="s">
        <v>787</v>
      </c>
      <c r="F14" s="1" t="s">
        <v>788</v>
      </c>
      <c r="G14" s="1" t="s">
        <v>789</v>
      </c>
      <c r="H14" s="1" t="s">
        <v>790</v>
      </c>
      <c r="I14" s="1" t="s">
        <v>791</v>
      </c>
      <c r="J14" s="1" t="s">
        <v>792</v>
      </c>
      <c r="K14" s="1" t="s">
        <v>793</v>
      </c>
      <c r="L14" s="1" t="s">
        <v>794</v>
      </c>
      <c r="M14" s="1" t="s">
        <v>795</v>
      </c>
      <c r="N14" s="1" t="s">
        <v>796</v>
      </c>
      <c r="O14" s="1" t="s">
        <v>797</v>
      </c>
      <c r="P14" s="1" t="s">
        <v>798</v>
      </c>
      <c r="Q14" s="1" t="s">
        <v>799</v>
      </c>
      <c r="R14" s="1" t="s">
        <v>800</v>
      </c>
      <c r="S14" s="1" t="s">
        <v>801</v>
      </c>
      <c r="T14" s="1" t="s">
        <v>802</v>
      </c>
      <c r="U14" s="1" t="s">
        <v>803</v>
      </c>
      <c r="V14" s="1" t="s">
        <v>804</v>
      </c>
      <c r="W14" s="1" t="s">
        <v>805</v>
      </c>
      <c r="X14" s="1" t="s">
        <v>806</v>
      </c>
      <c r="Y14" s="1" t="s">
        <v>807</v>
      </c>
      <c r="Z14" s="1" t="s">
        <v>808</v>
      </c>
      <c r="AA14" s="1" t="s">
        <v>809</v>
      </c>
      <c r="AB14" s="1" t="s">
        <v>810</v>
      </c>
      <c r="AC14" s="1" t="s">
        <v>811</v>
      </c>
      <c r="AD14" s="1" t="s">
        <v>812</v>
      </c>
      <c r="AE14" s="1" t="s">
        <v>813</v>
      </c>
      <c r="AF14" s="1" t="s">
        <v>814</v>
      </c>
      <c r="AG14" s="1" t="s">
        <v>815</v>
      </c>
      <c r="AH14" s="1" t="s">
        <v>816</v>
      </c>
      <c r="AI14" s="1" t="s">
        <v>817</v>
      </c>
      <c r="AJ14" s="1" t="s">
        <v>818</v>
      </c>
      <c r="AK14" s="1" t="s">
        <v>819</v>
      </c>
      <c r="AL14" s="1" t="s">
        <v>820</v>
      </c>
      <c r="AM14" s="1" t="s">
        <v>821</v>
      </c>
      <c r="AN14" s="1" t="s">
        <v>822</v>
      </c>
      <c r="AO14" s="1" t="s">
        <v>823</v>
      </c>
      <c r="AP14" s="1" t="s">
        <v>824</v>
      </c>
      <c r="AQ14" s="1" t="s">
        <v>825</v>
      </c>
      <c r="AR14" s="1" t="s">
        <v>826</v>
      </c>
      <c r="AS14" s="1" t="s">
        <v>827</v>
      </c>
      <c r="AT14" s="1" t="s">
        <v>828</v>
      </c>
      <c r="AU14" s="1" t="s">
        <v>829</v>
      </c>
      <c r="AV14" s="1" t="s">
        <v>830</v>
      </c>
      <c r="AW14" s="1" t="s">
        <v>831</v>
      </c>
    </row>
    <row r="15" spans="1:49" s="1" customFormat="1">
      <c r="C15" s="1" t="s">
        <v>832</v>
      </c>
      <c r="D15" s="1" t="s">
        <v>833</v>
      </c>
      <c r="E15" s="1" t="s">
        <v>834</v>
      </c>
      <c r="F15" s="1" t="s">
        <v>835</v>
      </c>
      <c r="G15" s="1" t="s">
        <v>836</v>
      </c>
      <c r="H15" s="1" t="s">
        <v>837</v>
      </c>
      <c r="I15" s="1" t="s">
        <v>838</v>
      </c>
      <c r="J15" s="1" t="s">
        <v>839</v>
      </c>
      <c r="K15" s="1" t="s">
        <v>840</v>
      </c>
      <c r="L15" s="1" t="s">
        <v>841</v>
      </c>
      <c r="M15" s="1" t="s">
        <v>842</v>
      </c>
      <c r="N15" s="1" t="s">
        <v>843</v>
      </c>
      <c r="O15" s="1" t="s">
        <v>844</v>
      </c>
      <c r="P15" s="1" t="s">
        <v>845</v>
      </c>
      <c r="Q15" s="1" t="s">
        <v>846</v>
      </c>
      <c r="R15" s="1" t="s">
        <v>847</v>
      </c>
      <c r="S15" s="1" t="s">
        <v>848</v>
      </c>
      <c r="T15" s="1" t="s">
        <v>849</v>
      </c>
      <c r="U15" s="1" t="s">
        <v>850</v>
      </c>
      <c r="V15" s="1" t="s">
        <v>851</v>
      </c>
      <c r="W15" s="1" t="s">
        <v>852</v>
      </c>
      <c r="X15" s="1" t="s">
        <v>853</v>
      </c>
      <c r="Y15" s="1" t="s">
        <v>854</v>
      </c>
      <c r="Z15" s="1" t="s">
        <v>855</v>
      </c>
      <c r="AA15" s="1" t="s">
        <v>856</v>
      </c>
      <c r="AB15" s="1" t="s">
        <v>857</v>
      </c>
      <c r="AC15" s="1" t="s">
        <v>858</v>
      </c>
      <c r="AD15" s="1" t="s">
        <v>859</v>
      </c>
      <c r="AE15" s="1" t="s">
        <v>860</v>
      </c>
      <c r="AF15" s="1" t="s">
        <v>861</v>
      </c>
      <c r="AG15" s="1" t="s">
        <v>862</v>
      </c>
      <c r="AH15" s="1" t="s">
        <v>863</v>
      </c>
      <c r="AI15" s="1" t="s">
        <v>864</v>
      </c>
      <c r="AJ15" s="1" t="s">
        <v>865</v>
      </c>
      <c r="AK15" s="1" t="s">
        <v>866</v>
      </c>
      <c r="AL15" s="1" t="s">
        <v>867</v>
      </c>
      <c r="AM15" s="1" t="s">
        <v>868</v>
      </c>
      <c r="AN15" s="1" t="s">
        <v>869</v>
      </c>
      <c r="AO15" s="1" t="s">
        <v>870</v>
      </c>
      <c r="AP15" s="1" t="s">
        <v>871</v>
      </c>
      <c r="AQ15" s="1" t="s">
        <v>872</v>
      </c>
      <c r="AR15" s="1" t="s">
        <v>873</v>
      </c>
      <c r="AS15" s="1" t="s">
        <v>874</v>
      </c>
      <c r="AT15" s="1" t="s">
        <v>875</v>
      </c>
      <c r="AU15" s="1" t="s">
        <v>876</v>
      </c>
      <c r="AV15" s="1" t="s">
        <v>877</v>
      </c>
      <c r="AW15" s="1" t="s">
        <v>878</v>
      </c>
    </row>
    <row r="16" spans="1:49" s="1" customFormat="1">
      <c r="C16" s="1" t="s">
        <v>879</v>
      </c>
      <c r="D16" s="1" t="s">
        <v>880</v>
      </c>
      <c r="E16" s="1" t="s">
        <v>881</v>
      </c>
      <c r="F16" s="1" t="s">
        <v>882</v>
      </c>
      <c r="G16" s="1" t="s">
        <v>883</v>
      </c>
      <c r="H16" s="1" t="s">
        <v>884</v>
      </c>
      <c r="I16" s="1" t="s">
        <v>885</v>
      </c>
      <c r="J16" s="1" t="s">
        <v>886</v>
      </c>
      <c r="K16" s="1" t="s">
        <v>887</v>
      </c>
      <c r="L16" s="1" t="s">
        <v>888</v>
      </c>
      <c r="M16" s="1" t="s">
        <v>889</v>
      </c>
      <c r="N16" s="1" t="s">
        <v>890</v>
      </c>
      <c r="O16" s="1" t="s">
        <v>891</v>
      </c>
      <c r="P16" s="1" t="s">
        <v>892</v>
      </c>
      <c r="Q16" s="1" t="s">
        <v>893</v>
      </c>
      <c r="R16" s="1" t="s">
        <v>894</v>
      </c>
      <c r="S16" s="1" t="s">
        <v>895</v>
      </c>
      <c r="T16" s="1" t="s">
        <v>896</v>
      </c>
      <c r="U16" s="1" t="s">
        <v>897</v>
      </c>
      <c r="V16" s="1" t="s">
        <v>898</v>
      </c>
      <c r="W16" s="1" t="s">
        <v>899</v>
      </c>
      <c r="X16" s="1" t="s">
        <v>900</v>
      </c>
      <c r="Y16" s="1" t="s">
        <v>901</v>
      </c>
      <c r="Z16" s="1" t="s">
        <v>902</v>
      </c>
      <c r="AA16" s="1" t="s">
        <v>903</v>
      </c>
      <c r="AB16" s="1" t="s">
        <v>904</v>
      </c>
      <c r="AC16" s="1" t="s">
        <v>905</v>
      </c>
      <c r="AD16" s="1" t="s">
        <v>906</v>
      </c>
      <c r="AE16" s="1" t="s">
        <v>907</v>
      </c>
      <c r="AF16" s="1" t="s">
        <v>908</v>
      </c>
      <c r="AG16" s="1" t="s">
        <v>909</v>
      </c>
      <c r="AH16" s="1" t="s">
        <v>910</v>
      </c>
      <c r="AI16" s="1" t="s">
        <v>911</v>
      </c>
      <c r="AJ16" s="1" t="s">
        <v>912</v>
      </c>
      <c r="AK16" s="1" t="s">
        <v>913</v>
      </c>
      <c r="AL16" s="1" t="s">
        <v>914</v>
      </c>
      <c r="AM16" s="1" t="s">
        <v>915</v>
      </c>
      <c r="AN16" s="1" t="s">
        <v>916</v>
      </c>
      <c r="AO16" s="1" t="s">
        <v>917</v>
      </c>
      <c r="AP16" s="1" t="s">
        <v>918</v>
      </c>
      <c r="AQ16" s="1" t="s">
        <v>919</v>
      </c>
      <c r="AR16" s="1" t="s">
        <v>920</v>
      </c>
      <c r="AS16" s="1" t="s">
        <v>921</v>
      </c>
      <c r="AT16" s="1" t="s">
        <v>922</v>
      </c>
      <c r="AU16" s="1" t="s">
        <v>923</v>
      </c>
      <c r="AV16" s="1" t="s">
        <v>924</v>
      </c>
      <c r="AW16" s="1" t="s">
        <v>925</v>
      </c>
    </row>
    <row r="17" spans="3:49" s="1" customFormat="1">
      <c r="C17" s="1" t="s">
        <v>926</v>
      </c>
      <c r="D17" s="1" t="s">
        <v>927</v>
      </c>
      <c r="E17" s="1" t="s">
        <v>928</v>
      </c>
      <c r="F17" s="1" t="s">
        <v>929</v>
      </c>
      <c r="G17" s="1" t="s">
        <v>930</v>
      </c>
      <c r="H17" s="1" t="s">
        <v>931</v>
      </c>
      <c r="I17" s="1" t="s">
        <v>932</v>
      </c>
      <c r="J17" s="1" t="s">
        <v>933</v>
      </c>
      <c r="K17" s="1" t="s">
        <v>934</v>
      </c>
      <c r="L17" s="1" t="s">
        <v>935</v>
      </c>
      <c r="M17" s="1" t="s">
        <v>936</v>
      </c>
      <c r="N17" s="1" t="s">
        <v>937</v>
      </c>
      <c r="O17" s="1" t="s">
        <v>938</v>
      </c>
      <c r="P17" s="1" t="s">
        <v>939</v>
      </c>
      <c r="Q17" s="1" t="s">
        <v>940</v>
      </c>
      <c r="R17" s="1" t="s">
        <v>941</v>
      </c>
      <c r="S17" s="1" t="s">
        <v>942</v>
      </c>
      <c r="T17" s="1" t="s">
        <v>943</v>
      </c>
      <c r="U17" s="1" t="s">
        <v>944</v>
      </c>
      <c r="V17" s="1" t="s">
        <v>945</v>
      </c>
      <c r="W17" s="1" t="s">
        <v>946</v>
      </c>
      <c r="X17" s="1" t="s">
        <v>947</v>
      </c>
      <c r="Y17" s="1" t="s">
        <v>948</v>
      </c>
      <c r="Z17" s="1" t="s">
        <v>949</v>
      </c>
      <c r="AA17" s="1" t="s">
        <v>950</v>
      </c>
      <c r="AB17" s="1" t="s">
        <v>951</v>
      </c>
      <c r="AC17" s="1" t="s">
        <v>952</v>
      </c>
      <c r="AD17" s="1" t="s">
        <v>953</v>
      </c>
      <c r="AE17" s="1" t="s">
        <v>954</v>
      </c>
      <c r="AF17" s="1" t="s">
        <v>955</v>
      </c>
      <c r="AG17" s="1" t="s">
        <v>956</v>
      </c>
      <c r="AH17" s="1" t="s">
        <v>957</v>
      </c>
      <c r="AI17" s="1" t="s">
        <v>958</v>
      </c>
      <c r="AJ17" s="1" t="s">
        <v>959</v>
      </c>
      <c r="AK17" s="1" t="s">
        <v>960</v>
      </c>
      <c r="AL17" s="1" t="s">
        <v>961</v>
      </c>
      <c r="AM17" s="1" t="s">
        <v>962</v>
      </c>
      <c r="AN17" s="1" t="s">
        <v>963</v>
      </c>
      <c r="AO17" s="1" t="s">
        <v>964</v>
      </c>
      <c r="AP17" s="1" t="s">
        <v>965</v>
      </c>
      <c r="AQ17" s="1" t="s">
        <v>966</v>
      </c>
      <c r="AR17" s="1" t="s">
        <v>967</v>
      </c>
      <c r="AS17" s="1" t="s">
        <v>968</v>
      </c>
      <c r="AT17" s="1" t="s">
        <v>969</v>
      </c>
      <c r="AU17" s="1" t="s">
        <v>970</v>
      </c>
      <c r="AV17" s="1" t="s">
        <v>971</v>
      </c>
      <c r="AW17" s="1" t="s">
        <v>972</v>
      </c>
    </row>
    <row r="18" spans="3:49" s="1" customFormat="1">
      <c r="C18" s="1" t="s">
        <v>973</v>
      </c>
      <c r="D18" s="1" t="s">
        <v>974</v>
      </c>
      <c r="E18" s="1" t="s">
        <v>975</v>
      </c>
      <c r="F18" s="1" t="s">
        <v>976</v>
      </c>
      <c r="G18" s="1" t="s">
        <v>977</v>
      </c>
      <c r="H18" s="1" t="s">
        <v>978</v>
      </c>
      <c r="I18" s="1" t="s">
        <v>979</v>
      </c>
      <c r="J18" s="1" t="s">
        <v>980</v>
      </c>
      <c r="K18" s="1" t="s">
        <v>981</v>
      </c>
      <c r="L18" s="1" t="s">
        <v>982</v>
      </c>
      <c r="M18" s="1" t="s">
        <v>983</v>
      </c>
      <c r="N18" s="1" t="s">
        <v>984</v>
      </c>
      <c r="O18" s="1" t="s">
        <v>985</v>
      </c>
      <c r="P18" s="1" t="s">
        <v>986</v>
      </c>
      <c r="Q18" s="1" t="s">
        <v>987</v>
      </c>
      <c r="R18" s="1" t="s">
        <v>988</v>
      </c>
      <c r="S18" s="1" t="s">
        <v>989</v>
      </c>
      <c r="T18" s="1" t="s">
        <v>990</v>
      </c>
      <c r="U18" s="1" t="s">
        <v>991</v>
      </c>
      <c r="V18" s="1" t="s">
        <v>992</v>
      </c>
      <c r="W18" s="1" t="s">
        <v>993</v>
      </c>
      <c r="X18" s="1" t="s">
        <v>994</v>
      </c>
      <c r="Y18" s="1" t="s">
        <v>995</v>
      </c>
      <c r="Z18" s="1" t="s">
        <v>996</v>
      </c>
      <c r="AA18" s="1" t="s">
        <v>997</v>
      </c>
      <c r="AB18" s="1" t="s">
        <v>998</v>
      </c>
      <c r="AC18" s="1" t="s">
        <v>999</v>
      </c>
      <c r="AD18" s="1" t="s">
        <v>1000</v>
      </c>
      <c r="AE18" s="1" t="s">
        <v>1001</v>
      </c>
      <c r="AF18" s="1" t="s">
        <v>1002</v>
      </c>
      <c r="AG18" s="1" t="s">
        <v>1003</v>
      </c>
      <c r="AH18" s="1" t="s">
        <v>1004</v>
      </c>
      <c r="AI18" s="1" t="s">
        <v>1005</v>
      </c>
      <c r="AJ18" s="1" t="s">
        <v>1006</v>
      </c>
      <c r="AK18" s="1" t="s">
        <v>1007</v>
      </c>
      <c r="AL18" s="1" t="s">
        <v>1008</v>
      </c>
      <c r="AM18" s="1" t="s">
        <v>1009</v>
      </c>
      <c r="AN18" s="1" t="s">
        <v>1010</v>
      </c>
      <c r="AO18" s="1" t="s">
        <v>1011</v>
      </c>
      <c r="AP18" s="1" t="s">
        <v>1012</v>
      </c>
      <c r="AQ18" s="1" t="s">
        <v>1013</v>
      </c>
      <c r="AR18" s="1" t="s">
        <v>1014</v>
      </c>
      <c r="AS18" s="1" t="s">
        <v>1015</v>
      </c>
      <c r="AT18" s="1" t="s">
        <v>1016</v>
      </c>
      <c r="AU18" s="1" t="s">
        <v>1017</v>
      </c>
      <c r="AV18" s="1" t="s">
        <v>1018</v>
      </c>
      <c r="AW18" s="1" t="s">
        <v>1019</v>
      </c>
    </row>
    <row r="19" spans="3:49" s="1" customFormat="1">
      <c r="C19" s="1" t="s">
        <v>1020</v>
      </c>
      <c r="D19" s="1" t="s">
        <v>1021</v>
      </c>
      <c r="E19" s="1" t="s">
        <v>1022</v>
      </c>
      <c r="F19" s="1" t="s">
        <v>1023</v>
      </c>
      <c r="G19" s="1" t="s">
        <v>1024</v>
      </c>
      <c r="H19" s="1" t="s">
        <v>1025</v>
      </c>
      <c r="I19" s="1" t="s">
        <v>1026</v>
      </c>
      <c r="J19" s="1" t="s">
        <v>1027</v>
      </c>
      <c r="K19" s="1" t="s">
        <v>1028</v>
      </c>
      <c r="L19" s="1" t="s">
        <v>1029</v>
      </c>
      <c r="M19" s="1" t="s">
        <v>1030</v>
      </c>
      <c r="N19" s="1" t="s">
        <v>1031</v>
      </c>
      <c r="O19" s="1" t="s">
        <v>1032</v>
      </c>
      <c r="P19" s="1" t="s">
        <v>1033</v>
      </c>
      <c r="Q19" s="1" t="s">
        <v>1034</v>
      </c>
      <c r="S19" s="1" t="s">
        <v>1035</v>
      </c>
      <c r="T19" s="1" t="s">
        <v>1036</v>
      </c>
      <c r="U19" s="1" t="s">
        <v>1037</v>
      </c>
      <c r="V19" s="1" t="s">
        <v>1038</v>
      </c>
      <c r="W19" s="1" t="s">
        <v>1039</v>
      </c>
      <c r="X19" s="1" t="s">
        <v>1040</v>
      </c>
      <c r="Y19" s="1" t="s">
        <v>1041</v>
      </c>
      <c r="Z19" s="1" t="s">
        <v>1042</v>
      </c>
      <c r="AA19" s="1" t="s">
        <v>1043</v>
      </c>
      <c r="AB19" s="1" t="s">
        <v>1044</v>
      </c>
      <c r="AC19" s="1" t="s">
        <v>1045</v>
      </c>
      <c r="AD19" s="1" t="s">
        <v>1046</v>
      </c>
      <c r="AE19" s="1" t="s">
        <v>1047</v>
      </c>
      <c r="AF19" s="1" t="s">
        <v>1048</v>
      </c>
      <c r="AG19" s="1" t="s">
        <v>1049</v>
      </c>
      <c r="AH19" s="1" t="s">
        <v>1050</v>
      </c>
      <c r="AI19" s="1" t="s">
        <v>1051</v>
      </c>
      <c r="AJ19" s="1" t="s">
        <v>1052</v>
      </c>
      <c r="AK19" s="1" t="s">
        <v>1053</v>
      </c>
      <c r="AL19" s="1" t="s">
        <v>1054</v>
      </c>
      <c r="AM19" s="1" t="s">
        <v>1055</v>
      </c>
      <c r="AN19" s="1" t="s">
        <v>1056</v>
      </c>
      <c r="AO19" s="1" t="s">
        <v>1057</v>
      </c>
      <c r="AP19" s="1" t="s">
        <v>1058</v>
      </c>
      <c r="AQ19" s="1" t="s">
        <v>1059</v>
      </c>
      <c r="AR19" s="1" t="s">
        <v>1060</v>
      </c>
      <c r="AS19" s="1" t="s">
        <v>1061</v>
      </c>
      <c r="AT19" s="1" t="s">
        <v>1062</v>
      </c>
      <c r="AU19" s="1" t="s">
        <v>1063</v>
      </c>
      <c r="AV19" s="1" t="s">
        <v>1064</v>
      </c>
      <c r="AW19" s="1" t="s">
        <v>1065</v>
      </c>
    </row>
    <row r="20" spans="3:49" s="1" customFormat="1">
      <c r="C20" s="1" t="s">
        <v>1066</v>
      </c>
      <c r="D20" s="1" t="s">
        <v>1067</v>
      </c>
      <c r="E20" s="1" t="s">
        <v>1068</v>
      </c>
      <c r="F20" s="1" t="s">
        <v>1069</v>
      </c>
      <c r="G20" s="1" t="s">
        <v>1070</v>
      </c>
      <c r="H20" s="1" t="s">
        <v>1071</v>
      </c>
      <c r="I20" s="1" t="s">
        <v>1072</v>
      </c>
      <c r="J20" s="1" t="s">
        <v>1073</v>
      </c>
      <c r="K20" s="1" t="s">
        <v>1074</v>
      </c>
      <c r="L20" s="1" t="s">
        <v>1075</v>
      </c>
      <c r="M20" s="1" t="s">
        <v>1076</v>
      </c>
      <c r="N20" s="1" t="s">
        <v>1077</v>
      </c>
      <c r="O20" s="1" t="s">
        <v>1078</v>
      </c>
      <c r="P20" s="1" t="s">
        <v>1079</v>
      </c>
      <c r="Q20" s="1" t="s">
        <v>1080</v>
      </c>
      <c r="S20" s="1" t="s">
        <v>1081</v>
      </c>
      <c r="T20" s="1" t="s">
        <v>1082</v>
      </c>
      <c r="U20" s="1" t="s">
        <v>1003</v>
      </c>
      <c r="V20" s="1" t="s">
        <v>1083</v>
      </c>
      <c r="W20" s="1" t="s">
        <v>1084</v>
      </c>
      <c r="X20" s="1" t="s">
        <v>1085</v>
      </c>
      <c r="Y20" s="1" t="s">
        <v>1086</v>
      </c>
      <c r="Z20" s="1" t="s">
        <v>1087</v>
      </c>
      <c r="AA20" s="1" t="s">
        <v>1088</v>
      </c>
      <c r="AB20" s="1" t="s">
        <v>1089</v>
      </c>
      <c r="AC20" s="1" t="s">
        <v>1090</v>
      </c>
      <c r="AD20" s="1" t="s">
        <v>1091</v>
      </c>
      <c r="AE20" s="1" t="s">
        <v>1092</v>
      </c>
      <c r="AF20" s="1" t="s">
        <v>943</v>
      </c>
      <c r="AG20" s="1" t="s">
        <v>1093</v>
      </c>
      <c r="AH20" s="1" t="s">
        <v>1094</v>
      </c>
      <c r="AI20" s="1" t="s">
        <v>1095</v>
      </c>
      <c r="AJ20" s="1" t="s">
        <v>1096</v>
      </c>
      <c r="AK20" s="1" t="s">
        <v>1097</v>
      </c>
      <c r="AL20" s="1" t="s">
        <v>1098</v>
      </c>
      <c r="AM20" s="1" t="s">
        <v>1099</v>
      </c>
      <c r="AN20" s="1" t="s">
        <v>1100</v>
      </c>
      <c r="AO20" s="1" t="s">
        <v>1101</v>
      </c>
      <c r="AP20" s="1" t="s">
        <v>1102</v>
      </c>
      <c r="AQ20" s="1" t="s">
        <v>1103</v>
      </c>
      <c r="AR20" s="1" t="s">
        <v>1104</v>
      </c>
      <c r="AS20" s="1" t="s">
        <v>1105</v>
      </c>
      <c r="AT20" s="1" t="s">
        <v>1106</v>
      </c>
      <c r="AU20" s="1" t="s">
        <v>1107</v>
      </c>
      <c r="AV20" s="1" t="s">
        <v>1108</v>
      </c>
      <c r="AW20" s="1" t="s">
        <v>1109</v>
      </c>
    </row>
    <row r="21" spans="3:49" s="1" customFormat="1">
      <c r="C21" s="1" t="s">
        <v>1110</v>
      </c>
      <c r="D21" s="1" t="s">
        <v>1111</v>
      </c>
      <c r="E21" s="1" t="s">
        <v>1112</v>
      </c>
      <c r="F21" s="1" t="s">
        <v>1113</v>
      </c>
      <c r="G21" s="1" t="s">
        <v>1114</v>
      </c>
      <c r="H21" s="1" t="s">
        <v>988</v>
      </c>
      <c r="I21" s="1" t="s">
        <v>1115</v>
      </c>
      <c r="J21" s="1" t="s">
        <v>1116</v>
      </c>
      <c r="K21" s="1" t="s">
        <v>1117</v>
      </c>
      <c r="L21" s="1" t="s">
        <v>1118</v>
      </c>
      <c r="M21" s="1" t="s">
        <v>1119</v>
      </c>
      <c r="N21" s="1" t="s">
        <v>1120</v>
      </c>
      <c r="O21" s="1" t="s">
        <v>1121</v>
      </c>
      <c r="P21" s="1" t="s">
        <v>1122</v>
      </c>
      <c r="Q21" s="1" t="s">
        <v>1123</v>
      </c>
      <c r="S21" s="1" t="s">
        <v>1124</v>
      </c>
      <c r="U21" s="1" t="s">
        <v>1125</v>
      </c>
      <c r="V21" s="1" t="s">
        <v>1126</v>
      </c>
      <c r="W21" s="1" t="s">
        <v>1127</v>
      </c>
      <c r="X21" s="1" t="s">
        <v>1128</v>
      </c>
      <c r="Y21" s="1" t="s">
        <v>1129</v>
      </c>
      <c r="Z21" s="1" t="s">
        <v>988</v>
      </c>
      <c r="AA21" s="1" t="s">
        <v>1130</v>
      </c>
      <c r="AB21" s="1" t="s">
        <v>1131</v>
      </c>
      <c r="AC21" s="1" t="s">
        <v>1132</v>
      </c>
      <c r="AD21" s="1" t="s">
        <v>1133</v>
      </c>
      <c r="AE21" s="1" t="s">
        <v>1134</v>
      </c>
      <c r="AF21" s="1" t="s">
        <v>1135</v>
      </c>
      <c r="AG21" s="1" t="s">
        <v>950</v>
      </c>
      <c r="AH21" s="1" t="s">
        <v>1136</v>
      </c>
      <c r="AI21" s="1" t="s">
        <v>1137</v>
      </c>
      <c r="AJ21" s="1" t="s">
        <v>1138</v>
      </c>
      <c r="AK21" s="1" t="s">
        <v>1139</v>
      </c>
      <c r="AL21" s="1" t="s">
        <v>1140</v>
      </c>
      <c r="AN21" s="1" t="s">
        <v>1141</v>
      </c>
      <c r="AO21" s="1" t="s">
        <v>1142</v>
      </c>
      <c r="AP21" s="1" t="s">
        <v>1143</v>
      </c>
      <c r="AQ21" s="1" t="s">
        <v>1144</v>
      </c>
      <c r="AR21" s="1" t="s">
        <v>1145</v>
      </c>
      <c r="AS21" s="1" t="s">
        <v>1146</v>
      </c>
      <c r="AT21" s="1" t="s">
        <v>1147</v>
      </c>
      <c r="AU21" s="1" t="s">
        <v>1148</v>
      </c>
      <c r="AV21" s="1" t="s">
        <v>1149</v>
      </c>
      <c r="AW21" s="1" t="s">
        <v>1150</v>
      </c>
    </row>
    <row r="22" spans="3:49" s="1" customFormat="1">
      <c r="C22" s="1" t="s">
        <v>1151</v>
      </c>
      <c r="D22" s="1" t="s">
        <v>1152</v>
      </c>
      <c r="E22" s="1" t="s">
        <v>1153</v>
      </c>
      <c r="F22" s="1" t="s">
        <v>1154</v>
      </c>
      <c r="G22" s="1" t="s">
        <v>1155</v>
      </c>
      <c r="H22" s="1" t="s">
        <v>1156</v>
      </c>
      <c r="I22" s="1" t="s">
        <v>1157</v>
      </c>
      <c r="J22" s="1" t="s">
        <v>1158</v>
      </c>
      <c r="K22" s="1" t="s">
        <v>1159</v>
      </c>
      <c r="L22" s="1" t="s">
        <v>1160</v>
      </c>
      <c r="M22" s="1" t="s">
        <v>1161</v>
      </c>
      <c r="N22" s="1" t="s">
        <v>1162</v>
      </c>
      <c r="O22" s="1" t="s">
        <v>1163</v>
      </c>
      <c r="P22" s="1" t="s">
        <v>1164</v>
      </c>
      <c r="Q22" s="1" t="s">
        <v>1165</v>
      </c>
      <c r="S22" s="1" t="s">
        <v>1166</v>
      </c>
      <c r="U22" s="1" t="s">
        <v>1167</v>
      </c>
      <c r="V22" s="1" t="s">
        <v>1168</v>
      </c>
      <c r="W22" s="1" t="s">
        <v>1169</v>
      </c>
      <c r="X22" s="1" t="s">
        <v>1170</v>
      </c>
      <c r="Y22" s="1" t="s">
        <v>1171</v>
      </c>
      <c r="Z22" s="1" t="s">
        <v>1172</v>
      </c>
      <c r="AA22" s="1" t="s">
        <v>1173</v>
      </c>
      <c r="AB22" s="1" t="s">
        <v>1174</v>
      </c>
      <c r="AC22" s="1" t="s">
        <v>1175</v>
      </c>
      <c r="AD22" s="1" t="s">
        <v>1176</v>
      </c>
      <c r="AE22" s="1" t="s">
        <v>1177</v>
      </c>
      <c r="AF22" s="1" t="s">
        <v>1178</v>
      </c>
      <c r="AG22" s="1" t="s">
        <v>1179</v>
      </c>
      <c r="AH22" s="1" t="s">
        <v>1180</v>
      </c>
      <c r="AI22" s="1" t="s">
        <v>1181</v>
      </c>
      <c r="AJ22" s="1" t="s">
        <v>1182</v>
      </c>
      <c r="AK22" s="1" t="s">
        <v>1183</v>
      </c>
      <c r="AL22" s="1" t="s">
        <v>1184</v>
      </c>
      <c r="AN22" s="1" t="s">
        <v>1185</v>
      </c>
      <c r="AO22" s="1" t="s">
        <v>1186</v>
      </c>
      <c r="AP22" s="1" t="s">
        <v>1187</v>
      </c>
      <c r="AQ22" s="1" t="s">
        <v>1188</v>
      </c>
      <c r="AR22" s="1" t="s">
        <v>1189</v>
      </c>
      <c r="AS22" s="1" t="s">
        <v>1190</v>
      </c>
      <c r="AU22" s="1" t="s">
        <v>1191</v>
      </c>
      <c r="AV22" s="1" t="s">
        <v>1192</v>
      </c>
      <c r="AW22" s="1" t="s">
        <v>1193</v>
      </c>
    </row>
    <row r="23" spans="3:49" s="1" customFormat="1">
      <c r="C23" s="1" t="s">
        <v>1194</v>
      </c>
      <c r="D23" s="1" t="s">
        <v>1195</v>
      </c>
      <c r="E23" s="1" t="s">
        <v>1196</v>
      </c>
      <c r="F23" s="1" t="s">
        <v>1197</v>
      </c>
      <c r="G23" s="1" t="s">
        <v>1198</v>
      </c>
      <c r="H23" s="1" t="s">
        <v>1199</v>
      </c>
      <c r="I23" s="1" t="s">
        <v>1200</v>
      </c>
      <c r="J23" s="1" t="s">
        <v>1201</v>
      </c>
      <c r="K23" s="1" t="s">
        <v>1202</v>
      </c>
      <c r="L23" s="1" t="s">
        <v>1203</v>
      </c>
      <c r="M23" s="1" t="s">
        <v>1204</v>
      </c>
      <c r="N23" s="1" t="s">
        <v>1205</v>
      </c>
      <c r="O23" s="1" t="s">
        <v>1206</v>
      </c>
      <c r="P23" s="1" t="s">
        <v>1207</v>
      </c>
      <c r="Q23" s="1" t="s">
        <v>1208</v>
      </c>
      <c r="U23" s="1" t="s">
        <v>1209</v>
      </c>
      <c r="V23" s="1" t="s">
        <v>1210</v>
      </c>
      <c r="W23" s="1" t="s">
        <v>1211</v>
      </c>
      <c r="X23" s="1" t="s">
        <v>1212</v>
      </c>
      <c r="Y23" s="1" t="s">
        <v>1213</v>
      </c>
      <c r="Z23" s="1" t="s">
        <v>1214</v>
      </c>
      <c r="AB23" s="1" t="s">
        <v>1215</v>
      </c>
      <c r="AC23" s="1" t="s">
        <v>1216</v>
      </c>
      <c r="AD23" s="1" t="s">
        <v>1217</v>
      </c>
      <c r="AE23" s="1" t="s">
        <v>1218</v>
      </c>
      <c r="AF23" s="1" t="s">
        <v>1219</v>
      </c>
      <c r="AI23" s="1" t="s">
        <v>1220</v>
      </c>
      <c r="AJ23" s="1" t="s">
        <v>1221</v>
      </c>
      <c r="AL23" s="1" t="s">
        <v>1222</v>
      </c>
      <c r="AN23" s="1" t="s">
        <v>1223</v>
      </c>
      <c r="AO23" s="1" t="s">
        <v>1224</v>
      </c>
      <c r="AP23" s="1" t="s">
        <v>1225</v>
      </c>
      <c r="AQ23" s="1" t="s">
        <v>1226</v>
      </c>
      <c r="AR23" s="1" t="s">
        <v>1227</v>
      </c>
      <c r="AS23" s="1" t="s">
        <v>1228</v>
      </c>
      <c r="AU23" s="1" t="s">
        <v>1229</v>
      </c>
      <c r="AV23" s="1" t="s">
        <v>1230</v>
      </c>
      <c r="AW23" s="1" t="s">
        <v>1231</v>
      </c>
    </row>
    <row r="24" spans="3:49" s="1" customFormat="1">
      <c r="C24" s="1" t="s">
        <v>1232</v>
      </c>
      <c r="D24" s="1" t="s">
        <v>1233</v>
      </c>
      <c r="E24" s="1" t="s">
        <v>2978</v>
      </c>
      <c r="F24" s="1" t="s">
        <v>1234</v>
      </c>
      <c r="G24" s="1" t="s">
        <v>1235</v>
      </c>
      <c r="H24" s="1" t="s">
        <v>1236</v>
      </c>
      <c r="I24" s="1" t="s">
        <v>1237</v>
      </c>
      <c r="J24" s="1" t="s">
        <v>1238</v>
      </c>
      <c r="K24" s="1" t="s">
        <v>1239</v>
      </c>
      <c r="L24" s="1" t="s">
        <v>1240</v>
      </c>
      <c r="M24" s="1" t="s">
        <v>1241</v>
      </c>
      <c r="N24" s="1" t="s">
        <v>1242</v>
      </c>
      <c r="O24" s="1" t="s">
        <v>1243</v>
      </c>
      <c r="P24" s="1" t="s">
        <v>1244</v>
      </c>
      <c r="Q24" s="1" t="s">
        <v>1245</v>
      </c>
      <c r="U24" s="1" t="s">
        <v>1246</v>
      </c>
      <c r="V24" s="1" t="s">
        <v>1247</v>
      </c>
      <c r="W24" s="1" t="s">
        <v>1248</v>
      </c>
      <c r="X24" s="1" t="s">
        <v>1249</v>
      </c>
      <c r="Y24" s="1" t="s">
        <v>1250</v>
      </c>
      <c r="Z24" s="1" t="s">
        <v>1251</v>
      </c>
      <c r="AB24" s="1" t="s">
        <v>1252</v>
      </c>
      <c r="AC24" s="1" t="s">
        <v>1253</v>
      </c>
      <c r="AD24" s="24" t="s">
        <v>3010</v>
      </c>
      <c r="AE24" s="1" t="s">
        <v>1254</v>
      </c>
      <c r="AF24" s="1" t="s">
        <v>1255</v>
      </c>
      <c r="AI24" s="1" t="s">
        <v>1256</v>
      </c>
      <c r="AJ24" s="1" t="s">
        <v>1257</v>
      </c>
      <c r="AL24" s="1" t="s">
        <v>1258</v>
      </c>
      <c r="AO24" s="1" t="s">
        <v>1259</v>
      </c>
      <c r="AP24" s="1" t="s">
        <v>1260</v>
      </c>
      <c r="AR24" s="1" t="s">
        <v>1261</v>
      </c>
      <c r="AS24" s="1" t="s">
        <v>1262</v>
      </c>
      <c r="AU24" s="1" t="s">
        <v>1263</v>
      </c>
      <c r="AV24" s="1" t="s">
        <v>1264</v>
      </c>
      <c r="AW24" s="1" t="s">
        <v>1265</v>
      </c>
    </row>
    <row r="25" spans="3:49" s="1" customFormat="1">
      <c r="C25" s="1" t="s">
        <v>1266</v>
      </c>
      <c r="D25" s="1" t="s">
        <v>1267</v>
      </c>
      <c r="E25" s="1" t="s">
        <v>1268</v>
      </c>
      <c r="F25" s="1" t="s">
        <v>1269</v>
      </c>
      <c r="G25" s="1" t="s">
        <v>1270</v>
      </c>
      <c r="H25" s="1" t="s">
        <v>1271</v>
      </c>
      <c r="I25" s="1" t="s">
        <v>1272</v>
      </c>
      <c r="J25" s="1" t="s">
        <v>1273</v>
      </c>
      <c r="K25" s="1" t="s">
        <v>1274</v>
      </c>
      <c r="L25" s="1" t="s">
        <v>1275</v>
      </c>
      <c r="M25" s="1" t="s">
        <v>1276</v>
      </c>
      <c r="N25" s="1" t="s">
        <v>2977</v>
      </c>
      <c r="O25" s="1" t="s">
        <v>1277</v>
      </c>
      <c r="P25" s="1" t="s">
        <v>1278</v>
      </c>
      <c r="Q25" s="1" t="s">
        <v>1279</v>
      </c>
      <c r="U25" s="1" t="s">
        <v>1280</v>
      </c>
      <c r="V25" s="1" t="s">
        <v>1118</v>
      </c>
      <c r="W25" s="1" t="s">
        <v>1281</v>
      </c>
      <c r="X25" s="1" t="s">
        <v>1282</v>
      </c>
      <c r="Y25" s="1" t="s">
        <v>1283</v>
      </c>
      <c r="Z25" s="1" t="s">
        <v>1284</v>
      </c>
      <c r="AB25" s="1" t="s">
        <v>1285</v>
      </c>
      <c r="AC25" s="1" t="s">
        <v>1286</v>
      </c>
      <c r="AD25" s="1" t="s">
        <v>1287</v>
      </c>
      <c r="AE25" s="1" t="s">
        <v>1288</v>
      </c>
      <c r="AF25" s="1" t="s">
        <v>1289</v>
      </c>
      <c r="AI25" s="1" t="s">
        <v>1290</v>
      </c>
      <c r="AJ25" s="1" t="s">
        <v>1291</v>
      </c>
      <c r="AL25" s="1" t="s">
        <v>1292</v>
      </c>
      <c r="AO25" s="1" t="s">
        <v>1293</v>
      </c>
      <c r="AP25" s="1" t="s">
        <v>1294</v>
      </c>
      <c r="AS25" s="1" t="s">
        <v>1295</v>
      </c>
      <c r="AU25" s="1" t="s">
        <v>1296</v>
      </c>
      <c r="AV25" s="1" t="s">
        <v>1297</v>
      </c>
      <c r="AW25" s="1" t="s">
        <v>1298</v>
      </c>
    </row>
    <row r="26" spans="3:49" s="1" customFormat="1">
      <c r="C26" s="1" t="s">
        <v>1299</v>
      </c>
      <c r="D26" s="1" t="s">
        <v>1300</v>
      </c>
      <c r="E26" s="1" t="s">
        <v>1301</v>
      </c>
      <c r="F26" s="1" t="s">
        <v>1302</v>
      </c>
      <c r="G26" s="1" t="s">
        <v>863</v>
      </c>
      <c r="H26" s="1" t="s">
        <v>1303</v>
      </c>
      <c r="I26" s="1" t="s">
        <v>1304</v>
      </c>
      <c r="J26" s="1" t="s">
        <v>1305</v>
      </c>
      <c r="K26" s="1" t="s">
        <v>1306</v>
      </c>
      <c r="L26" s="1" t="s">
        <v>1307</v>
      </c>
      <c r="M26" s="1" t="s">
        <v>1308</v>
      </c>
      <c r="N26" s="1" t="s">
        <v>1309</v>
      </c>
      <c r="O26" s="1" t="s">
        <v>1310</v>
      </c>
      <c r="P26" s="1" t="s">
        <v>1311</v>
      </c>
      <c r="Q26" s="1" t="s">
        <v>1312</v>
      </c>
      <c r="U26" s="1" t="s">
        <v>1313</v>
      </c>
      <c r="V26" s="1" t="s">
        <v>1314</v>
      </c>
      <c r="W26" s="1" t="s">
        <v>1315</v>
      </c>
      <c r="X26" s="1" t="s">
        <v>1316</v>
      </c>
      <c r="Y26" s="1" t="s">
        <v>1317</v>
      </c>
      <c r="Z26" s="1" t="s">
        <v>1318</v>
      </c>
      <c r="AB26" s="1" t="s">
        <v>1319</v>
      </c>
      <c r="AC26" s="1" t="s">
        <v>1320</v>
      </c>
      <c r="AD26" s="1" t="s">
        <v>1321</v>
      </c>
      <c r="AE26" s="1" t="s">
        <v>1322</v>
      </c>
      <c r="AF26" s="1" t="s">
        <v>1323</v>
      </c>
      <c r="AI26" s="1" t="s">
        <v>1324</v>
      </c>
      <c r="AJ26" s="1" t="s">
        <v>1325</v>
      </c>
      <c r="AL26" s="1" t="s">
        <v>1326</v>
      </c>
      <c r="AO26" s="1" t="s">
        <v>1327</v>
      </c>
      <c r="AP26" s="1" t="s">
        <v>1328</v>
      </c>
      <c r="AS26" s="1" t="s">
        <v>1329</v>
      </c>
      <c r="AU26" s="1" t="s">
        <v>863</v>
      </c>
      <c r="AV26" s="1" t="s">
        <v>1330</v>
      </c>
      <c r="AW26" s="1" t="s">
        <v>1331</v>
      </c>
    </row>
    <row r="27" spans="3:49" s="1" customFormat="1">
      <c r="C27" s="1" t="s">
        <v>1332</v>
      </c>
      <c r="D27" s="1" t="s">
        <v>1333</v>
      </c>
      <c r="E27" s="1" t="s">
        <v>1334</v>
      </c>
      <c r="F27" s="1" t="s">
        <v>1335</v>
      </c>
      <c r="G27" s="1" t="s">
        <v>1336</v>
      </c>
      <c r="H27" s="1" t="s">
        <v>1337</v>
      </c>
      <c r="I27" s="1" t="s">
        <v>1338</v>
      </c>
      <c r="J27" s="1" t="s">
        <v>1339</v>
      </c>
      <c r="K27" s="1" t="s">
        <v>1340</v>
      </c>
      <c r="L27" s="1" t="s">
        <v>1341</v>
      </c>
      <c r="M27" s="1" t="s">
        <v>1342</v>
      </c>
      <c r="N27" s="1" t="s">
        <v>1343</v>
      </c>
      <c r="O27" s="1" t="s">
        <v>1344</v>
      </c>
      <c r="P27" s="1" t="s">
        <v>1345</v>
      </c>
      <c r="Q27" s="1" t="s">
        <v>1346</v>
      </c>
      <c r="U27" s="1" t="s">
        <v>1347</v>
      </c>
      <c r="V27" s="1" t="s">
        <v>1348</v>
      </c>
      <c r="W27" s="1" t="s">
        <v>1349</v>
      </c>
      <c r="X27" s="1" t="s">
        <v>1350</v>
      </c>
      <c r="Y27" s="1" t="s">
        <v>1351</v>
      </c>
      <c r="Z27" s="1" t="s">
        <v>1352</v>
      </c>
      <c r="AB27" s="1" t="s">
        <v>1353</v>
      </c>
      <c r="AC27" s="1" t="s">
        <v>1354</v>
      </c>
      <c r="AD27" s="1" t="s">
        <v>1355</v>
      </c>
      <c r="AE27" s="1" t="s">
        <v>1356</v>
      </c>
      <c r="AF27" s="1" t="s">
        <v>1357</v>
      </c>
      <c r="AI27" s="1" t="s">
        <v>1358</v>
      </c>
      <c r="AL27" s="1" t="s">
        <v>1359</v>
      </c>
      <c r="AO27" s="1" t="s">
        <v>1360</v>
      </c>
      <c r="AP27" s="1" t="s">
        <v>1361</v>
      </c>
      <c r="AS27" s="1" t="s">
        <v>1362</v>
      </c>
      <c r="AU27" s="1" t="s">
        <v>1363</v>
      </c>
      <c r="AV27" s="1" t="s">
        <v>1364</v>
      </c>
      <c r="AW27" s="1" t="s">
        <v>1365</v>
      </c>
    </row>
    <row r="28" spans="3:49" s="1" customFormat="1">
      <c r="C28" s="1" t="s">
        <v>1366</v>
      </c>
      <c r="D28" s="1" t="s">
        <v>1367</v>
      </c>
      <c r="E28" s="1" t="s">
        <v>1368</v>
      </c>
      <c r="F28" s="1" t="s">
        <v>1369</v>
      </c>
      <c r="G28" s="1" t="s">
        <v>1370</v>
      </c>
      <c r="H28" s="1" t="s">
        <v>1371</v>
      </c>
      <c r="I28" s="1" t="s">
        <v>1372</v>
      </c>
      <c r="J28" s="1" t="s">
        <v>1373</v>
      </c>
      <c r="K28" s="1" t="s">
        <v>1374</v>
      </c>
      <c r="L28" s="1" t="s">
        <v>1375</v>
      </c>
      <c r="M28" s="1" t="s">
        <v>1376</v>
      </c>
      <c r="N28" s="1" t="s">
        <v>1377</v>
      </c>
      <c r="O28" s="1" t="s">
        <v>1378</v>
      </c>
      <c r="P28" s="1" t="s">
        <v>1379</v>
      </c>
      <c r="Q28" s="1" t="s">
        <v>1380</v>
      </c>
      <c r="U28" s="1" t="s">
        <v>1381</v>
      </c>
      <c r="V28" s="1" t="s">
        <v>1382</v>
      </c>
      <c r="W28" s="1" t="s">
        <v>1383</v>
      </c>
      <c r="X28" s="1" t="s">
        <v>1384</v>
      </c>
      <c r="Y28" s="1" t="s">
        <v>1385</v>
      </c>
      <c r="Z28" s="1" t="s">
        <v>1386</v>
      </c>
      <c r="AB28" s="1" t="s">
        <v>1387</v>
      </c>
      <c r="AC28" s="1" t="s">
        <v>1388</v>
      </c>
      <c r="AD28" s="1" t="s">
        <v>1389</v>
      </c>
      <c r="AE28" s="1" t="s">
        <v>1390</v>
      </c>
      <c r="AF28" s="1" t="s">
        <v>1391</v>
      </c>
      <c r="AI28" s="1" t="s">
        <v>1392</v>
      </c>
      <c r="AO28" s="1" t="s">
        <v>1393</v>
      </c>
      <c r="AP28" s="1" t="s">
        <v>1394</v>
      </c>
      <c r="AS28" s="1" t="s">
        <v>1395</v>
      </c>
      <c r="AU28" s="1" t="s">
        <v>1396</v>
      </c>
      <c r="AV28" s="1" t="s">
        <v>1397</v>
      </c>
      <c r="AW28" s="1" t="s">
        <v>1398</v>
      </c>
    </row>
    <row r="29" spans="3:49" s="1" customFormat="1">
      <c r="C29" s="1" t="s">
        <v>1399</v>
      </c>
      <c r="D29" s="1" t="s">
        <v>1400</v>
      </c>
      <c r="E29" s="1" t="s">
        <v>1401</v>
      </c>
      <c r="F29" s="1" t="s">
        <v>1402</v>
      </c>
      <c r="H29" s="1" t="s">
        <v>1403</v>
      </c>
      <c r="I29" s="1" t="s">
        <v>1404</v>
      </c>
      <c r="J29" s="1" t="s">
        <v>1405</v>
      </c>
      <c r="L29" s="1" t="s">
        <v>1406</v>
      </c>
      <c r="M29" s="1" t="s">
        <v>1407</v>
      </c>
      <c r="N29" s="1" t="s">
        <v>1408</v>
      </c>
      <c r="O29" s="1" t="s">
        <v>1409</v>
      </c>
      <c r="P29" s="1" t="s">
        <v>1410</v>
      </c>
      <c r="Q29" s="1" t="s">
        <v>1411</v>
      </c>
      <c r="U29" s="1" t="s">
        <v>1412</v>
      </c>
      <c r="V29" s="1" t="s">
        <v>1413</v>
      </c>
      <c r="W29" s="1" t="s">
        <v>1414</v>
      </c>
      <c r="X29" s="1" t="s">
        <v>1415</v>
      </c>
      <c r="Y29" s="1" t="s">
        <v>1416</v>
      </c>
      <c r="Z29" s="1" t="s">
        <v>1417</v>
      </c>
      <c r="AB29" s="1" t="s">
        <v>1418</v>
      </c>
      <c r="AC29" s="1" t="s">
        <v>1419</v>
      </c>
      <c r="AD29" s="1" t="s">
        <v>1420</v>
      </c>
      <c r="AE29" s="1" t="s">
        <v>1421</v>
      </c>
      <c r="AF29" s="1" t="s">
        <v>1422</v>
      </c>
      <c r="AI29" s="1" t="s">
        <v>1423</v>
      </c>
      <c r="AO29" s="1" t="s">
        <v>1424</v>
      </c>
      <c r="AP29" s="1" t="s">
        <v>1425</v>
      </c>
      <c r="AS29" s="1" t="s">
        <v>1426</v>
      </c>
      <c r="AU29" s="1" t="s">
        <v>1427</v>
      </c>
      <c r="AV29" s="1" t="s">
        <v>1428</v>
      </c>
      <c r="AW29" s="1" t="s">
        <v>1429</v>
      </c>
    </row>
    <row r="30" spans="3:49" s="1" customFormat="1">
      <c r="C30" s="1" t="s">
        <v>1430</v>
      </c>
      <c r="D30" s="1" t="s">
        <v>1431</v>
      </c>
      <c r="E30" s="1" t="s">
        <v>1432</v>
      </c>
      <c r="F30" s="1" t="s">
        <v>1433</v>
      </c>
      <c r="H30" s="1" t="s">
        <v>1434</v>
      </c>
      <c r="I30" s="1" t="s">
        <v>1435</v>
      </c>
      <c r="J30" s="1" t="s">
        <v>1436</v>
      </c>
      <c r="L30" s="1" t="s">
        <v>1437</v>
      </c>
      <c r="M30" s="1" t="s">
        <v>1438</v>
      </c>
      <c r="N30" s="1" t="s">
        <v>2973</v>
      </c>
      <c r="O30" s="1" t="s">
        <v>1439</v>
      </c>
      <c r="P30" s="1" t="s">
        <v>1440</v>
      </c>
      <c r="Q30" s="1" t="s">
        <v>1441</v>
      </c>
      <c r="U30" s="1" t="s">
        <v>1442</v>
      </c>
      <c r="V30" s="1" t="s">
        <v>1443</v>
      </c>
      <c r="W30" s="1" t="s">
        <v>1444</v>
      </c>
      <c r="X30" s="1" t="s">
        <v>1445</v>
      </c>
      <c r="Y30" s="1" t="s">
        <v>1446</v>
      </c>
      <c r="Z30" s="1" t="s">
        <v>1447</v>
      </c>
      <c r="AC30" s="1" t="s">
        <v>1448</v>
      </c>
      <c r="AD30" s="1" t="s">
        <v>1449</v>
      </c>
      <c r="AE30" s="1" t="s">
        <v>1450</v>
      </c>
      <c r="AF30" s="1" t="s">
        <v>1451</v>
      </c>
      <c r="AI30" s="1" t="s">
        <v>1452</v>
      </c>
      <c r="AO30" s="1" t="s">
        <v>1453</v>
      </c>
      <c r="AP30" s="1" t="s">
        <v>1454</v>
      </c>
      <c r="AS30" s="1" t="s">
        <v>1455</v>
      </c>
      <c r="AV30" s="1" t="s">
        <v>1456</v>
      </c>
      <c r="AW30" s="1" t="s">
        <v>1457</v>
      </c>
    </row>
    <row r="31" spans="3:49" s="1" customFormat="1">
      <c r="C31" s="1" t="s">
        <v>1458</v>
      </c>
      <c r="D31" s="1" t="s">
        <v>1459</v>
      </c>
      <c r="E31" s="1" t="s">
        <v>1460</v>
      </c>
      <c r="F31" s="1" t="s">
        <v>1461</v>
      </c>
      <c r="H31" s="1" t="s">
        <v>1462</v>
      </c>
      <c r="I31" s="1" t="s">
        <v>1463</v>
      </c>
      <c r="J31" s="1" t="s">
        <v>1464</v>
      </c>
      <c r="L31" s="1" t="s">
        <v>1465</v>
      </c>
      <c r="M31" s="1" t="s">
        <v>1466</v>
      </c>
      <c r="N31" s="1" t="s">
        <v>1467</v>
      </c>
      <c r="O31" s="1" t="s">
        <v>1468</v>
      </c>
      <c r="P31" s="1" t="s">
        <v>1469</v>
      </c>
      <c r="Q31" s="1" t="s">
        <v>1470</v>
      </c>
      <c r="V31" s="1" t="s">
        <v>1471</v>
      </c>
      <c r="W31" s="1" t="s">
        <v>1472</v>
      </c>
      <c r="X31" s="1" t="s">
        <v>1473</v>
      </c>
      <c r="Y31" s="1" t="s">
        <v>1474</v>
      </c>
      <c r="Z31" s="1" t="s">
        <v>1475</v>
      </c>
      <c r="AC31" s="1" t="s">
        <v>1476</v>
      </c>
      <c r="AD31" s="1" t="s">
        <v>1477</v>
      </c>
      <c r="AE31" s="1" t="s">
        <v>1478</v>
      </c>
      <c r="AF31" s="1" t="s">
        <v>1479</v>
      </c>
      <c r="AO31" s="1" t="s">
        <v>1480</v>
      </c>
      <c r="AP31" s="1" t="s">
        <v>1481</v>
      </c>
      <c r="AS31" s="1" t="s">
        <v>1482</v>
      </c>
      <c r="AV31" s="1" t="s">
        <v>1483</v>
      </c>
      <c r="AW31" s="1" t="s">
        <v>1484</v>
      </c>
    </row>
    <row r="32" spans="3:49" s="1" customFormat="1">
      <c r="C32" s="1" t="s">
        <v>1485</v>
      </c>
      <c r="D32" s="1" t="s">
        <v>1486</v>
      </c>
      <c r="E32" s="1" t="s">
        <v>1487</v>
      </c>
      <c r="F32" s="1" t="s">
        <v>1488</v>
      </c>
      <c r="H32" s="1" t="s">
        <v>1134</v>
      </c>
      <c r="I32" s="1" t="s">
        <v>1489</v>
      </c>
      <c r="J32" s="1" t="s">
        <v>1490</v>
      </c>
      <c r="L32" s="1" t="s">
        <v>1491</v>
      </c>
      <c r="M32" s="1" t="s">
        <v>1492</v>
      </c>
      <c r="N32" s="1" t="s">
        <v>1493</v>
      </c>
      <c r="O32" s="1" t="s">
        <v>630</v>
      </c>
      <c r="P32" s="1" t="s">
        <v>1494</v>
      </c>
      <c r="Q32" s="1" t="s">
        <v>1495</v>
      </c>
      <c r="V32" s="1" t="s">
        <v>1496</v>
      </c>
      <c r="W32" s="1" t="s">
        <v>1497</v>
      </c>
      <c r="X32" s="1" t="s">
        <v>1498</v>
      </c>
      <c r="Y32" s="1" t="s">
        <v>1499</v>
      </c>
      <c r="Z32" s="1" t="s">
        <v>1500</v>
      </c>
      <c r="AC32" s="1" t="s">
        <v>1501</v>
      </c>
      <c r="AD32" s="1" t="s">
        <v>1502</v>
      </c>
      <c r="AE32" s="1" t="s">
        <v>1503</v>
      </c>
      <c r="AF32" s="1" t="s">
        <v>1504</v>
      </c>
      <c r="AO32" s="1" t="s">
        <v>1505</v>
      </c>
      <c r="AP32" s="24" t="s">
        <v>3020</v>
      </c>
      <c r="AS32" s="1" t="s">
        <v>1506</v>
      </c>
      <c r="AV32" s="1" t="s">
        <v>1507</v>
      </c>
      <c r="AW32" s="1" t="s">
        <v>1508</v>
      </c>
    </row>
    <row r="33" spans="3:49" s="1" customFormat="1">
      <c r="C33" s="1" t="s">
        <v>1509</v>
      </c>
      <c r="D33" s="1" t="s">
        <v>1510</v>
      </c>
      <c r="E33" s="1" t="s">
        <v>1511</v>
      </c>
      <c r="F33" s="1" t="s">
        <v>1512</v>
      </c>
      <c r="H33" s="1" t="s">
        <v>1329</v>
      </c>
      <c r="I33" s="1" t="s">
        <v>1513</v>
      </c>
      <c r="J33" s="1" t="s">
        <v>1514</v>
      </c>
      <c r="L33" s="1" t="s">
        <v>1515</v>
      </c>
      <c r="M33" s="1" t="s">
        <v>1516</v>
      </c>
      <c r="N33" s="1" t="s">
        <v>1517</v>
      </c>
      <c r="O33" s="1" t="s">
        <v>1518</v>
      </c>
      <c r="P33" s="1" t="s">
        <v>1519</v>
      </c>
      <c r="Q33" s="1" t="s">
        <v>1520</v>
      </c>
      <c r="V33" s="1" t="s">
        <v>1521</v>
      </c>
      <c r="W33" s="1" t="s">
        <v>1522</v>
      </c>
      <c r="X33" s="1" t="s">
        <v>1523</v>
      </c>
      <c r="Y33" s="1" t="s">
        <v>1524</v>
      </c>
      <c r="AC33" s="1" t="s">
        <v>2980</v>
      </c>
      <c r="AD33" s="1" t="s">
        <v>1525</v>
      </c>
      <c r="AE33" s="1" t="s">
        <v>1526</v>
      </c>
      <c r="AF33" s="1" t="s">
        <v>1527</v>
      </c>
      <c r="AO33" s="1" t="s">
        <v>1528</v>
      </c>
      <c r="AP33" s="1" t="s">
        <v>1529</v>
      </c>
      <c r="AS33" s="1" t="s">
        <v>1530</v>
      </c>
      <c r="AV33" s="1" t="s">
        <v>1531</v>
      </c>
      <c r="AW33" s="1" t="s">
        <v>1532</v>
      </c>
    </row>
    <row r="34" spans="3:49" s="1" customFormat="1">
      <c r="C34" s="1" t="s">
        <v>1533</v>
      </c>
      <c r="D34" s="1" t="s">
        <v>1534</v>
      </c>
      <c r="E34" s="1" t="s">
        <v>1535</v>
      </c>
      <c r="F34" s="1" t="s">
        <v>1536</v>
      </c>
      <c r="H34" s="1" t="s">
        <v>1537</v>
      </c>
      <c r="I34" s="1" t="s">
        <v>1538</v>
      </c>
      <c r="J34" s="1" t="s">
        <v>1539</v>
      </c>
      <c r="L34" s="1" t="s">
        <v>1540</v>
      </c>
      <c r="M34" s="1" t="s">
        <v>1541</v>
      </c>
      <c r="N34" s="1" t="s">
        <v>1542</v>
      </c>
      <c r="O34" s="1" t="s">
        <v>1543</v>
      </c>
      <c r="P34" s="1" t="s">
        <v>1544</v>
      </c>
      <c r="V34" s="1" t="s">
        <v>1545</v>
      </c>
      <c r="W34" s="1" t="s">
        <v>1546</v>
      </c>
      <c r="X34" s="1" t="s">
        <v>1547</v>
      </c>
      <c r="Y34" s="1" t="s">
        <v>1548</v>
      </c>
      <c r="AC34" s="1" t="s">
        <v>1549</v>
      </c>
      <c r="AD34" s="1" t="s">
        <v>1550</v>
      </c>
      <c r="AE34" s="1" t="s">
        <v>1551</v>
      </c>
      <c r="AO34" s="1" t="s">
        <v>1552</v>
      </c>
      <c r="AP34" s="1" t="s">
        <v>1553</v>
      </c>
      <c r="AS34" s="1" t="s">
        <v>1554</v>
      </c>
      <c r="AV34" s="1" t="s">
        <v>1555</v>
      </c>
      <c r="AW34" s="1" t="s">
        <v>1556</v>
      </c>
    </row>
    <row r="35" spans="3:49" s="1" customFormat="1">
      <c r="C35" s="1" t="s">
        <v>838</v>
      </c>
      <c r="D35" s="1" t="s">
        <v>1557</v>
      </c>
      <c r="E35" s="1" t="s">
        <v>1558</v>
      </c>
      <c r="F35" s="1" t="s">
        <v>1559</v>
      </c>
      <c r="H35" s="1" t="s">
        <v>1560</v>
      </c>
      <c r="I35" s="1" t="s">
        <v>1236</v>
      </c>
      <c r="J35" s="1" t="s">
        <v>1561</v>
      </c>
      <c r="L35" s="1" t="s">
        <v>1251</v>
      </c>
      <c r="M35" s="1" t="s">
        <v>1562</v>
      </c>
      <c r="N35" s="1" t="s">
        <v>1563</v>
      </c>
      <c r="O35" s="1" t="s">
        <v>1564</v>
      </c>
      <c r="P35" s="1" t="s">
        <v>1565</v>
      </c>
      <c r="V35" s="1" t="s">
        <v>1566</v>
      </c>
      <c r="W35" s="1" t="s">
        <v>802</v>
      </c>
      <c r="X35" s="1" t="s">
        <v>1567</v>
      </c>
      <c r="Y35" s="1" t="s">
        <v>1568</v>
      </c>
      <c r="AC35" s="1" t="s">
        <v>1569</v>
      </c>
      <c r="AD35" s="1" t="s">
        <v>1570</v>
      </c>
      <c r="AE35" s="1" t="s">
        <v>1571</v>
      </c>
      <c r="AO35" s="1" t="s">
        <v>1572</v>
      </c>
      <c r="AP35" s="1" t="s">
        <v>1573</v>
      </c>
      <c r="AS35" s="1" t="s">
        <v>1574</v>
      </c>
      <c r="AV35" s="1" t="s">
        <v>1575</v>
      </c>
      <c r="AW35" s="1" t="s">
        <v>1576</v>
      </c>
    </row>
    <row r="36" spans="3:49" s="1" customFormat="1">
      <c r="C36" s="1" t="s">
        <v>1577</v>
      </c>
      <c r="D36" s="1" t="s">
        <v>1578</v>
      </c>
      <c r="E36" s="1" t="s">
        <v>1579</v>
      </c>
      <c r="F36" s="1" t="s">
        <v>1015</v>
      </c>
      <c r="H36" s="1" t="s">
        <v>1580</v>
      </c>
      <c r="I36" s="1" t="s">
        <v>1465</v>
      </c>
      <c r="J36" s="1" t="s">
        <v>1581</v>
      </c>
      <c r="L36" s="1" t="s">
        <v>1582</v>
      </c>
      <c r="M36" s="1" t="s">
        <v>1583</v>
      </c>
      <c r="N36" s="1" t="s">
        <v>1584</v>
      </c>
      <c r="O36" s="1" t="s">
        <v>1585</v>
      </c>
      <c r="P36" s="1" t="s">
        <v>1586</v>
      </c>
      <c r="V36" s="1" t="s">
        <v>1587</v>
      </c>
      <c r="W36" s="1" t="s">
        <v>1588</v>
      </c>
      <c r="X36" s="1" t="s">
        <v>1589</v>
      </c>
      <c r="Y36" s="1" t="s">
        <v>1590</v>
      </c>
      <c r="AC36" s="1" t="s">
        <v>1591</v>
      </c>
      <c r="AD36" s="1" t="s">
        <v>1592</v>
      </c>
      <c r="AE36" s="1" t="s">
        <v>1593</v>
      </c>
      <c r="AO36" s="1" t="s">
        <v>1594</v>
      </c>
      <c r="AP36" s="24" t="s">
        <v>2999</v>
      </c>
      <c r="AS36" s="1" t="s">
        <v>1595</v>
      </c>
      <c r="AV36" s="1" t="s">
        <v>1596</v>
      </c>
      <c r="AW36" s="1" t="s">
        <v>1597</v>
      </c>
    </row>
    <row r="37" spans="3:49" s="1" customFormat="1">
      <c r="C37" s="1" t="s">
        <v>1598</v>
      </c>
      <c r="D37" s="1" t="s">
        <v>1599</v>
      </c>
      <c r="F37" s="1" t="s">
        <v>1600</v>
      </c>
      <c r="H37" s="1" t="s">
        <v>1601</v>
      </c>
      <c r="I37" s="1" t="s">
        <v>1602</v>
      </c>
      <c r="J37" s="1" t="s">
        <v>1603</v>
      </c>
      <c r="L37" s="1" t="s">
        <v>1604</v>
      </c>
      <c r="M37" s="1" t="s">
        <v>1605</v>
      </c>
      <c r="N37" s="1" t="s">
        <v>1606</v>
      </c>
      <c r="O37" s="1" t="s">
        <v>1607</v>
      </c>
      <c r="V37" s="1" t="s">
        <v>1608</v>
      </c>
      <c r="W37" s="1" t="s">
        <v>1609</v>
      </c>
      <c r="X37" s="1" t="s">
        <v>1610</v>
      </c>
      <c r="Y37" s="1" t="s">
        <v>1611</v>
      </c>
      <c r="AC37" s="1" t="s">
        <v>1612</v>
      </c>
      <c r="AD37" s="1" t="s">
        <v>1613</v>
      </c>
      <c r="AE37" s="1" t="s">
        <v>1614</v>
      </c>
      <c r="AO37" s="1" t="s">
        <v>1615</v>
      </c>
      <c r="AP37" s="1" t="s">
        <v>1616</v>
      </c>
      <c r="AS37" s="1" t="s">
        <v>1617</v>
      </c>
      <c r="AV37" s="1" t="s">
        <v>1618</v>
      </c>
      <c r="AW37" s="1" t="s">
        <v>1619</v>
      </c>
    </row>
    <row r="38" spans="3:49" s="1" customFormat="1">
      <c r="C38" s="1" t="s">
        <v>1620</v>
      </c>
      <c r="D38" s="1" t="s">
        <v>1621</v>
      </c>
      <c r="F38" s="1" t="s">
        <v>1622</v>
      </c>
      <c r="H38" s="1" t="s">
        <v>1623</v>
      </c>
      <c r="I38" s="1" t="s">
        <v>1624</v>
      </c>
      <c r="J38" s="1" t="s">
        <v>1625</v>
      </c>
      <c r="L38" s="1" t="s">
        <v>1626</v>
      </c>
      <c r="M38" s="1" t="s">
        <v>1627</v>
      </c>
      <c r="N38" s="1" t="s">
        <v>1628</v>
      </c>
      <c r="O38" s="1" t="s">
        <v>1629</v>
      </c>
      <c r="V38" s="1" t="s">
        <v>1630</v>
      </c>
      <c r="W38" s="1" t="s">
        <v>1631</v>
      </c>
      <c r="X38" s="1" t="s">
        <v>1632</v>
      </c>
      <c r="Y38" s="1" t="s">
        <v>1633</v>
      </c>
      <c r="AC38" s="1" t="s">
        <v>1634</v>
      </c>
      <c r="AD38" s="1" t="s">
        <v>1635</v>
      </c>
      <c r="AE38" s="1" t="s">
        <v>1636</v>
      </c>
      <c r="AP38" s="1" t="s">
        <v>1637</v>
      </c>
      <c r="AS38" s="1" t="s">
        <v>1638</v>
      </c>
      <c r="AV38" s="1" t="s">
        <v>1639</v>
      </c>
      <c r="AW38" s="1" t="s">
        <v>1640</v>
      </c>
    </row>
    <row r="39" spans="3:49" s="1" customFormat="1">
      <c r="C39" s="1" t="s">
        <v>1641</v>
      </c>
      <c r="D39" s="1" t="s">
        <v>1642</v>
      </c>
      <c r="I39" s="1" t="s">
        <v>1643</v>
      </c>
      <c r="J39" s="1" t="s">
        <v>1644</v>
      </c>
      <c r="M39" s="1" t="s">
        <v>1645</v>
      </c>
      <c r="N39" s="1" t="s">
        <v>1646</v>
      </c>
      <c r="O39" s="1" t="s">
        <v>1647</v>
      </c>
      <c r="V39" s="1" t="s">
        <v>1648</v>
      </c>
      <c r="W39" s="1" t="s">
        <v>1649</v>
      </c>
      <c r="Y39" s="1" t="s">
        <v>1650</v>
      </c>
      <c r="AC39" s="1" t="s">
        <v>1651</v>
      </c>
      <c r="AD39" s="1" t="s">
        <v>1652</v>
      </c>
      <c r="AE39" s="1" t="s">
        <v>1653</v>
      </c>
      <c r="AP39" s="1" t="s">
        <v>1654</v>
      </c>
      <c r="AS39" s="1" t="s">
        <v>1655</v>
      </c>
      <c r="AV39" s="1" t="s">
        <v>1656</v>
      </c>
      <c r="AW39" s="1" t="s">
        <v>1657</v>
      </c>
    </row>
    <row r="40" spans="3:49" s="1" customFormat="1">
      <c r="C40" s="1" t="s">
        <v>1658</v>
      </c>
      <c r="D40" s="1" t="s">
        <v>1659</v>
      </c>
      <c r="I40" s="1" t="s">
        <v>1660</v>
      </c>
      <c r="J40" s="1" t="s">
        <v>1661</v>
      </c>
      <c r="M40" s="1" t="s">
        <v>1662</v>
      </c>
      <c r="N40" s="1" t="s">
        <v>1663</v>
      </c>
      <c r="O40" s="1" t="s">
        <v>1664</v>
      </c>
      <c r="V40" s="1" t="s">
        <v>1665</v>
      </c>
      <c r="W40" s="1" t="s">
        <v>1666</v>
      </c>
      <c r="Y40" s="1" t="s">
        <v>1667</v>
      </c>
      <c r="AC40" s="1" t="s">
        <v>1668</v>
      </c>
      <c r="AD40" s="1" t="s">
        <v>1669</v>
      </c>
      <c r="AE40" s="1" t="s">
        <v>1670</v>
      </c>
      <c r="AP40" s="1" t="s">
        <v>1671</v>
      </c>
      <c r="AS40" s="1" t="s">
        <v>1672</v>
      </c>
      <c r="AV40" s="1" t="s">
        <v>1673</v>
      </c>
      <c r="AW40" s="1" t="s">
        <v>1674</v>
      </c>
    </row>
    <row r="41" spans="3:49" s="1" customFormat="1">
      <c r="C41" s="1" t="s">
        <v>963</v>
      </c>
      <c r="D41" s="1" t="s">
        <v>1003</v>
      </c>
      <c r="I41" s="1" t="s">
        <v>1675</v>
      </c>
      <c r="J41" s="1" t="s">
        <v>1676</v>
      </c>
      <c r="M41" s="1" t="s">
        <v>1677</v>
      </c>
      <c r="N41" s="1" t="s">
        <v>1678</v>
      </c>
      <c r="O41" s="1" t="s">
        <v>1679</v>
      </c>
      <c r="V41" s="1" t="s">
        <v>1680</v>
      </c>
      <c r="W41" s="1" t="s">
        <v>1681</v>
      </c>
      <c r="Y41" s="1" t="s">
        <v>1682</v>
      </c>
      <c r="AC41" s="1" t="s">
        <v>1683</v>
      </c>
      <c r="AD41" s="1" t="s">
        <v>1684</v>
      </c>
      <c r="AE41" s="1" t="s">
        <v>1247</v>
      </c>
      <c r="AP41" s="1" t="s">
        <v>1685</v>
      </c>
      <c r="AS41" s="1" t="s">
        <v>1686</v>
      </c>
      <c r="AV41" s="1" t="s">
        <v>1687</v>
      </c>
      <c r="AW41" s="1" t="s">
        <v>1688</v>
      </c>
    </row>
    <row r="42" spans="3:49" s="1" customFormat="1">
      <c r="C42" s="1" t="s">
        <v>1689</v>
      </c>
      <c r="D42" s="1" t="s">
        <v>1690</v>
      </c>
      <c r="I42" s="1" t="s">
        <v>1691</v>
      </c>
      <c r="J42" s="1" t="s">
        <v>1692</v>
      </c>
      <c r="M42" s="1" t="s">
        <v>1693</v>
      </c>
      <c r="N42" s="1" t="s">
        <v>1694</v>
      </c>
      <c r="O42" s="1" t="s">
        <v>1695</v>
      </c>
      <c r="V42" s="1" t="s">
        <v>1696</v>
      </c>
      <c r="W42" s="1" t="s">
        <v>1697</v>
      </c>
      <c r="Y42" s="1" t="s">
        <v>1698</v>
      </c>
      <c r="AC42" s="1" t="s">
        <v>1699</v>
      </c>
      <c r="AD42" s="1" t="s">
        <v>1700</v>
      </c>
      <c r="AE42" s="1" t="s">
        <v>1701</v>
      </c>
      <c r="AP42" s="1" t="s">
        <v>1702</v>
      </c>
      <c r="AS42" s="1" t="s">
        <v>1703</v>
      </c>
      <c r="AV42" s="1" t="s">
        <v>1704</v>
      </c>
      <c r="AW42" s="1" t="s">
        <v>1705</v>
      </c>
    </row>
    <row r="43" spans="3:49" s="1" customFormat="1">
      <c r="C43" s="1" t="s">
        <v>1706</v>
      </c>
      <c r="D43" s="1" t="s">
        <v>1707</v>
      </c>
      <c r="I43" s="1" t="s">
        <v>1708</v>
      </c>
      <c r="J43" s="1" t="s">
        <v>1709</v>
      </c>
      <c r="M43" s="1" t="s">
        <v>1710</v>
      </c>
      <c r="N43" s="1" t="s">
        <v>1711</v>
      </c>
      <c r="O43" s="1" t="s">
        <v>1712</v>
      </c>
      <c r="V43" s="1" t="s">
        <v>1713</v>
      </c>
      <c r="W43" s="1" t="s">
        <v>1714</v>
      </c>
      <c r="Y43" s="1" t="s">
        <v>1715</v>
      </c>
      <c r="AC43" s="1" t="s">
        <v>1716</v>
      </c>
      <c r="AD43" s="1" t="s">
        <v>1717</v>
      </c>
      <c r="AP43" s="1" t="s">
        <v>1718</v>
      </c>
      <c r="AS43" s="1" t="s">
        <v>1719</v>
      </c>
      <c r="AV43" s="1" t="s">
        <v>1720</v>
      </c>
      <c r="AW43" s="1" t="s">
        <v>1721</v>
      </c>
    </row>
    <row r="44" spans="3:49" s="1" customFormat="1">
      <c r="C44" s="1" t="s">
        <v>1722</v>
      </c>
      <c r="I44" s="1" t="s">
        <v>1723</v>
      </c>
      <c r="J44" s="1" t="s">
        <v>1724</v>
      </c>
      <c r="M44" s="1" t="s">
        <v>1725</v>
      </c>
      <c r="N44" s="1" t="s">
        <v>1726</v>
      </c>
      <c r="O44" s="1" t="s">
        <v>1727</v>
      </c>
      <c r="V44" s="1" t="s">
        <v>1395</v>
      </c>
      <c r="W44" s="1" t="s">
        <v>1728</v>
      </c>
      <c r="Y44" s="1" t="s">
        <v>1729</v>
      </c>
      <c r="AC44" s="1" t="s">
        <v>1669</v>
      </c>
      <c r="AD44" s="1" t="s">
        <v>1730</v>
      </c>
      <c r="AP44" s="1" t="s">
        <v>1731</v>
      </c>
      <c r="AS44" s="1" t="s">
        <v>1732</v>
      </c>
      <c r="AV44" s="1" t="s">
        <v>1733</v>
      </c>
      <c r="AW44" s="1" t="s">
        <v>1734</v>
      </c>
    </row>
    <row r="45" spans="3:49" s="1" customFormat="1">
      <c r="C45" s="1" t="s">
        <v>1735</v>
      </c>
      <c r="I45" s="1" t="s">
        <v>1736</v>
      </c>
      <c r="J45" s="1" t="s">
        <v>1737</v>
      </c>
      <c r="M45" s="1" t="s">
        <v>1738</v>
      </c>
      <c r="N45" s="1" t="s">
        <v>1739</v>
      </c>
      <c r="O45" s="1" t="s">
        <v>1740</v>
      </c>
      <c r="V45" s="1" t="s">
        <v>1741</v>
      </c>
      <c r="W45" s="1" t="s">
        <v>1742</v>
      </c>
      <c r="Y45" s="1" t="s">
        <v>1743</v>
      </c>
      <c r="AC45" s="1" t="s">
        <v>1744</v>
      </c>
      <c r="AP45" s="1" t="s">
        <v>1745</v>
      </c>
      <c r="AS45" s="1" t="s">
        <v>1746</v>
      </c>
      <c r="AV45" s="1" t="s">
        <v>1747</v>
      </c>
    </row>
    <row r="46" spans="3:49" s="1" customFormat="1">
      <c r="C46" s="1" t="s">
        <v>1748</v>
      </c>
      <c r="I46" s="1" t="s">
        <v>1749</v>
      </c>
      <c r="J46" s="1" t="s">
        <v>1750</v>
      </c>
      <c r="M46" s="1" t="s">
        <v>1751</v>
      </c>
      <c r="N46" s="1" t="s">
        <v>1752</v>
      </c>
      <c r="O46" s="1" t="s">
        <v>1753</v>
      </c>
      <c r="V46" s="1" t="s">
        <v>1754</v>
      </c>
      <c r="Y46" s="1" t="s">
        <v>1755</v>
      </c>
      <c r="AC46" s="1" t="s">
        <v>1756</v>
      </c>
      <c r="AP46" s="1" t="s">
        <v>1757</v>
      </c>
      <c r="AS46" s="1" t="s">
        <v>1758</v>
      </c>
      <c r="AV46" s="1" t="s">
        <v>1759</v>
      </c>
    </row>
    <row r="47" spans="3:49" s="1" customFormat="1">
      <c r="C47" s="1" t="s">
        <v>1632</v>
      </c>
      <c r="I47" s="1" t="s">
        <v>1760</v>
      </c>
      <c r="J47" s="1" t="s">
        <v>1761</v>
      </c>
      <c r="M47" s="1" t="s">
        <v>1762</v>
      </c>
      <c r="N47" s="1" t="s">
        <v>1763</v>
      </c>
      <c r="O47" s="1" t="s">
        <v>1764</v>
      </c>
      <c r="V47" s="1" t="s">
        <v>1765</v>
      </c>
      <c r="Y47" s="1" t="s">
        <v>1766</v>
      </c>
      <c r="AP47" s="1" t="s">
        <v>1767</v>
      </c>
      <c r="AS47" s="1" t="s">
        <v>1768</v>
      </c>
    </row>
    <row r="48" spans="3:49" s="1" customFormat="1">
      <c r="C48" s="1" t="s">
        <v>1769</v>
      </c>
      <c r="I48" s="1" t="s">
        <v>1770</v>
      </c>
      <c r="M48" s="1" t="s">
        <v>1771</v>
      </c>
      <c r="N48" s="1" t="s">
        <v>1772</v>
      </c>
      <c r="O48" s="1" t="s">
        <v>1773</v>
      </c>
      <c r="V48" s="1" t="s">
        <v>1774</v>
      </c>
      <c r="Y48" s="1" t="s">
        <v>1775</v>
      </c>
      <c r="AP48" s="1" t="s">
        <v>1776</v>
      </c>
      <c r="AS48" s="1" t="s">
        <v>1777</v>
      </c>
    </row>
    <row r="49" spans="3:42" s="1" customFormat="1">
      <c r="C49" s="1" t="s">
        <v>1778</v>
      </c>
      <c r="I49" s="1" t="s">
        <v>1779</v>
      </c>
      <c r="M49" s="1" t="s">
        <v>1780</v>
      </c>
      <c r="N49" s="1" t="s">
        <v>1781</v>
      </c>
      <c r="O49" s="1" t="s">
        <v>1782</v>
      </c>
      <c r="V49" s="1" t="s">
        <v>1783</v>
      </c>
      <c r="Y49" s="1" t="s">
        <v>1784</v>
      </c>
      <c r="AP49" s="1" t="s">
        <v>1785</v>
      </c>
    </row>
    <row r="50" spans="3:42" s="1" customFormat="1">
      <c r="C50" s="1" t="s">
        <v>1786</v>
      </c>
      <c r="I50" s="1" t="s">
        <v>1787</v>
      </c>
      <c r="M50" s="1" t="s">
        <v>1788</v>
      </c>
      <c r="N50" s="1" t="s">
        <v>1789</v>
      </c>
      <c r="O50" s="1" t="s">
        <v>1790</v>
      </c>
      <c r="V50" s="1" t="s">
        <v>1791</v>
      </c>
      <c r="Y50" s="1" t="s">
        <v>1792</v>
      </c>
      <c r="AP50" s="1" t="s">
        <v>1793</v>
      </c>
    </row>
    <row r="51" spans="3:42" s="1" customFormat="1">
      <c r="C51" s="1" t="s">
        <v>1794</v>
      </c>
      <c r="I51" s="1" t="s">
        <v>1795</v>
      </c>
      <c r="M51" s="1" t="s">
        <v>1796</v>
      </c>
      <c r="N51" s="1" t="s">
        <v>1797</v>
      </c>
      <c r="O51" s="1" t="s">
        <v>1798</v>
      </c>
      <c r="V51" s="1" t="s">
        <v>1799</v>
      </c>
      <c r="Y51" s="1" t="s">
        <v>1800</v>
      </c>
      <c r="AP51" s="1" t="s">
        <v>1002</v>
      </c>
    </row>
    <row r="52" spans="3:42" s="1" customFormat="1">
      <c r="C52" s="1" t="s">
        <v>1801</v>
      </c>
      <c r="I52" s="1" t="s">
        <v>1802</v>
      </c>
      <c r="M52" s="1" t="s">
        <v>1803</v>
      </c>
      <c r="N52" s="1" t="s">
        <v>1804</v>
      </c>
      <c r="O52" s="1" t="s">
        <v>1805</v>
      </c>
      <c r="V52" s="1" t="s">
        <v>1806</v>
      </c>
      <c r="Y52" s="1" t="s">
        <v>943</v>
      </c>
      <c r="AP52" s="1" t="s">
        <v>1807</v>
      </c>
    </row>
    <row r="53" spans="3:42" s="1" customFormat="1">
      <c r="C53" s="1" t="s">
        <v>1808</v>
      </c>
      <c r="I53" s="1" t="s">
        <v>1809</v>
      </c>
      <c r="M53" s="1" t="s">
        <v>1810</v>
      </c>
      <c r="N53" s="1" t="s">
        <v>1811</v>
      </c>
      <c r="O53" s="1" t="s">
        <v>1812</v>
      </c>
      <c r="V53" s="1" t="s">
        <v>1813</v>
      </c>
      <c r="Y53" s="1" t="s">
        <v>1814</v>
      </c>
      <c r="AP53" s="1" t="s">
        <v>1815</v>
      </c>
    </row>
    <row r="54" spans="3:42" s="1" customFormat="1">
      <c r="C54" s="1" t="s">
        <v>1816</v>
      </c>
      <c r="I54" s="1" t="s">
        <v>1817</v>
      </c>
      <c r="M54" s="1" t="s">
        <v>1818</v>
      </c>
      <c r="N54" s="1" t="s">
        <v>1819</v>
      </c>
      <c r="O54" s="1" t="s">
        <v>1820</v>
      </c>
      <c r="V54" s="1" t="s">
        <v>1821</v>
      </c>
      <c r="Y54" s="1" t="s">
        <v>1822</v>
      </c>
      <c r="AP54" s="1" t="s">
        <v>1823</v>
      </c>
    </row>
    <row r="55" spans="3:42" s="1" customFormat="1">
      <c r="C55" s="1" t="s">
        <v>1824</v>
      </c>
      <c r="I55" s="1" t="s">
        <v>1825</v>
      </c>
      <c r="M55" s="1" t="s">
        <v>1826</v>
      </c>
      <c r="N55" s="1" t="s">
        <v>2982</v>
      </c>
      <c r="O55" s="1" t="s">
        <v>1827</v>
      </c>
      <c r="V55" s="1" t="s">
        <v>1828</v>
      </c>
      <c r="Y55" s="1" t="s">
        <v>1829</v>
      </c>
      <c r="AP55" s="1" t="s">
        <v>1197</v>
      </c>
    </row>
    <row r="56" spans="3:42" s="1" customFormat="1">
      <c r="C56" s="1" t="s">
        <v>1830</v>
      </c>
      <c r="I56" s="1" t="s">
        <v>1831</v>
      </c>
      <c r="M56" s="1" t="s">
        <v>1832</v>
      </c>
      <c r="N56" s="1" t="s">
        <v>1833</v>
      </c>
      <c r="O56" s="1" t="s">
        <v>1834</v>
      </c>
      <c r="V56" s="1" t="s">
        <v>1835</v>
      </c>
      <c r="Y56" s="1" t="s">
        <v>1836</v>
      </c>
      <c r="AP56" s="1" t="s">
        <v>1837</v>
      </c>
    </row>
    <row r="57" spans="3:42" s="1" customFormat="1">
      <c r="C57" s="1" t="s">
        <v>1838</v>
      </c>
      <c r="I57" s="1" t="s">
        <v>1839</v>
      </c>
      <c r="M57" s="1" t="s">
        <v>1840</v>
      </c>
      <c r="N57" s="1" t="s">
        <v>1841</v>
      </c>
      <c r="O57" s="1" t="s">
        <v>1842</v>
      </c>
      <c r="V57" s="1" t="s">
        <v>1843</v>
      </c>
      <c r="Y57" s="1" t="s">
        <v>1844</v>
      </c>
      <c r="AP57" s="1" t="s">
        <v>1845</v>
      </c>
    </row>
    <row r="58" spans="3:42" s="1" customFormat="1">
      <c r="C58" s="1" t="s">
        <v>1846</v>
      </c>
      <c r="I58" s="1" t="s">
        <v>1847</v>
      </c>
      <c r="M58" s="1" t="s">
        <v>1848</v>
      </c>
      <c r="O58" s="1" t="s">
        <v>1849</v>
      </c>
      <c r="V58" s="1" t="s">
        <v>1850</v>
      </c>
      <c r="AP58" s="1" t="s">
        <v>1851</v>
      </c>
    </row>
    <row r="59" spans="3:42" s="1" customFormat="1">
      <c r="C59" s="1" t="s">
        <v>1852</v>
      </c>
      <c r="I59" s="1" t="s">
        <v>1853</v>
      </c>
      <c r="M59" s="1" t="s">
        <v>1854</v>
      </c>
      <c r="O59" s="1" t="s">
        <v>1855</v>
      </c>
      <c r="V59" s="1" t="s">
        <v>1856</v>
      </c>
      <c r="AP59" s="1" t="s">
        <v>1857</v>
      </c>
    </row>
    <row r="60" spans="3:42" s="1" customFormat="1">
      <c r="C60" s="1" t="s">
        <v>1858</v>
      </c>
      <c r="I60" s="1" t="s">
        <v>1859</v>
      </c>
      <c r="M60" s="1" t="s">
        <v>1015</v>
      </c>
      <c r="O60" s="1" t="s">
        <v>1860</v>
      </c>
      <c r="V60" s="1" t="s">
        <v>1861</v>
      </c>
      <c r="AP60" s="1" t="s">
        <v>1862</v>
      </c>
    </row>
    <row r="61" spans="3:42" s="1" customFormat="1">
      <c r="C61" s="1" t="s">
        <v>1863</v>
      </c>
      <c r="I61" s="1" t="s">
        <v>1864</v>
      </c>
      <c r="M61" s="1" t="s">
        <v>1865</v>
      </c>
      <c r="O61" s="1" t="s">
        <v>1866</v>
      </c>
      <c r="V61" s="1" t="s">
        <v>1867</v>
      </c>
      <c r="AP61" s="1" t="s">
        <v>1868</v>
      </c>
    </row>
    <row r="62" spans="3:42" s="1" customFormat="1">
      <c r="C62" s="1" t="s">
        <v>1869</v>
      </c>
      <c r="I62" s="1" t="s">
        <v>1870</v>
      </c>
      <c r="M62" s="1" t="s">
        <v>1871</v>
      </c>
      <c r="O62" s="1" t="s">
        <v>1872</v>
      </c>
      <c r="V62" s="1" t="s">
        <v>1873</v>
      </c>
      <c r="AP62" s="1" t="s">
        <v>1874</v>
      </c>
    </row>
    <row r="63" spans="3:42" s="1" customFormat="1">
      <c r="C63" s="1" t="s">
        <v>1875</v>
      </c>
      <c r="M63" s="1" t="s">
        <v>1876</v>
      </c>
      <c r="O63" s="1" t="s">
        <v>1877</v>
      </c>
      <c r="V63" s="1" t="s">
        <v>1878</v>
      </c>
      <c r="AP63" s="1" t="s">
        <v>1879</v>
      </c>
    </row>
    <row r="64" spans="3:42" s="1" customFormat="1">
      <c r="C64" s="1" t="s">
        <v>1880</v>
      </c>
      <c r="M64" s="1" t="s">
        <v>1881</v>
      </c>
      <c r="O64" s="1" t="s">
        <v>1882</v>
      </c>
      <c r="V64" s="1" t="s">
        <v>1883</v>
      </c>
    </row>
    <row r="65" spans="3:22" s="1" customFormat="1">
      <c r="C65" s="1" t="s">
        <v>1884</v>
      </c>
      <c r="M65" s="1" t="s">
        <v>1885</v>
      </c>
      <c r="O65" s="1" t="s">
        <v>1886</v>
      </c>
      <c r="V65" s="1" t="s">
        <v>1887</v>
      </c>
    </row>
    <row r="66" spans="3:22" s="1" customFormat="1">
      <c r="C66" s="1" t="s">
        <v>1888</v>
      </c>
      <c r="M66" s="1" t="s">
        <v>1889</v>
      </c>
      <c r="V66" s="1" t="s">
        <v>1890</v>
      </c>
    </row>
    <row r="67" spans="3:22" s="1" customFormat="1">
      <c r="C67" s="1" t="s">
        <v>1891</v>
      </c>
      <c r="V67" s="1" t="s">
        <v>802</v>
      </c>
    </row>
    <row r="68" spans="3:22" s="1" customFormat="1">
      <c r="C68" s="1" t="s">
        <v>1892</v>
      </c>
      <c r="V68" s="1" t="s">
        <v>1893</v>
      </c>
    </row>
    <row r="69" spans="3:22" s="1" customFormat="1">
      <c r="C69" s="1" t="s">
        <v>1894</v>
      </c>
      <c r="V69" s="1" t="s">
        <v>1895</v>
      </c>
    </row>
    <row r="70" spans="3:22" s="1" customFormat="1">
      <c r="C70" s="1" t="s">
        <v>1896</v>
      </c>
      <c r="V70" s="1" t="s">
        <v>1897</v>
      </c>
    </row>
    <row r="71" spans="3:22" s="1" customFormat="1">
      <c r="C71" s="1" t="s">
        <v>1898</v>
      </c>
      <c r="V71" s="1" t="s">
        <v>1899</v>
      </c>
    </row>
    <row r="72" spans="3:22" s="1" customFormat="1">
      <c r="C72" s="1" t="s">
        <v>1900</v>
      </c>
      <c r="V72" s="1" t="s">
        <v>1901</v>
      </c>
    </row>
    <row r="73" spans="3:22" s="1" customFormat="1">
      <c r="C73" s="1" t="s">
        <v>1902</v>
      </c>
      <c r="V73" s="1" t="s">
        <v>1341</v>
      </c>
    </row>
    <row r="74" spans="3:22" s="1" customFormat="1">
      <c r="C74" s="1" t="s">
        <v>1903</v>
      </c>
      <c r="V74" s="1" t="s">
        <v>1904</v>
      </c>
    </row>
    <row r="75" spans="3:22" s="1" customFormat="1">
      <c r="C75" s="1" t="s">
        <v>1905</v>
      </c>
      <c r="V75" s="1" t="s">
        <v>1906</v>
      </c>
    </row>
    <row r="76" spans="3:22" s="1" customFormat="1">
      <c r="C76" s="1" t="s">
        <v>1907</v>
      </c>
      <c r="V76" s="1" t="s">
        <v>1908</v>
      </c>
    </row>
    <row r="77" spans="3:22" s="1" customFormat="1">
      <c r="C77" s="1" t="s">
        <v>1909</v>
      </c>
      <c r="V77" s="1" t="s">
        <v>1910</v>
      </c>
    </row>
    <row r="78" spans="3:22" s="1" customFormat="1">
      <c r="C78" s="1" t="s">
        <v>1911</v>
      </c>
      <c r="V78" s="1" t="s">
        <v>1912</v>
      </c>
    </row>
    <row r="79" spans="3:22" s="1" customFormat="1">
      <c r="C79" s="1" t="s">
        <v>1913</v>
      </c>
      <c r="V79" s="1" t="s">
        <v>1914</v>
      </c>
    </row>
    <row r="80" spans="3:22" s="1" customFormat="1">
      <c r="C80" s="1" t="s">
        <v>1915</v>
      </c>
      <c r="V80" s="1" t="s">
        <v>1916</v>
      </c>
    </row>
    <row r="81" spans="3:3" s="1" customFormat="1">
      <c r="C81" s="1" t="s">
        <v>1917</v>
      </c>
    </row>
    <row r="82" spans="3:3" s="1" customFormat="1">
      <c r="C82" s="1" t="s">
        <v>1918</v>
      </c>
    </row>
    <row r="83" spans="3:3" s="1" customFormat="1">
      <c r="C83" s="1" t="s">
        <v>1919</v>
      </c>
    </row>
    <row r="84" spans="3:3" s="1" customFormat="1">
      <c r="C84" s="1" t="s">
        <v>1920</v>
      </c>
    </row>
    <row r="85" spans="3:3" s="1" customFormat="1">
      <c r="C85" s="1" t="s">
        <v>1921</v>
      </c>
    </row>
    <row r="86" spans="3:3" s="1" customFormat="1">
      <c r="C86" s="1" t="s">
        <v>1922</v>
      </c>
    </row>
    <row r="87" spans="3:3" s="1" customFormat="1">
      <c r="C87" s="1" t="s">
        <v>1923</v>
      </c>
    </row>
    <row r="88" spans="3:3" s="1" customFormat="1">
      <c r="C88" s="1" t="s">
        <v>1924</v>
      </c>
    </row>
    <row r="89" spans="3:3" s="1" customFormat="1">
      <c r="C89" s="1" t="s">
        <v>1925</v>
      </c>
    </row>
    <row r="90" spans="3:3" s="1" customFormat="1">
      <c r="C90" s="1" t="s">
        <v>1926</v>
      </c>
    </row>
    <row r="91" spans="3:3" s="1" customFormat="1">
      <c r="C91" s="1" t="s">
        <v>1927</v>
      </c>
    </row>
    <row r="92" spans="3:3" s="1" customFormat="1">
      <c r="C92" s="1" t="s">
        <v>1928</v>
      </c>
    </row>
    <row r="93" spans="3:3" s="1" customFormat="1">
      <c r="C93" s="1" t="s">
        <v>1929</v>
      </c>
    </row>
    <row r="94" spans="3:3" s="1" customFormat="1">
      <c r="C94" s="1" t="s">
        <v>1930</v>
      </c>
    </row>
    <row r="95" spans="3:3" s="1" customFormat="1">
      <c r="C95" s="1" t="s">
        <v>1931</v>
      </c>
    </row>
    <row r="96" spans="3:3" s="1" customFormat="1">
      <c r="C96" s="1" t="s">
        <v>1932</v>
      </c>
    </row>
    <row r="97" spans="3:3" s="1" customFormat="1">
      <c r="C97" s="1" t="s">
        <v>1933</v>
      </c>
    </row>
    <row r="98" spans="3:3" s="1" customFormat="1">
      <c r="C98" s="1" t="s">
        <v>1934</v>
      </c>
    </row>
    <row r="99" spans="3:3" s="1" customFormat="1">
      <c r="C99" s="1" t="s">
        <v>1935</v>
      </c>
    </row>
    <row r="100" spans="3:3" s="1" customFormat="1">
      <c r="C100" s="1" t="s">
        <v>1936</v>
      </c>
    </row>
    <row r="101" spans="3:3" s="1" customFormat="1">
      <c r="C101" s="1" t="s">
        <v>1937</v>
      </c>
    </row>
    <row r="102" spans="3:3" s="1" customFormat="1">
      <c r="C102" s="1" t="s">
        <v>1938</v>
      </c>
    </row>
    <row r="103" spans="3:3" s="1" customFormat="1">
      <c r="C103" s="1" t="s">
        <v>1939</v>
      </c>
    </row>
    <row r="104" spans="3:3" s="1" customFormat="1">
      <c r="C104" s="1" t="s">
        <v>1940</v>
      </c>
    </row>
    <row r="105" spans="3:3" s="1" customFormat="1">
      <c r="C105" s="1" t="s">
        <v>1941</v>
      </c>
    </row>
    <row r="106" spans="3:3" s="1" customFormat="1">
      <c r="C106" s="1" t="s">
        <v>1942</v>
      </c>
    </row>
    <row r="107" spans="3:3" s="1" customFormat="1">
      <c r="C107" s="1" t="s">
        <v>1943</v>
      </c>
    </row>
    <row r="108" spans="3:3" s="1" customFormat="1">
      <c r="C108" s="1" t="s">
        <v>1944</v>
      </c>
    </row>
    <row r="109" spans="3:3" s="1" customFormat="1">
      <c r="C109" s="1" t="s">
        <v>1945</v>
      </c>
    </row>
    <row r="110" spans="3:3" s="1" customFormat="1">
      <c r="C110" s="1" t="s">
        <v>1946</v>
      </c>
    </row>
    <row r="111" spans="3:3" s="1" customFormat="1">
      <c r="C111" s="1" t="s">
        <v>1947</v>
      </c>
    </row>
    <row r="112" spans="3:3" s="1" customFormat="1">
      <c r="C112" s="1" t="s">
        <v>1948</v>
      </c>
    </row>
    <row r="113" spans="3:3" s="1" customFormat="1">
      <c r="C113" s="1" t="s">
        <v>1949</v>
      </c>
    </row>
    <row r="114" spans="3:3" s="1" customFormat="1">
      <c r="C114" s="1" t="s">
        <v>1950</v>
      </c>
    </row>
    <row r="115" spans="3:3" s="1" customFormat="1">
      <c r="C115" s="1" t="s">
        <v>1951</v>
      </c>
    </row>
    <row r="116" spans="3:3" s="1" customFormat="1">
      <c r="C116" s="1" t="s">
        <v>1952</v>
      </c>
    </row>
    <row r="117" spans="3:3" s="1" customFormat="1">
      <c r="C117" s="1" t="s">
        <v>1953</v>
      </c>
    </row>
    <row r="118" spans="3:3" s="1" customFormat="1">
      <c r="C118" s="1" t="s">
        <v>1954</v>
      </c>
    </row>
    <row r="119" spans="3:3" s="1" customFormat="1">
      <c r="C119" s="1" t="s">
        <v>1955</v>
      </c>
    </row>
    <row r="120" spans="3:3" s="1" customFormat="1">
      <c r="C120" s="1" t="s">
        <v>1956</v>
      </c>
    </row>
    <row r="121" spans="3:3" s="1" customFormat="1">
      <c r="C121" s="1" t="s">
        <v>1957</v>
      </c>
    </row>
    <row r="122" spans="3:3" s="1" customFormat="1">
      <c r="C122" s="1" t="s">
        <v>1958</v>
      </c>
    </row>
    <row r="123" spans="3:3" s="1" customFormat="1">
      <c r="C123" s="1" t="s">
        <v>1959</v>
      </c>
    </row>
    <row r="124" spans="3:3" s="1" customFormat="1">
      <c r="C124" s="1" t="s">
        <v>1960</v>
      </c>
    </row>
    <row r="125" spans="3:3" s="1" customFormat="1">
      <c r="C125" s="1" t="s">
        <v>1961</v>
      </c>
    </row>
    <row r="126" spans="3:3" s="1" customFormat="1">
      <c r="C126" s="1" t="s">
        <v>1962</v>
      </c>
    </row>
    <row r="127" spans="3:3" s="1" customFormat="1">
      <c r="C127" s="1" t="s">
        <v>1963</v>
      </c>
    </row>
    <row r="128" spans="3:3" s="1" customFormat="1">
      <c r="C128" s="1" t="s">
        <v>1964</v>
      </c>
    </row>
    <row r="129" spans="3:3" s="1" customFormat="1">
      <c r="C129" s="1" t="s">
        <v>1965</v>
      </c>
    </row>
    <row r="130" spans="3:3" s="1" customFormat="1">
      <c r="C130" s="1" t="s">
        <v>1966</v>
      </c>
    </row>
    <row r="131" spans="3:3" s="1" customFormat="1">
      <c r="C131" s="1" t="s">
        <v>1967</v>
      </c>
    </row>
    <row r="132" spans="3:3" s="1" customFormat="1">
      <c r="C132" s="1" t="s">
        <v>1968</v>
      </c>
    </row>
    <row r="133" spans="3:3" s="1" customFormat="1">
      <c r="C133" s="1" t="s">
        <v>1969</v>
      </c>
    </row>
    <row r="134" spans="3:3" s="1" customFormat="1">
      <c r="C134" s="1" t="s">
        <v>1970</v>
      </c>
    </row>
    <row r="135" spans="3:3" s="1" customFormat="1">
      <c r="C135" s="1" t="s">
        <v>1971</v>
      </c>
    </row>
    <row r="136" spans="3:3" s="1" customFormat="1">
      <c r="C136" s="1" t="s">
        <v>1972</v>
      </c>
    </row>
    <row r="137" spans="3:3" s="1" customFormat="1">
      <c r="C137" s="1" t="s">
        <v>1973</v>
      </c>
    </row>
    <row r="138" spans="3:3" s="1" customFormat="1">
      <c r="C138" s="1" t="s">
        <v>1974</v>
      </c>
    </row>
    <row r="139" spans="3:3" s="1" customFormat="1">
      <c r="C139" s="1" t="s">
        <v>1975</v>
      </c>
    </row>
    <row r="140" spans="3:3" s="1" customFormat="1">
      <c r="C140" s="1" t="s">
        <v>1976</v>
      </c>
    </row>
    <row r="141" spans="3:3" s="1" customFormat="1">
      <c r="C141" s="1" t="s">
        <v>1977</v>
      </c>
    </row>
    <row r="142" spans="3:3" s="1" customFormat="1">
      <c r="C142" s="1" t="s">
        <v>1978</v>
      </c>
    </row>
    <row r="143" spans="3:3" s="1" customFormat="1">
      <c r="C143" s="1" t="s">
        <v>1979</v>
      </c>
    </row>
    <row r="144" spans="3:3" s="1" customFormat="1">
      <c r="C144" s="1" t="s">
        <v>1980</v>
      </c>
    </row>
    <row r="145" spans="3:3" s="1" customFormat="1">
      <c r="C145" s="1" t="s">
        <v>1981</v>
      </c>
    </row>
    <row r="146" spans="3:3" s="1" customFormat="1">
      <c r="C146" s="1" t="s">
        <v>1982</v>
      </c>
    </row>
    <row r="147" spans="3:3" s="1" customFormat="1">
      <c r="C147" s="1" t="s">
        <v>1135</v>
      </c>
    </row>
    <row r="148" spans="3:3" s="1" customFormat="1">
      <c r="C148" s="1" t="s">
        <v>1983</v>
      </c>
    </row>
    <row r="149" spans="3:3" s="1" customFormat="1">
      <c r="C149" s="1" t="s">
        <v>1984</v>
      </c>
    </row>
    <row r="150" spans="3:3" s="1" customFormat="1">
      <c r="C150" s="1" t="s">
        <v>1985</v>
      </c>
    </row>
    <row r="151" spans="3:3" s="1" customFormat="1">
      <c r="C151" s="1" t="s">
        <v>1986</v>
      </c>
    </row>
    <row r="152" spans="3:3" s="1" customFormat="1">
      <c r="C152" s="1" t="s">
        <v>1987</v>
      </c>
    </row>
    <row r="153" spans="3:3" s="1" customFormat="1">
      <c r="C153" s="1" t="s">
        <v>1988</v>
      </c>
    </row>
    <row r="154" spans="3:3" s="1" customFormat="1">
      <c r="C154" s="1" t="s">
        <v>1989</v>
      </c>
    </row>
    <row r="155" spans="3:3" s="1" customFormat="1">
      <c r="C155" s="1" t="s">
        <v>1990</v>
      </c>
    </row>
    <row r="156" spans="3:3" s="1" customFormat="1">
      <c r="C156" s="1" t="s">
        <v>1991</v>
      </c>
    </row>
    <row r="157" spans="3:3" s="1" customFormat="1">
      <c r="C157" s="1" t="s">
        <v>1992</v>
      </c>
    </row>
    <row r="158" spans="3:3" s="1" customFormat="1">
      <c r="C158" s="1" t="s">
        <v>1993</v>
      </c>
    </row>
    <row r="159" spans="3:3" s="1" customFormat="1">
      <c r="C159" s="1" t="s">
        <v>1523</v>
      </c>
    </row>
    <row r="160" spans="3:3" s="1" customFormat="1">
      <c r="C160" s="1" t="s">
        <v>1994</v>
      </c>
    </row>
    <row r="161" spans="3:3" s="1" customFormat="1">
      <c r="C161" s="1" t="s">
        <v>1995</v>
      </c>
    </row>
    <row r="162" spans="3:3" s="1" customFormat="1">
      <c r="C162" s="1" t="s">
        <v>1996</v>
      </c>
    </row>
    <row r="163" spans="3:3" s="1" customFormat="1">
      <c r="C163" s="1" t="s">
        <v>1997</v>
      </c>
    </row>
    <row r="164" spans="3:3" s="1" customFormat="1">
      <c r="C164" s="1" t="s">
        <v>1998</v>
      </c>
    </row>
    <row r="165" spans="3:3" s="1" customFormat="1">
      <c r="C165" s="1" t="s">
        <v>1999</v>
      </c>
    </row>
    <row r="166" spans="3:3" s="1" customFormat="1">
      <c r="C166" s="1" t="s">
        <v>802</v>
      </c>
    </row>
    <row r="167" spans="3:3" s="1" customFormat="1">
      <c r="C167" s="1" t="s">
        <v>2000</v>
      </c>
    </row>
    <row r="168" spans="3:3" s="1" customFormat="1">
      <c r="C168" s="1" t="s">
        <v>2001</v>
      </c>
    </row>
    <row r="169" spans="3:3" s="1" customFormat="1">
      <c r="C169" s="1" t="s">
        <v>2002</v>
      </c>
    </row>
    <row r="170" spans="3:3" s="1" customFormat="1">
      <c r="C170" s="1" t="s">
        <v>2003</v>
      </c>
    </row>
    <row r="171" spans="3:3" s="1" customFormat="1">
      <c r="C171" s="1" t="s">
        <v>2004</v>
      </c>
    </row>
    <row r="172" spans="3:3" s="1" customFormat="1">
      <c r="C172" s="1" t="s">
        <v>2005</v>
      </c>
    </row>
    <row r="173" spans="3:3" s="1" customFormat="1">
      <c r="C173" s="1" t="s">
        <v>2006</v>
      </c>
    </row>
    <row r="174" spans="3:3" s="1" customFormat="1">
      <c r="C174" s="1" t="s">
        <v>2007</v>
      </c>
    </row>
    <row r="175" spans="3:3" s="1" customFormat="1">
      <c r="C175" s="1" t="s">
        <v>2008</v>
      </c>
    </row>
    <row r="176" spans="3:3" s="1" customFormat="1">
      <c r="C176" s="1" t="s">
        <v>2009</v>
      </c>
    </row>
    <row r="177" spans="3:3" s="1" customFormat="1">
      <c r="C177" s="1" t="s">
        <v>2010</v>
      </c>
    </row>
    <row r="178" spans="3:3" s="1" customFormat="1">
      <c r="C178" s="1" t="s">
        <v>2011</v>
      </c>
    </row>
    <row r="179" spans="3:3" s="1" customFormat="1">
      <c r="C179" s="1" t="s">
        <v>2012</v>
      </c>
    </row>
    <row r="180" spans="3:3" s="1" customFormat="1">
      <c r="C180" s="1" t="s">
        <v>2013</v>
      </c>
    </row>
    <row r="181" spans="3:3" s="1" customFormat="1">
      <c r="C181" s="1" t="s">
        <v>2014</v>
      </c>
    </row>
    <row r="182" spans="3:3" s="1" customFormat="1">
      <c r="C182" s="1" t="s">
        <v>2015</v>
      </c>
    </row>
  </sheetData>
  <sheetProtection algorithmName="SHA-512" hashValue="TlW3pDU8742Cw/4fvKGj7B+1pmebGBccxsSi2fDiXmV9pu5PViIWJ3DVF1HMjfcFo5cHD3x5mt0ZsZ3tiZB04g==" saltValue="rnyWaulAAfADigywaIiVxQ==" spinCount="100000" sheet="1" selectLockedCells="1" selectUnlockedCell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80"/>
  <sheetViews>
    <sheetView workbookViewId="0"/>
  </sheetViews>
  <sheetFormatPr defaultColWidth="9" defaultRowHeight="13.5"/>
  <cols>
    <col min="1" max="1" width="15.125" style="116" bestFit="1" customWidth="1"/>
    <col min="2" max="2" width="11.375" style="116" bestFit="1" customWidth="1"/>
    <col min="3" max="4" width="9" style="116"/>
    <col min="5" max="5" width="9" style="23"/>
    <col min="6" max="6" width="19.25" style="23" bestFit="1" customWidth="1"/>
    <col min="7" max="10" width="9" style="23"/>
    <col min="11" max="11" width="17.25" style="23" bestFit="1" customWidth="1"/>
    <col min="12" max="15" width="9" style="23"/>
    <col min="16" max="16" width="17.25" style="23" bestFit="1" customWidth="1"/>
    <col min="17" max="19" width="9" style="23"/>
    <col min="20" max="16384" width="9" style="19"/>
  </cols>
  <sheetData>
    <row r="1" spans="1:19">
      <c r="A1" s="116" t="s">
        <v>1</v>
      </c>
      <c r="F1" s="23" t="s">
        <v>2016</v>
      </c>
      <c r="K1" s="23" t="s">
        <v>2017</v>
      </c>
      <c r="P1" s="23" t="s">
        <v>2018</v>
      </c>
    </row>
    <row r="2" spans="1:19">
      <c r="A2" s="116" t="str">
        <f>CONCATENATE(C2,D2)</f>
        <v>東京都千代田区</v>
      </c>
      <c r="B2" s="20" t="s">
        <v>2019</v>
      </c>
      <c r="C2" s="116" t="s">
        <v>281</v>
      </c>
      <c r="D2" s="20" t="s">
        <v>329</v>
      </c>
      <c r="F2" s="23" t="str">
        <f>CONCATENATE(H2,I2)</f>
        <v>北海道旭川市</v>
      </c>
      <c r="G2" s="23" t="s">
        <v>2020</v>
      </c>
      <c r="H2" s="23" t="s">
        <v>269</v>
      </c>
      <c r="I2" s="23" t="s">
        <v>2021</v>
      </c>
      <c r="K2" s="23" t="str">
        <f>CONCATENATE(M2,N2)</f>
        <v>北海道留萌市</v>
      </c>
      <c r="L2" s="23" t="s">
        <v>2022</v>
      </c>
      <c r="M2" s="23" t="s">
        <v>269</v>
      </c>
      <c r="N2" s="23" t="s">
        <v>2023</v>
      </c>
      <c r="P2" s="23" t="str">
        <f>CONCATENATE(R2,S2)</f>
        <v>鹿児島県鹿児島市</v>
      </c>
      <c r="Q2" s="23" t="s">
        <v>2022</v>
      </c>
      <c r="R2" s="23" t="s">
        <v>314</v>
      </c>
      <c r="S2" s="23" t="s">
        <v>2024</v>
      </c>
    </row>
    <row r="3" spans="1:19">
      <c r="A3" s="116" t="str">
        <f t="shared" ref="A3:A67" si="0">CONCATENATE(C3,D3)</f>
        <v>東京都中央区</v>
      </c>
      <c r="B3" s="20" t="s">
        <v>2019</v>
      </c>
      <c r="C3" s="116" t="s">
        <v>281</v>
      </c>
      <c r="D3" s="20" t="s">
        <v>376</v>
      </c>
      <c r="F3" s="23" t="str">
        <f t="shared" ref="F3:F66" si="1">CONCATENATE(H3,I3)</f>
        <v>北海道帯広市</v>
      </c>
      <c r="G3" s="23" t="s">
        <v>2020</v>
      </c>
      <c r="H3" s="23" t="s">
        <v>269</v>
      </c>
      <c r="I3" s="23" t="s">
        <v>2025</v>
      </c>
      <c r="K3" s="23" t="str">
        <f t="shared" ref="K3:K66" si="2">CONCATENATE(M3,N3)</f>
        <v>北海道稚内市</v>
      </c>
      <c r="L3" s="23" t="s">
        <v>2022</v>
      </c>
      <c r="M3" s="23" t="s">
        <v>269</v>
      </c>
      <c r="N3" s="23" t="s">
        <v>2026</v>
      </c>
      <c r="P3" s="23" t="str">
        <f t="shared" ref="P3:P16" si="3">CONCATENATE(R3,S3)</f>
        <v>鹿児島県垂水市</v>
      </c>
      <c r="Q3" s="23" t="s">
        <v>2022</v>
      </c>
      <c r="R3" s="23" t="s">
        <v>314</v>
      </c>
      <c r="S3" s="23" t="s">
        <v>2027</v>
      </c>
    </row>
    <row r="4" spans="1:19">
      <c r="A4" s="116" t="str">
        <f t="shared" si="0"/>
        <v>東京都港区</v>
      </c>
      <c r="B4" s="20" t="s">
        <v>2019</v>
      </c>
      <c r="C4" s="116" t="s">
        <v>281</v>
      </c>
      <c r="D4" s="20" t="s">
        <v>422</v>
      </c>
      <c r="F4" s="23" t="str">
        <f t="shared" si="1"/>
        <v>北海道北見市</v>
      </c>
      <c r="G4" s="23" t="s">
        <v>2020</v>
      </c>
      <c r="H4" s="23" t="s">
        <v>269</v>
      </c>
      <c r="I4" s="23" t="s">
        <v>2028</v>
      </c>
      <c r="K4" s="23" t="str">
        <f t="shared" si="2"/>
        <v>北海道美唄市</v>
      </c>
      <c r="L4" s="23" t="s">
        <v>2022</v>
      </c>
      <c r="M4" s="23" t="s">
        <v>269</v>
      </c>
      <c r="N4" s="23" t="s">
        <v>2029</v>
      </c>
      <c r="P4" s="23" t="str">
        <f t="shared" si="3"/>
        <v>鹿児島県霧島市</v>
      </c>
      <c r="Q4" s="23" t="s">
        <v>2030</v>
      </c>
      <c r="R4" s="23" t="s">
        <v>314</v>
      </c>
      <c r="S4" s="23" t="s">
        <v>2031</v>
      </c>
    </row>
    <row r="5" spans="1:19">
      <c r="A5" s="116" t="str">
        <f t="shared" si="0"/>
        <v>東京都新宿区</v>
      </c>
      <c r="B5" s="20" t="s">
        <v>2019</v>
      </c>
      <c r="C5" s="116" t="s">
        <v>281</v>
      </c>
      <c r="D5" s="20" t="s">
        <v>469</v>
      </c>
      <c r="F5" s="23" t="str">
        <f t="shared" si="1"/>
        <v>北海道夕張市</v>
      </c>
      <c r="G5" s="23" t="s">
        <v>2020</v>
      </c>
      <c r="H5" s="23" t="s">
        <v>269</v>
      </c>
      <c r="I5" s="23" t="s">
        <v>2032</v>
      </c>
      <c r="K5" s="23" t="str">
        <f t="shared" si="2"/>
        <v>北海道芦別市</v>
      </c>
      <c r="L5" s="23" t="s">
        <v>2022</v>
      </c>
      <c r="M5" s="23" t="s">
        <v>269</v>
      </c>
      <c r="N5" s="23" t="s">
        <v>2033</v>
      </c>
      <c r="P5" s="23" t="str">
        <f t="shared" si="3"/>
        <v>鹿児島県鹿屋市</v>
      </c>
      <c r="Q5" s="23" t="s">
        <v>2030</v>
      </c>
      <c r="R5" s="23" t="s">
        <v>314</v>
      </c>
      <c r="S5" s="23" t="s">
        <v>2034</v>
      </c>
    </row>
    <row r="6" spans="1:19">
      <c r="A6" s="116" t="str">
        <f t="shared" si="0"/>
        <v>東京都文京区</v>
      </c>
      <c r="B6" s="20" t="s">
        <v>2019</v>
      </c>
      <c r="C6" s="116" t="s">
        <v>281</v>
      </c>
      <c r="D6" s="20" t="s">
        <v>516</v>
      </c>
      <c r="F6" s="23" t="str">
        <f t="shared" si="1"/>
        <v>北海道赤平市</v>
      </c>
      <c r="G6" s="23" t="s">
        <v>2020</v>
      </c>
      <c r="H6" s="23" t="s">
        <v>269</v>
      </c>
      <c r="I6" s="23" t="s">
        <v>2035</v>
      </c>
      <c r="K6" s="23" t="str">
        <f t="shared" si="2"/>
        <v>北海道赤平市</v>
      </c>
      <c r="L6" s="23" t="s">
        <v>2022</v>
      </c>
      <c r="M6" s="23" t="s">
        <v>269</v>
      </c>
      <c r="N6" s="23" t="s">
        <v>2035</v>
      </c>
      <c r="P6" s="23" t="str">
        <f t="shared" si="3"/>
        <v>熊本県産山村</v>
      </c>
      <c r="Q6" s="23" t="s">
        <v>2022</v>
      </c>
      <c r="R6" s="23" t="s">
        <v>311</v>
      </c>
      <c r="S6" s="23" t="s">
        <v>2036</v>
      </c>
    </row>
    <row r="7" spans="1:19">
      <c r="A7" s="116" t="str">
        <f t="shared" si="0"/>
        <v>東京都台東区</v>
      </c>
      <c r="B7" s="20" t="s">
        <v>2019</v>
      </c>
      <c r="C7" s="116" t="s">
        <v>281</v>
      </c>
      <c r="D7" s="20" t="s">
        <v>563</v>
      </c>
      <c r="F7" s="23" t="str">
        <f t="shared" si="1"/>
        <v>北海道士別市</v>
      </c>
      <c r="G7" s="23" t="s">
        <v>2020</v>
      </c>
      <c r="H7" s="23" t="s">
        <v>269</v>
      </c>
      <c r="I7" s="23" t="s">
        <v>2037</v>
      </c>
      <c r="K7" s="23" t="str">
        <f t="shared" si="2"/>
        <v>北海道士別市</v>
      </c>
      <c r="L7" s="23" t="s">
        <v>2022</v>
      </c>
      <c r="M7" s="23" t="s">
        <v>269</v>
      </c>
      <c r="N7" s="23" t="s">
        <v>2037</v>
      </c>
      <c r="P7" s="23" t="str">
        <f t="shared" si="3"/>
        <v>熊本県高森町</v>
      </c>
      <c r="Q7" s="23" t="s">
        <v>2022</v>
      </c>
      <c r="R7" s="23" t="s">
        <v>311</v>
      </c>
      <c r="S7" s="23" t="s">
        <v>2038</v>
      </c>
    </row>
    <row r="8" spans="1:19">
      <c r="A8" s="116" t="str">
        <f t="shared" si="0"/>
        <v>東京都墨田区</v>
      </c>
      <c r="B8" s="20" t="s">
        <v>2019</v>
      </c>
      <c r="C8" s="116" t="s">
        <v>281</v>
      </c>
      <c r="D8" s="20" t="s">
        <v>609</v>
      </c>
      <c r="F8" s="23" t="str">
        <f t="shared" si="1"/>
        <v>北海道名寄市</v>
      </c>
      <c r="G8" s="23" t="s">
        <v>2020</v>
      </c>
      <c r="H8" s="23" t="s">
        <v>269</v>
      </c>
      <c r="I8" s="23" t="s">
        <v>2039</v>
      </c>
      <c r="K8" s="23" t="str">
        <f t="shared" si="2"/>
        <v>北海道名寄市</v>
      </c>
      <c r="L8" s="23" t="s">
        <v>2022</v>
      </c>
      <c r="M8" s="23" t="s">
        <v>269</v>
      </c>
      <c r="N8" s="23" t="s">
        <v>2039</v>
      </c>
      <c r="P8" s="23" t="str">
        <f t="shared" si="3"/>
        <v>熊本県阿蘇市</v>
      </c>
      <c r="Q8" s="23" t="s">
        <v>2022</v>
      </c>
      <c r="R8" s="23" t="s">
        <v>311</v>
      </c>
      <c r="S8" s="23" t="s">
        <v>2040</v>
      </c>
    </row>
    <row r="9" spans="1:19">
      <c r="A9" s="116" t="str">
        <f t="shared" si="0"/>
        <v>東京都江東区</v>
      </c>
      <c r="B9" s="20" t="s">
        <v>2019</v>
      </c>
      <c r="C9" s="116" t="s">
        <v>281</v>
      </c>
      <c r="D9" s="20" t="s">
        <v>656</v>
      </c>
      <c r="F9" s="23" t="str">
        <f t="shared" si="1"/>
        <v>北海道歌志内市</v>
      </c>
      <c r="G9" s="23" t="s">
        <v>2020</v>
      </c>
      <c r="H9" s="23" t="s">
        <v>269</v>
      </c>
      <c r="I9" s="23" t="s">
        <v>2041</v>
      </c>
      <c r="K9" s="23" t="str">
        <f t="shared" si="2"/>
        <v>北海道三笠市</v>
      </c>
      <c r="L9" s="23" t="s">
        <v>2022</v>
      </c>
      <c r="M9" s="23" t="s">
        <v>269</v>
      </c>
      <c r="N9" s="23" t="s">
        <v>2042</v>
      </c>
      <c r="P9" s="23" t="str">
        <f t="shared" si="3"/>
        <v>熊本県南阿蘇村</v>
      </c>
      <c r="Q9" s="23" t="s">
        <v>2022</v>
      </c>
      <c r="R9" s="23" t="s">
        <v>311</v>
      </c>
      <c r="S9" s="23" t="s">
        <v>2043</v>
      </c>
    </row>
    <row r="10" spans="1:19">
      <c r="A10" s="116" t="str">
        <f t="shared" si="0"/>
        <v>東京都品川区</v>
      </c>
      <c r="B10" s="20" t="s">
        <v>2019</v>
      </c>
      <c r="C10" s="116" t="s">
        <v>281</v>
      </c>
      <c r="D10" s="20" t="s">
        <v>703</v>
      </c>
      <c r="F10" s="23" t="str">
        <f t="shared" si="1"/>
        <v>北海道深川市</v>
      </c>
      <c r="G10" s="23" t="s">
        <v>2020</v>
      </c>
      <c r="H10" s="23" t="s">
        <v>269</v>
      </c>
      <c r="I10" s="23" t="s">
        <v>2044</v>
      </c>
      <c r="K10" s="23" t="str">
        <f t="shared" si="2"/>
        <v>北海道滝川市</v>
      </c>
      <c r="L10" s="23" t="s">
        <v>2022</v>
      </c>
      <c r="M10" s="23" t="s">
        <v>269</v>
      </c>
      <c r="N10" s="23" t="s">
        <v>2045</v>
      </c>
      <c r="P10" s="23" t="str">
        <f t="shared" si="3"/>
        <v>長崎県島原市</v>
      </c>
      <c r="Q10" s="23" t="s">
        <v>2022</v>
      </c>
      <c r="R10" s="23" t="s">
        <v>310</v>
      </c>
      <c r="S10" s="23" t="s">
        <v>2046</v>
      </c>
    </row>
    <row r="11" spans="1:19">
      <c r="A11" s="116" t="str">
        <f t="shared" si="0"/>
        <v>東京都目黒区</v>
      </c>
      <c r="B11" s="20" t="s">
        <v>2019</v>
      </c>
      <c r="C11" s="116" t="s">
        <v>281</v>
      </c>
      <c r="D11" s="20" t="s">
        <v>750</v>
      </c>
      <c r="F11" s="23" t="str">
        <f t="shared" si="1"/>
        <v>北海道富良野市</v>
      </c>
      <c r="G11" s="23" t="s">
        <v>2020</v>
      </c>
      <c r="H11" s="23" t="s">
        <v>269</v>
      </c>
      <c r="I11" s="23" t="s">
        <v>2047</v>
      </c>
      <c r="K11" s="23" t="str">
        <f t="shared" si="2"/>
        <v>北海道砂川市</v>
      </c>
      <c r="L11" s="23" t="s">
        <v>2022</v>
      </c>
      <c r="M11" s="23" t="s">
        <v>269</v>
      </c>
      <c r="N11" s="23" t="s">
        <v>2048</v>
      </c>
      <c r="P11" s="23" t="str">
        <f t="shared" si="3"/>
        <v>長崎県南島原市</v>
      </c>
      <c r="Q11" s="23" t="s">
        <v>2030</v>
      </c>
      <c r="R11" s="23" t="s">
        <v>310</v>
      </c>
      <c r="S11" s="23" t="s">
        <v>2049</v>
      </c>
    </row>
    <row r="12" spans="1:19">
      <c r="A12" s="116" t="str">
        <f t="shared" si="0"/>
        <v>東京都大田区</v>
      </c>
      <c r="B12" s="20" t="s">
        <v>2019</v>
      </c>
      <c r="C12" s="116" t="s">
        <v>281</v>
      </c>
      <c r="D12" s="20" t="s">
        <v>797</v>
      </c>
      <c r="F12" s="23" t="str">
        <f t="shared" si="1"/>
        <v>北海道留寿都村</v>
      </c>
      <c r="G12" s="23" t="s">
        <v>2020</v>
      </c>
      <c r="H12" s="23" t="s">
        <v>269</v>
      </c>
      <c r="I12" s="23" t="s">
        <v>2050</v>
      </c>
      <c r="K12" s="23" t="str">
        <f t="shared" si="2"/>
        <v>北海道深川市</v>
      </c>
      <c r="L12" s="23" t="s">
        <v>2022</v>
      </c>
      <c r="M12" s="23" t="s">
        <v>269</v>
      </c>
      <c r="N12" s="23" t="s">
        <v>2044</v>
      </c>
      <c r="P12" s="23" t="str">
        <f t="shared" si="3"/>
        <v>宮崎県都城市</v>
      </c>
      <c r="Q12" s="23" t="s">
        <v>2022</v>
      </c>
      <c r="R12" s="23" t="s">
        <v>2051</v>
      </c>
      <c r="S12" s="23" t="s">
        <v>2052</v>
      </c>
    </row>
    <row r="13" spans="1:19">
      <c r="A13" s="116" t="str">
        <f t="shared" si="0"/>
        <v>東京都世田谷区</v>
      </c>
      <c r="B13" s="20" t="s">
        <v>2019</v>
      </c>
      <c r="C13" s="116" t="s">
        <v>281</v>
      </c>
      <c r="D13" s="20" t="s">
        <v>844</v>
      </c>
      <c r="F13" s="23" t="str">
        <f t="shared" si="1"/>
        <v>北海道喜茂別町</v>
      </c>
      <c r="G13" s="23" t="s">
        <v>2020</v>
      </c>
      <c r="H13" s="23" t="s">
        <v>269</v>
      </c>
      <c r="I13" s="23" t="s">
        <v>2053</v>
      </c>
      <c r="K13" s="23" t="str">
        <f t="shared" si="2"/>
        <v>北海道富良野市</v>
      </c>
      <c r="L13" s="23" t="s">
        <v>2022</v>
      </c>
      <c r="M13" s="23" t="s">
        <v>269</v>
      </c>
      <c r="N13" s="23" t="s">
        <v>2047</v>
      </c>
      <c r="P13" s="23" t="str">
        <f t="shared" si="3"/>
        <v>宮崎県日南市</v>
      </c>
      <c r="Q13" s="23" t="s">
        <v>2022</v>
      </c>
      <c r="R13" s="23" t="s">
        <v>2051</v>
      </c>
      <c r="S13" s="23" t="s">
        <v>2054</v>
      </c>
    </row>
    <row r="14" spans="1:19">
      <c r="A14" s="116" t="str">
        <f t="shared" si="0"/>
        <v>東京都渋谷区</v>
      </c>
      <c r="B14" s="20" t="s">
        <v>2019</v>
      </c>
      <c r="C14" s="116" t="s">
        <v>281</v>
      </c>
      <c r="D14" s="20" t="s">
        <v>891</v>
      </c>
      <c r="F14" s="23" t="str">
        <f t="shared" si="1"/>
        <v>北海道倶知安町</v>
      </c>
      <c r="G14" s="23" t="s">
        <v>2020</v>
      </c>
      <c r="H14" s="23" t="s">
        <v>269</v>
      </c>
      <c r="I14" s="23" t="s">
        <v>2055</v>
      </c>
      <c r="K14" s="23" t="str">
        <f t="shared" si="2"/>
        <v>北海道当別町</v>
      </c>
      <c r="L14" s="23" t="s">
        <v>2022</v>
      </c>
      <c r="M14" s="23" t="s">
        <v>269</v>
      </c>
      <c r="N14" s="23" t="s">
        <v>2056</v>
      </c>
      <c r="P14" s="23" t="str">
        <f t="shared" si="3"/>
        <v>宮崎県小林市</v>
      </c>
      <c r="Q14" s="23" t="s">
        <v>2022</v>
      </c>
      <c r="R14" s="23" t="s">
        <v>2051</v>
      </c>
      <c r="S14" s="23" t="s">
        <v>2057</v>
      </c>
    </row>
    <row r="15" spans="1:19">
      <c r="A15" s="116" t="str">
        <f t="shared" si="0"/>
        <v>東京都中野区</v>
      </c>
      <c r="B15" s="20" t="s">
        <v>2019</v>
      </c>
      <c r="C15" s="116" t="s">
        <v>281</v>
      </c>
      <c r="D15" s="20" t="s">
        <v>938</v>
      </c>
      <c r="F15" s="23" t="str">
        <f t="shared" si="1"/>
        <v>北海道赤井川村</v>
      </c>
      <c r="G15" s="23" t="s">
        <v>2020</v>
      </c>
      <c r="H15" s="23" t="s">
        <v>269</v>
      </c>
      <c r="I15" s="23" t="s">
        <v>2058</v>
      </c>
      <c r="K15" s="23" t="str">
        <f t="shared" si="2"/>
        <v>北海道新篠津村</v>
      </c>
      <c r="L15" s="23" t="s">
        <v>2022</v>
      </c>
      <c r="M15" s="23" t="s">
        <v>269</v>
      </c>
      <c r="N15" s="23" t="s">
        <v>2059</v>
      </c>
      <c r="P15" s="23" t="str">
        <f t="shared" si="3"/>
        <v>宮崎県三股町</v>
      </c>
      <c r="Q15" s="23" t="s">
        <v>2022</v>
      </c>
      <c r="R15" s="23" t="s">
        <v>2051</v>
      </c>
      <c r="S15" s="23" t="s">
        <v>2060</v>
      </c>
    </row>
    <row r="16" spans="1:19">
      <c r="A16" s="116" t="str">
        <f t="shared" si="0"/>
        <v>東京都杉並区</v>
      </c>
      <c r="B16" s="20" t="s">
        <v>2019</v>
      </c>
      <c r="C16" s="116" t="s">
        <v>281</v>
      </c>
      <c r="D16" s="20" t="s">
        <v>985</v>
      </c>
      <c r="F16" s="23" t="str">
        <f t="shared" si="1"/>
        <v>北海道上砂川町</v>
      </c>
      <c r="G16" s="23" t="s">
        <v>2020</v>
      </c>
      <c r="H16" s="23" t="s">
        <v>269</v>
      </c>
      <c r="I16" s="23" t="s">
        <v>2061</v>
      </c>
      <c r="K16" s="23" t="str">
        <f t="shared" si="2"/>
        <v>北海道木古内町</v>
      </c>
      <c r="L16" s="23" t="s">
        <v>2022</v>
      </c>
      <c r="M16" s="23" t="s">
        <v>269</v>
      </c>
      <c r="N16" s="23" t="s">
        <v>2062</v>
      </c>
      <c r="P16" s="23" t="str">
        <f t="shared" si="3"/>
        <v>宮崎県高原町</v>
      </c>
      <c r="Q16" s="23" t="s">
        <v>2022</v>
      </c>
      <c r="R16" s="23" t="s">
        <v>2051</v>
      </c>
      <c r="S16" s="23" t="s">
        <v>2063</v>
      </c>
    </row>
    <row r="17" spans="1:14">
      <c r="A17" s="116" t="str">
        <f t="shared" si="0"/>
        <v>東京都豊島区</v>
      </c>
      <c r="B17" s="20" t="s">
        <v>2019</v>
      </c>
      <c r="C17" s="116" t="s">
        <v>281</v>
      </c>
      <c r="D17" s="20" t="s">
        <v>1032</v>
      </c>
      <c r="F17" s="23" t="str">
        <f t="shared" si="1"/>
        <v>北海道妹背牛町</v>
      </c>
      <c r="G17" s="23" t="s">
        <v>2020</v>
      </c>
      <c r="H17" s="23" t="s">
        <v>269</v>
      </c>
      <c r="I17" s="23" t="s">
        <v>2064</v>
      </c>
      <c r="K17" s="23" t="str">
        <f t="shared" si="2"/>
        <v>北海道八雲町</v>
      </c>
      <c r="L17" s="23" t="s">
        <v>2022</v>
      </c>
      <c r="M17" s="23" t="s">
        <v>269</v>
      </c>
      <c r="N17" s="23" t="s">
        <v>2065</v>
      </c>
    </row>
    <row r="18" spans="1:14">
      <c r="A18" s="116" t="str">
        <f t="shared" si="0"/>
        <v>東京都北区</v>
      </c>
      <c r="B18" s="20" t="s">
        <v>2019</v>
      </c>
      <c r="C18" s="116" t="s">
        <v>281</v>
      </c>
      <c r="D18" s="20" t="s">
        <v>1078</v>
      </c>
      <c r="F18" s="23" t="str">
        <f t="shared" si="1"/>
        <v>北海道秩父別町</v>
      </c>
      <c r="G18" s="23" t="s">
        <v>2020</v>
      </c>
      <c r="H18" s="23" t="s">
        <v>269</v>
      </c>
      <c r="I18" s="23" t="s">
        <v>3024</v>
      </c>
      <c r="K18" s="23" t="str">
        <f t="shared" si="2"/>
        <v>北海道長万部町</v>
      </c>
      <c r="L18" s="23" t="s">
        <v>2022</v>
      </c>
      <c r="M18" s="23" t="s">
        <v>269</v>
      </c>
      <c r="N18" s="23" t="s">
        <v>2066</v>
      </c>
    </row>
    <row r="19" spans="1:14">
      <c r="A19" s="116" t="str">
        <f t="shared" si="0"/>
        <v>東京都荒川区</v>
      </c>
      <c r="B19" s="20" t="s">
        <v>2019</v>
      </c>
      <c r="C19" s="116" t="s">
        <v>281</v>
      </c>
      <c r="D19" s="20" t="s">
        <v>1121</v>
      </c>
      <c r="F19" s="23" t="str">
        <f t="shared" si="1"/>
        <v>北海道雨竜町</v>
      </c>
      <c r="G19" s="23" t="s">
        <v>2020</v>
      </c>
      <c r="H19" s="23" t="s">
        <v>269</v>
      </c>
      <c r="I19" s="23" t="s">
        <v>3025</v>
      </c>
      <c r="K19" s="23" t="str">
        <f t="shared" si="2"/>
        <v>北海道厚沢部町</v>
      </c>
      <c r="L19" s="23" t="s">
        <v>2022</v>
      </c>
      <c r="M19" s="23" t="s">
        <v>269</v>
      </c>
      <c r="N19" s="23" t="s">
        <v>2067</v>
      </c>
    </row>
    <row r="20" spans="1:14">
      <c r="A20" s="116" t="str">
        <f t="shared" si="0"/>
        <v>東京都板橋区</v>
      </c>
      <c r="B20" s="20" t="s">
        <v>2019</v>
      </c>
      <c r="C20" s="116" t="s">
        <v>281</v>
      </c>
      <c r="D20" s="20" t="s">
        <v>1163</v>
      </c>
      <c r="F20" s="23" t="str">
        <f t="shared" si="1"/>
        <v>北海道北竜町</v>
      </c>
      <c r="G20" s="23" t="s">
        <v>2020</v>
      </c>
      <c r="H20" s="23" t="s">
        <v>269</v>
      </c>
      <c r="I20" s="23" t="s">
        <v>3026</v>
      </c>
      <c r="K20" s="23" t="str">
        <f t="shared" si="2"/>
        <v>北海道今金町</v>
      </c>
      <c r="L20" s="23" t="s">
        <v>2022</v>
      </c>
      <c r="M20" s="23" t="s">
        <v>269</v>
      </c>
      <c r="N20" s="23" t="s">
        <v>2068</v>
      </c>
    </row>
    <row r="21" spans="1:14">
      <c r="A21" s="116" t="str">
        <f t="shared" si="0"/>
        <v>東京都練馬区</v>
      </c>
      <c r="B21" s="20" t="s">
        <v>2019</v>
      </c>
      <c r="C21" s="116" t="s">
        <v>281</v>
      </c>
      <c r="D21" s="20" t="s">
        <v>1206</v>
      </c>
      <c r="F21" s="23" t="str">
        <f t="shared" si="1"/>
        <v>北海道沼田町</v>
      </c>
      <c r="G21" s="23" t="s">
        <v>2020</v>
      </c>
      <c r="H21" s="23" t="s">
        <v>269</v>
      </c>
      <c r="I21" s="23" t="s">
        <v>3027</v>
      </c>
      <c r="K21" s="23" t="str">
        <f t="shared" si="2"/>
        <v>北海道黒松内町</v>
      </c>
      <c r="L21" s="23" t="s">
        <v>2022</v>
      </c>
      <c r="M21" s="23" t="s">
        <v>269</v>
      </c>
      <c r="N21" s="23" t="s">
        <v>2069</v>
      </c>
    </row>
    <row r="22" spans="1:14">
      <c r="A22" s="116" t="str">
        <f t="shared" si="0"/>
        <v>東京都足立区</v>
      </c>
      <c r="B22" s="20" t="s">
        <v>2019</v>
      </c>
      <c r="C22" s="116" t="s">
        <v>281</v>
      </c>
      <c r="D22" s="20" t="s">
        <v>1243</v>
      </c>
      <c r="F22" s="23" t="str">
        <f t="shared" si="1"/>
        <v>北海道幌加内町</v>
      </c>
      <c r="G22" s="23" t="s">
        <v>2020</v>
      </c>
      <c r="H22" s="23" t="s">
        <v>269</v>
      </c>
      <c r="I22" s="23" t="s">
        <v>3028</v>
      </c>
      <c r="K22" s="23" t="str">
        <f t="shared" si="2"/>
        <v>北海道蘭越町</v>
      </c>
      <c r="L22" s="23" t="s">
        <v>2022</v>
      </c>
      <c r="M22" s="23" t="s">
        <v>269</v>
      </c>
      <c r="N22" s="23" t="s">
        <v>2070</v>
      </c>
    </row>
    <row r="23" spans="1:14">
      <c r="A23" s="116" t="str">
        <f t="shared" si="0"/>
        <v>東京都葛飾区</v>
      </c>
      <c r="B23" s="20" t="s">
        <v>2019</v>
      </c>
      <c r="C23" s="116" t="s">
        <v>281</v>
      </c>
      <c r="D23" s="20" t="s">
        <v>1277</v>
      </c>
      <c r="F23" s="23" t="str">
        <f t="shared" si="1"/>
        <v>北海道音威子府村</v>
      </c>
      <c r="G23" s="23" t="s">
        <v>2020</v>
      </c>
      <c r="H23" s="23" t="s">
        <v>269</v>
      </c>
      <c r="I23" s="23" t="s">
        <v>2071</v>
      </c>
      <c r="K23" s="23" t="str">
        <f t="shared" si="2"/>
        <v>北海道ニセコ町</v>
      </c>
      <c r="L23" s="23" t="s">
        <v>2022</v>
      </c>
      <c r="M23" s="23" t="s">
        <v>269</v>
      </c>
      <c r="N23" s="23" t="s">
        <v>2072</v>
      </c>
    </row>
    <row r="24" spans="1:14">
      <c r="A24" s="116" t="str">
        <f t="shared" si="0"/>
        <v>東京都江戸川区</v>
      </c>
      <c r="B24" s="20" t="s">
        <v>2019</v>
      </c>
      <c r="C24" s="116" t="s">
        <v>281</v>
      </c>
      <c r="D24" s="20" t="s">
        <v>1310</v>
      </c>
      <c r="F24" s="23" t="str">
        <f t="shared" si="1"/>
        <v>北海道中川町</v>
      </c>
      <c r="G24" s="23" t="s">
        <v>2020</v>
      </c>
      <c r="H24" s="23" t="s">
        <v>269</v>
      </c>
      <c r="I24" s="23" t="s">
        <v>2073</v>
      </c>
      <c r="K24" s="23" t="str">
        <f t="shared" si="2"/>
        <v>北海道真狩村</v>
      </c>
      <c r="L24" s="23" t="s">
        <v>2022</v>
      </c>
      <c r="M24" s="23" t="s">
        <v>269</v>
      </c>
      <c r="N24" s="23" t="s">
        <v>2074</v>
      </c>
    </row>
    <row r="25" spans="1:14">
      <c r="A25" s="116" t="str">
        <f t="shared" si="0"/>
        <v>茨城県取手市</v>
      </c>
      <c r="B25" s="20" t="s">
        <v>224</v>
      </c>
      <c r="C25" s="116" t="s">
        <v>276</v>
      </c>
      <c r="D25" s="20" t="s">
        <v>2075</v>
      </c>
      <c r="F25" s="23" t="str">
        <f t="shared" si="1"/>
        <v>北海道美深町</v>
      </c>
      <c r="G25" s="23" t="s">
        <v>2020</v>
      </c>
      <c r="H25" s="23" t="s">
        <v>269</v>
      </c>
      <c r="I25" s="23" t="s">
        <v>2076</v>
      </c>
      <c r="K25" s="23" t="str">
        <f t="shared" si="2"/>
        <v>北海道留寿都村</v>
      </c>
      <c r="L25" s="23" t="s">
        <v>2022</v>
      </c>
      <c r="M25" s="23" t="s">
        <v>269</v>
      </c>
      <c r="N25" s="23" t="s">
        <v>2077</v>
      </c>
    </row>
    <row r="26" spans="1:14">
      <c r="A26" s="116" t="str">
        <f t="shared" si="0"/>
        <v>茨城県つくば市</v>
      </c>
      <c r="B26" s="20" t="s">
        <v>224</v>
      </c>
      <c r="C26" s="116" t="s">
        <v>276</v>
      </c>
      <c r="D26" s="20" t="s">
        <v>2078</v>
      </c>
      <c r="F26" s="23" t="str">
        <f t="shared" si="1"/>
        <v>北海道幌加内町</v>
      </c>
      <c r="G26" s="23" t="s">
        <v>2020</v>
      </c>
      <c r="H26" s="23" t="s">
        <v>269</v>
      </c>
      <c r="I26" s="23" t="s">
        <v>3029</v>
      </c>
      <c r="K26" s="23" t="str">
        <f t="shared" si="2"/>
        <v>北海道喜茂別町</v>
      </c>
      <c r="L26" s="23" t="s">
        <v>2022</v>
      </c>
      <c r="M26" s="23" t="s">
        <v>269</v>
      </c>
      <c r="N26" s="23" t="s">
        <v>2079</v>
      </c>
    </row>
    <row r="27" spans="1:14">
      <c r="A27" s="116" t="str">
        <f t="shared" si="0"/>
        <v>埼玉県和光市</v>
      </c>
      <c r="B27" s="20" t="s">
        <v>224</v>
      </c>
      <c r="C27" s="116" t="s">
        <v>279</v>
      </c>
      <c r="D27" s="20" t="s">
        <v>2080</v>
      </c>
      <c r="F27" s="23" t="str">
        <f t="shared" si="1"/>
        <v>北海道下川町</v>
      </c>
      <c r="G27" s="23" t="s">
        <v>2020</v>
      </c>
      <c r="H27" s="23" t="s">
        <v>269</v>
      </c>
      <c r="I27" s="23" t="s">
        <v>2081</v>
      </c>
      <c r="K27" s="23" t="str">
        <f t="shared" si="2"/>
        <v>北海道京極町</v>
      </c>
      <c r="L27" s="23" t="s">
        <v>2022</v>
      </c>
      <c r="M27" s="23" t="s">
        <v>269</v>
      </c>
      <c r="N27" s="23" t="s">
        <v>2082</v>
      </c>
    </row>
    <row r="28" spans="1:14">
      <c r="A28" s="116" t="str">
        <f t="shared" si="0"/>
        <v>千葉県我孫子市</v>
      </c>
      <c r="B28" s="20" t="s">
        <v>224</v>
      </c>
      <c r="C28" s="116" t="s">
        <v>280</v>
      </c>
      <c r="D28" s="20" t="s">
        <v>2083</v>
      </c>
      <c r="F28" s="23" t="str">
        <f t="shared" si="1"/>
        <v>北海道剣淵町</v>
      </c>
      <c r="G28" s="23" t="s">
        <v>2020</v>
      </c>
      <c r="H28" s="23" t="s">
        <v>269</v>
      </c>
      <c r="I28" s="23" t="s">
        <v>2084</v>
      </c>
      <c r="K28" s="23" t="str">
        <f t="shared" si="2"/>
        <v>北海道倶知安町</v>
      </c>
      <c r="L28" s="23" t="s">
        <v>2022</v>
      </c>
      <c r="M28" s="23" t="s">
        <v>269</v>
      </c>
      <c r="N28" s="23" t="s">
        <v>2085</v>
      </c>
    </row>
    <row r="29" spans="1:14">
      <c r="A29" s="116" t="str">
        <f t="shared" si="0"/>
        <v>千葉県袖ケ浦市</v>
      </c>
      <c r="B29" s="20" t="s">
        <v>224</v>
      </c>
      <c r="C29" s="116" t="s">
        <v>280</v>
      </c>
      <c r="D29" s="20" t="s">
        <v>2973</v>
      </c>
      <c r="F29" s="23" t="str">
        <f t="shared" si="1"/>
        <v>北海道愛別町</v>
      </c>
      <c r="G29" s="23" t="s">
        <v>2020</v>
      </c>
      <c r="H29" s="23" t="s">
        <v>269</v>
      </c>
      <c r="I29" s="23" t="s">
        <v>2086</v>
      </c>
      <c r="K29" s="23" t="str">
        <f t="shared" si="2"/>
        <v>北海道豊浦町</v>
      </c>
      <c r="L29" s="23" t="s">
        <v>2022</v>
      </c>
      <c r="M29" s="23" t="s">
        <v>269</v>
      </c>
      <c r="N29" s="23" t="s">
        <v>2087</v>
      </c>
    </row>
    <row r="30" spans="1:14">
      <c r="A30" s="116" t="str">
        <f t="shared" si="0"/>
        <v>千葉県印西市</v>
      </c>
      <c r="B30" s="20" t="s">
        <v>224</v>
      </c>
      <c r="C30" s="116" t="s">
        <v>280</v>
      </c>
      <c r="D30" s="20" t="s">
        <v>2088</v>
      </c>
      <c r="F30" s="23" t="str">
        <f t="shared" si="1"/>
        <v>北海道和寒町</v>
      </c>
      <c r="G30" s="23" t="s">
        <v>2020</v>
      </c>
      <c r="H30" s="23" t="s">
        <v>269</v>
      </c>
      <c r="I30" s="23" t="s">
        <v>2089</v>
      </c>
      <c r="K30" s="23" t="str">
        <f t="shared" si="2"/>
        <v>北海道共和町</v>
      </c>
      <c r="L30" s="23" t="s">
        <v>2022</v>
      </c>
      <c r="M30" s="23" t="s">
        <v>269</v>
      </c>
      <c r="N30" s="23" t="s">
        <v>2090</v>
      </c>
    </row>
    <row r="31" spans="1:14">
      <c r="A31" s="116" t="str">
        <f t="shared" si="0"/>
        <v>東京都調布市</v>
      </c>
      <c r="B31" s="20" t="s">
        <v>224</v>
      </c>
      <c r="C31" s="116" t="s">
        <v>281</v>
      </c>
      <c r="D31" s="20" t="s">
        <v>2091</v>
      </c>
      <c r="F31" s="23" t="str">
        <f t="shared" si="1"/>
        <v>北海道当麻町</v>
      </c>
      <c r="G31" s="23" t="s">
        <v>2020</v>
      </c>
      <c r="H31" s="23" t="s">
        <v>269</v>
      </c>
      <c r="I31" s="23" t="s">
        <v>2092</v>
      </c>
      <c r="K31" s="23" t="str">
        <f t="shared" si="2"/>
        <v>北海道岩内町</v>
      </c>
      <c r="L31" s="23" t="s">
        <v>2022</v>
      </c>
      <c r="M31" s="23" t="s">
        <v>269</v>
      </c>
      <c r="N31" s="23" t="s">
        <v>2093</v>
      </c>
    </row>
    <row r="32" spans="1:14">
      <c r="A32" s="116" t="str">
        <f t="shared" si="0"/>
        <v>東京都町田市</v>
      </c>
      <c r="B32" s="20" t="s">
        <v>224</v>
      </c>
      <c r="C32" s="116" t="s">
        <v>281</v>
      </c>
      <c r="D32" s="20" t="s">
        <v>2094</v>
      </c>
      <c r="F32" s="23" t="str">
        <f t="shared" si="1"/>
        <v>北海道鷹栖町</v>
      </c>
      <c r="G32" s="23" t="s">
        <v>2020</v>
      </c>
      <c r="H32" s="23" t="s">
        <v>269</v>
      </c>
      <c r="I32" s="23" t="s">
        <v>2095</v>
      </c>
      <c r="K32" s="23" t="str">
        <f t="shared" si="2"/>
        <v>北海道神恵内村</v>
      </c>
      <c r="L32" s="23" t="s">
        <v>2022</v>
      </c>
      <c r="M32" s="23" t="s">
        <v>269</v>
      </c>
      <c r="N32" s="23" t="s">
        <v>2096</v>
      </c>
    </row>
    <row r="33" spans="1:14">
      <c r="A33" s="116" t="str">
        <f t="shared" si="0"/>
        <v>東京都小平市</v>
      </c>
      <c r="B33" s="20" t="s">
        <v>224</v>
      </c>
      <c r="C33" s="116" t="s">
        <v>281</v>
      </c>
      <c r="D33" s="20" t="s">
        <v>2097</v>
      </c>
      <c r="F33" s="23" t="str">
        <f t="shared" si="1"/>
        <v>北海道東神楽町</v>
      </c>
      <c r="G33" s="23" t="s">
        <v>2020</v>
      </c>
      <c r="H33" s="23" t="s">
        <v>269</v>
      </c>
      <c r="I33" s="23" t="s">
        <v>2098</v>
      </c>
      <c r="K33" s="23" t="str">
        <f t="shared" si="2"/>
        <v>北海道積丹町</v>
      </c>
      <c r="L33" s="23" t="s">
        <v>2022</v>
      </c>
      <c r="M33" s="23" t="s">
        <v>269</v>
      </c>
      <c r="N33" s="23" t="s">
        <v>2099</v>
      </c>
    </row>
    <row r="34" spans="1:14">
      <c r="A34" s="116" t="str">
        <f t="shared" si="0"/>
        <v>東京都日野市</v>
      </c>
      <c r="B34" s="20" t="s">
        <v>224</v>
      </c>
      <c r="C34" s="116" t="s">
        <v>281</v>
      </c>
      <c r="D34" s="20" t="s">
        <v>2100</v>
      </c>
      <c r="F34" s="23" t="str">
        <f t="shared" si="1"/>
        <v>北海道比布町</v>
      </c>
      <c r="G34" s="23" t="s">
        <v>2020</v>
      </c>
      <c r="H34" s="23" t="s">
        <v>269</v>
      </c>
      <c r="I34" s="23" t="s">
        <v>2101</v>
      </c>
      <c r="K34" s="23" t="str">
        <f t="shared" si="2"/>
        <v>北海道古平町</v>
      </c>
      <c r="L34" s="23" t="s">
        <v>2022</v>
      </c>
      <c r="M34" s="23" t="s">
        <v>269</v>
      </c>
      <c r="N34" s="23" t="s">
        <v>2102</v>
      </c>
    </row>
    <row r="35" spans="1:14">
      <c r="A35" s="116" t="str">
        <f t="shared" si="0"/>
        <v>東京都国分寺市</v>
      </c>
      <c r="B35" s="20" t="s">
        <v>224</v>
      </c>
      <c r="C35" s="116" t="s">
        <v>281</v>
      </c>
      <c r="D35" s="20" t="s">
        <v>2103</v>
      </c>
      <c r="F35" s="23" t="str">
        <f t="shared" si="1"/>
        <v>北海道上川町</v>
      </c>
      <c r="G35" s="23" t="s">
        <v>2020</v>
      </c>
      <c r="H35" s="23" t="s">
        <v>269</v>
      </c>
      <c r="I35" s="23" t="s">
        <v>2104</v>
      </c>
      <c r="K35" s="23" t="str">
        <f t="shared" si="2"/>
        <v>北海道仁木町</v>
      </c>
      <c r="L35" s="23" t="s">
        <v>2022</v>
      </c>
      <c r="M35" s="23" t="s">
        <v>269</v>
      </c>
      <c r="N35" s="23" t="s">
        <v>2105</v>
      </c>
    </row>
    <row r="36" spans="1:14">
      <c r="A36" s="116" t="str">
        <f t="shared" si="0"/>
        <v>東京都狛江市</v>
      </c>
      <c r="B36" s="20" t="s">
        <v>224</v>
      </c>
      <c r="C36" s="116" t="s">
        <v>281</v>
      </c>
      <c r="D36" s="20" t="s">
        <v>2106</v>
      </c>
      <c r="F36" s="23" t="str">
        <f t="shared" si="1"/>
        <v>北海道東川町</v>
      </c>
      <c r="G36" s="23" t="s">
        <v>2020</v>
      </c>
      <c r="H36" s="23" t="s">
        <v>269</v>
      </c>
      <c r="I36" s="23" t="s">
        <v>2107</v>
      </c>
      <c r="K36" s="23" t="str">
        <f t="shared" si="2"/>
        <v>北海道赤井川村</v>
      </c>
      <c r="L36" s="23" t="s">
        <v>2022</v>
      </c>
      <c r="M36" s="23" t="s">
        <v>269</v>
      </c>
      <c r="N36" s="23" t="s">
        <v>2058</v>
      </c>
    </row>
    <row r="37" spans="1:14">
      <c r="A37" s="116" t="str">
        <f t="shared" si="0"/>
        <v>東京都清瀬市</v>
      </c>
      <c r="B37" s="20" t="s">
        <v>224</v>
      </c>
      <c r="C37" s="116" t="s">
        <v>281</v>
      </c>
      <c r="D37" s="20" t="s">
        <v>2108</v>
      </c>
      <c r="F37" s="23" t="str">
        <f t="shared" si="1"/>
        <v>北海道美瑛町</v>
      </c>
      <c r="G37" s="23" t="s">
        <v>2020</v>
      </c>
      <c r="H37" s="23" t="s">
        <v>269</v>
      </c>
      <c r="I37" s="23" t="s">
        <v>2109</v>
      </c>
      <c r="K37" s="23" t="str">
        <f t="shared" si="2"/>
        <v>北海道月形町</v>
      </c>
      <c r="L37" s="23" t="s">
        <v>2022</v>
      </c>
      <c r="M37" s="23" t="s">
        <v>269</v>
      </c>
      <c r="N37" s="23" t="s">
        <v>2110</v>
      </c>
    </row>
    <row r="38" spans="1:14">
      <c r="A38" s="116" t="str">
        <f t="shared" si="0"/>
        <v>東京都多摩市</v>
      </c>
      <c r="B38" s="20" t="s">
        <v>224</v>
      </c>
      <c r="C38" s="116" t="s">
        <v>281</v>
      </c>
      <c r="D38" s="20" t="s">
        <v>2111</v>
      </c>
      <c r="F38" s="23" t="str">
        <f t="shared" si="1"/>
        <v>北海道上富良野町</v>
      </c>
      <c r="G38" s="23" t="s">
        <v>2020</v>
      </c>
      <c r="H38" s="23" t="s">
        <v>269</v>
      </c>
      <c r="I38" s="23" t="s">
        <v>2112</v>
      </c>
      <c r="K38" s="23" t="str">
        <f t="shared" si="2"/>
        <v>北海道羅臼町</v>
      </c>
      <c r="L38" s="23" t="s">
        <v>2022</v>
      </c>
      <c r="M38" s="23" t="s">
        <v>269</v>
      </c>
      <c r="N38" s="23" t="s">
        <v>2113</v>
      </c>
    </row>
    <row r="39" spans="1:14">
      <c r="A39" s="116" t="str">
        <f t="shared" si="0"/>
        <v>東京都武蔵野市</v>
      </c>
      <c r="B39" s="20" t="s">
        <v>224</v>
      </c>
      <c r="C39" s="116" t="s">
        <v>281</v>
      </c>
      <c r="D39" s="20" t="s">
        <v>2114</v>
      </c>
      <c r="F39" s="23" t="str">
        <f t="shared" si="1"/>
        <v>北海道中富良野町</v>
      </c>
      <c r="G39" s="23" t="s">
        <v>2020</v>
      </c>
      <c r="H39" s="23" t="s">
        <v>269</v>
      </c>
      <c r="I39" s="23" t="s">
        <v>2115</v>
      </c>
      <c r="K39" s="23" t="str">
        <f t="shared" si="2"/>
        <v>北海道新十津川町</v>
      </c>
      <c r="L39" s="23" t="s">
        <v>2022</v>
      </c>
      <c r="M39" s="23" t="s">
        <v>269</v>
      </c>
      <c r="N39" s="23" t="s">
        <v>2116</v>
      </c>
    </row>
    <row r="40" spans="1:14">
      <c r="A40" s="116" t="str">
        <f t="shared" si="0"/>
        <v>神奈川県横浜市</v>
      </c>
      <c r="B40" s="20" t="s">
        <v>224</v>
      </c>
      <c r="C40" s="116" t="s">
        <v>282</v>
      </c>
      <c r="D40" s="20" t="s">
        <v>2117</v>
      </c>
      <c r="F40" s="23" t="str">
        <f t="shared" si="1"/>
        <v>北海道南富良野町</v>
      </c>
      <c r="G40" s="23" t="s">
        <v>2020</v>
      </c>
      <c r="H40" s="23" t="s">
        <v>269</v>
      </c>
      <c r="I40" s="23" t="s">
        <v>2118</v>
      </c>
      <c r="K40" s="23" t="str">
        <f t="shared" si="2"/>
        <v>北海道妹背牛町</v>
      </c>
      <c r="L40" s="23" t="s">
        <v>2022</v>
      </c>
      <c r="M40" s="23" t="s">
        <v>269</v>
      </c>
      <c r="N40" s="23" t="s">
        <v>2119</v>
      </c>
    </row>
    <row r="41" spans="1:14">
      <c r="A41" s="116" t="str">
        <f t="shared" si="0"/>
        <v>神奈川県川崎市</v>
      </c>
      <c r="B41" s="20" t="s">
        <v>224</v>
      </c>
      <c r="C41" s="116" t="s">
        <v>282</v>
      </c>
      <c r="D41" s="20" t="s">
        <v>2120</v>
      </c>
      <c r="F41" s="23" t="str">
        <f t="shared" si="1"/>
        <v>北海道占冠村</v>
      </c>
      <c r="G41" s="23" t="s">
        <v>2020</v>
      </c>
      <c r="H41" s="23" t="s">
        <v>269</v>
      </c>
      <c r="I41" s="23" t="s">
        <v>2121</v>
      </c>
      <c r="K41" s="23" t="str">
        <f t="shared" si="2"/>
        <v>北海道秩父別町</v>
      </c>
      <c r="L41" s="23" t="s">
        <v>2022</v>
      </c>
      <c r="M41" s="23" t="s">
        <v>269</v>
      </c>
      <c r="N41" s="23" t="s">
        <v>2122</v>
      </c>
    </row>
    <row r="42" spans="1:14">
      <c r="A42" s="116" t="str">
        <f t="shared" si="0"/>
        <v>神奈川県厚木市</v>
      </c>
      <c r="B42" s="20" t="s">
        <v>224</v>
      </c>
      <c r="C42" s="116" t="s">
        <v>282</v>
      </c>
      <c r="D42" s="20" t="s">
        <v>2123</v>
      </c>
      <c r="F42" s="23" t="str">
        <f t="shared" si="1"/>
        <v>北海道浜頓別町</v>
      </c>
      <c r="G42" s="23" t="s">
        <v>2020</v>
      </c>
      <c r="H42" s="23" t="s">
        <v>269</v>
      </c>
      <c r="I42" s="23" t="s">
        <v>2124</v>
      </c>
      <c r="K42" s="23" t="str">
        <f t="shared" si="2"/>
        <v>北海道雨竜町</v>
      </c>
      <c r="L42" s="23" t="s">
        <v>2022</v>
      </c>
      <c r="M42" s="23" t="s">
        <v>269</v>
      </c>
      <c r="N42" s="23" t="s">
        <v>2125</v>
      </c>
    </row>
    <row r="43" spans="1:14">
      <c r="A43" s="116" t="str">
        <f t="shared" si="0"/>
        <v>愛知県刈谷市</v>
      </c>
      <c r="B43" s="20" t="s">
        <v>224</v>
      </c>
      <c r="C43" s="116" t="s">
        <v>291</v>
      </c>
      <c r="D43" s="20" t="s">
        <v>2126</v>
      </c>
      <c r="F43" s="23" t="str">
        <f t="shared" si="1"/>
        <v>北海道中頓別町</v>
      </c>
      <c r="G43" s="23" t="s">
        <v>2020</v>
      </c>
      <c r="H43" s="23" t="s">
        <v>269</v>
      </c>
      <c r="I43" s="23" t="s">
        <v>2127</v>
      </c>
      <c r="K43" s="23" t="str">
        <f t="shared" si="2"/>
        <v>北海道北竜町</v>
      </c>
      <c r="L43" s="23" t="s">
        <v>2022</v>
      </c>
      <c r="M43" s="23" t="s">
        <v>269</v>
      </c>
      <c r="N43" s="23" t="s">
        <v>2128</v>
      </c>
    </row>
    <row r="44" spans="1:14">
      <c r="A44" s="116" t="str">
        <f t="shared" si="0"/>
        <v>愛知県豊田市</v>
      </c>
      <c r="B44" s="20" t="s">
        <v>224</v>
      </c>
      <c r="C44" s="116" t="s">
        <v>291</v>
      </c>
      <c r="D44" s="20" t="s">
        <v>2129</v>
      </c>
      <c r="F44" s="23" t="str">
        <f t="shared" si="1"/>
        <v>北海道幌延町</v>
      </c>
      <c r="G44" s="23" t="s">
        <v>2020</v>
      </c>
      <c r="H44" s="23" t="s">
        <v>269</v>
      </c>
      <c r="I44" s="23" t="s">
        <v>2130</v>
      </c>
      <c r="K44" s="23" t="str">
        <f t="shared" si="2"/>
        <v>北海道沼田町</v>
      </c>
      <c r="L44" s="23" t="s">
        <v>2022</v>
      </c>
      <c r="M44" s="23" t="s">
        <v>269</v>
      </c>
      <c r="N44" s="23" t="s">
        <v>2131</v>
      </c>
    </row>
    <row r="45" spans="1:14">
      <c r="A45" s="116" t="str">
        <f t="shared" si="0"/>
        <v>愛知県日進市</v>
      </c>
      <c r="B45" s="20" t="s">
        <v>224</v>
      </c>
      <c r="C45" s="116" t="s">
        <v>291</v>
      </c>
      <c r="D45" s="20" t="s">
        <v>2132</v>
      </c>
      <c r="F45" s="23" t="str">
        <f t="shared" si="1"/>
        <v>北海道美幌町</v>
      </c>
      <c r="G45" s="23" t="s">
        <v>2020</v>
      </c>
      <c r="H45" s="23" t="s">
        <v>269</v>
      </c>
      <c r="I45" s="23" t="s">
        <v>3030</v>
      </c>
      <c r="K45" s="23" t="str">
        <f t="shared" si="2"/>
        <v>北海道幌加内町</v>
      </c>
      <c r="L45" s="23" t="s">
        <v>2022</v>
      </c>
      <c r="M45" s="23" t="s">
        <v>269</v>
      </c>
      <c r="N45" s="23" t="s">
        <v>2133</v>
      </c>
    </row>
    <row r="46" spans="1:14">
      <c r="A46" s="116" t="str">
        <f t="shared" si="0"/>
        <v>京都府長岡京市</v>
      </c>
      <c r="B46" s="20" t="s">
        <v>224</v>
      </c>
      <c r="C46" s="116" t="s">
        <v>294</v>
      </c>
      <c r="D46" s="20" t="s">
        <v>2134</v>
      </c>
      <c r="F46" s="23" t="str">
        <f t="shared" si="1"/>
        <v>北海道津別町</v>
      </c>
      <c r="G46" s="23" t="s">
        <v>2020</v>
      </c>
      <c r="H46" s="23" t="s">
        <v>269</v>
      </c>
      <c r="I46" s="23" t="s">
        <v>3031</v>
      </c>
      <c r="K46" s="23" t="str">
        <f t="shared" si="2"/>
        <v>北海道鷹栖町</v>
      </c>
      <c r="L46" s="23" t="s">
        <v>2022</v>
      </c>
      <c r="M46" s="23" t="s">
        <v>269</v>
      </c>
      <c r="N46" s="23" t="s">
        <v>2135</v>
      </c>
    </row>
    <row r="47" spans="1:14">
      <c r="A47" s="116" t="str">
        <f t="shared" si="0"/>
        <v>大阪府大阪市</v>
      </c>
      <c r="B47" s="20" t="s">
        <v>224</v>
      </c>
      <c r="C47" s="116" t="s">
        <v>295</v>
      </c>
      <c r="D47" s="20" t="s">
        <v>2136</v>
      </c>
      <c r="F47" s="23" t="str">
        <f t="shared" si="1"/>
        <v>北海道大空町</v>
      </c>
      <c r="G47" s="23" t="s">
        <v>2020</v>
      </c>
      <c r="H47" s="23" t="s">
        <v>269</v>
      </c>
      <c r="I47" s="23" t="s">
        <v>3032</v>
      </c>
      <c r="K47" s="23" t="str">
        <f t="shared" si="2"/>
        <v>北海道当麻町</v>
      </c>
      <c r="L47" s="23" t="s">
        <v>2022</v>
      </c>
      <c r="M47" s="23" t="s">
        <v>269</v>
      </c>
      <c r="N47" s="23" t="s">
        <v>2092</v>
      </c>
    </row>
    <row r="48" spans="1:14">
      <c r="A48" s="116" t="str">
        <f t="shared" si="0"/>
        <v>大阪府守口市</v>
      </c>
      <c r="B48" s="20" t="s">
        <v>224</v>
      </c>
      <c r="C48" s="116" t="s">
        <v>295</v>
      </c>
      <c r="D48" s="20" t="s">
        <v>2137</v>
      </c>
      <c r="F48" s="23" t="str">
        <f t="shared" si="1"/>
        <v>北海道清里町</v>
      </c>
      <c r="G48" s="23" t="s">
        <v>2020</v>
      </c>
      <c r="H48" s="23" t="s">
        <v>269</v>
      </c>
      <c r="I48" s="23" t="s">
        <v>2138</v>
      </c>
      <c r="K48" s="23" t="str">
        <f t="shared" si="2"/>
        <v>北海道愛別町</v>
      </c>
      <c r="L48" s="23" t="s">
        <v>2022</v>
      </c>
      <c r="M48" s="23" t="s">
        <v>269</v>
      </c>
      <c r="N48" s="23" t="s">
        <v>2086</v>
      </c>
    </row>
    <row r="49" spans="1:14">
      <c r="A49" s="116" t="str">
        <f t="shared" si="0"/>
        <v>茨城県守谷市</v>
      </c>
      <c r="B49" s="20" t="s">
        <v>3133</v>
      </c>
      <c r="C49" s="116" t="s">
        <v>276</v>
      </c>
      <c r="D49" s="20" t="s">
        <v>2139</v>
      </c>
      <c r="F49" s="23" t="str">
        <f t="shared" si="1"/>
        <v>北海道小清水町</v>
      </c>
      <c r="G49" s="23" t="s">
        <v>2020</v>
      </c>
      <c r="H49" s="23" t="s">
        <v>269</v>
      </c>
      <c r="I49" s="23" t="s">
        <v>2140</v>
      </c>
      <c r="K49" s="23" t="str">
        <f t="shared" si="2"/>
        <v>北海道上川町</v>
      </c>
      <c r="L49" s="23" t="s">
        <v>2022</v>
      </c>
      <c r="M49" s="23" t="s">
        <v>269</v>
      </c>
      <c r="N49" s="23" t="s">
        <v>2141</v>
      </c>
    </row>
    <row r="50" spans="1:14">
      <c r="A50" s="116" t="str">
        <f t="shared" si="0"/>
        <v>埼玉県さいたま市</v>
      </c>
      <c r="B50" s="20" t="s">
        <v>3134</v>
      </c>
      <c r="C50" s="116" t="s">
        <v>279</v>
      </c>
      <c r="D50" s="20" t="s">
        <v>2142</v>
      </c>
      <c r="F50" s="23" t="str">
        <f t="shared" si="1"/>
        <v>北海道訓子府町</v>
      </c>
      <c r="G50" s="23" t="s">
        <v>2020</v>
      </c>
      <c r="H50" s="23" t="s">
        <v>269</v>
      </c>
      <c r="I50" s="23" t="s">
        <v>3033</v>
      </c>
      <c r="K50" s="23" t="str">
        <f t="shared" si="2"/>
        <v>北海道東川町</v>
      </c>
      <c r="L50" s="23" t="s">
        <v>2022</v>
      </c>
      <c r="M50" s="23" t="s">
        <v>269</v>
      </c>
      <c r="N50" s="23" t="s">
        <v>2143</v>
      </c>
    </row>
    <row r="51" spans="1:14">
      <c r="A51" s="116" t="str">
        <f t="shared" si="0"/>
        <v>埼玉県蕨市</v>
      </c>
      <c r="B51" s="20" t="s">
        <v>3134</v>
      </c>
      <c r="C51" s="116" t="s">
        <v>279</v>
      </c>
      <c r="D51" s="20" t="s">
        <v>2144</v>
      </c>
      <c r="F51" s="23" t="str">
        <f t="shared" si="1"/>
        <v>北海道置戸町</v>
      </c>
      <c r="G51" s="23" t="s">
        <v>2020</v>
      </c>
      <c r="H51" s="23" t="s">
        <v>269</v>
      </c>
      <c r="I51" s="23" t="s">
        <v>3034</v>
      </c>
      <c r="K51" s="23" t="str">
        <f t="shared" si="2"/>
        <v>北海道美瑛町</v>
      </c>
      <c r="L51" s="23" t="s">
        <v>2022</v>
      </c>
      <c r="M51" s="23" t="s">
        <v>269</v>
      </c>
      <c r="N51" s="23" t="s">
        <v>2109</v>
      </c>
    </row>
    <row r="52" spans="1:14">
      <c r="A52" s="116" t="str">
        <f t="shared" si="0"/>
        <v>埼玉県志木市</v>
      </c>
      <c r="B52" s="20" t="s">
        <v>3135</v>
      </c>
      <c r="C52" s="116" t="s">
        <v>279</v>
      </c>
      <c r="D52" s="20" t="s">
        <v>2145</v>
      </c>
      <c r="F52" s="23" t="str">
        <f t="shared" si="1"/>
        <v>北海道佐呂間町</v>
      </c>
      <c r="G52" s="23" t="s">
        <v>2020</v>
      </c>
      <c r="H52" s="23" t="s">
        <v>269</v>
      </c>
      <c r="I52" s="23" t="s">
        <v>3035</v>
      </c>
      <c r="K52" s="23" t="str">
        <f t="shared" si="2"/>
        <v>北海道和寒町</v>
      </c>
      <c r="L52" s="23" t="s">
        <v>2022</v>
      </c>
      <c r="M52" s="23" t="s">
        <v>269</v>
      </c>
      <c r="N52" s="23" t="s">
        <v>2089</v>
      </c>
    </row>
    <row r="53" spans="1:14">
      <c r="A53" s="116" t="str">
        <f t="shared" si="0"/>
        <v>千葉県千葉市</v>
      </c>
      <c r="B53" s="20" t="s">
        <v>3135</v>
      </c>
      <c r="C53" s="116" t="s">
        <v>280</v>
      </c>
      <c r="D53" s="20" t="s">
        <v>2146</v>
      </c>
      <c r="F53" s="23" t="str">
        <f t="shared" si="1"/>
        <v>北海道遠軽町</v>
      </c>
      <c r="G53" s="23" t="s">
        <v>2020</v>
      </c>
      <c r="H53" s="23" t="s">
        <v>269</v>
      </c>
      <c r="I53" s="23" t="s">
        <v>2147</v>
      </c>
      <c r="K53" s="23" t="str">
        <f t="shared" si="2"/>
        <v>北海道剣淵町</v>
      </c>
      <c r="L53" s="23" t="s">
        <v>2022</v>
      </c>
      <c r="M53" s="23" t="s">
        <v>269</v>
      </c>
      <c r="N53" s="23" t="s">
        <v>2084</v>
      </c>
    </row>
    <row r="54" spans="1:14">
      <c r="A54" s="116" t="str">
        <f t="shared" si="0"/>
        <v>千葉県成田市</v>
      </c>
      <c r="B54" s="20" t="s">
        <v>3134</v>
      </c>
      <c r="C54" s="116" t="s">
        <v>280</v>
      </c>
      <c r="D54" s="20" t="s">
        <v>2148</v>
      </c>
      <c r="F54" s="23" t="str">
        <f t="shared" si="1"/>
        <v>北海道湧別町</v>
      </c>
      <c r="G54" s="23" t="s">
        <v>2020</v>
      </c>
      <c r="H54" s="23" t="s">
        <v>269</v>
      </c>
      <c r="I54" s="23" t="s">
        <v>2149</v>
      </c>
      <c r="K54" s="23" t="str">
        <f t="shared" si="2"/>
        <v>北海道下川町</v>
      </c>
      <c r="L54" s="23" t="s">
        <v>2022</v>
      </c>
      <c r="M54" s="23" t="s">
        <v>269</v>
      </c>
      <c r="N54" s="23" t="s">
        <v>2081</v>
      </c>
    </row>
    <row r="55" spans="1:14">
      <c r="A55" s="116" t="str">
        <f t="shared" si="0"/>
        <v>千葉県習志野市</v>
      </c>
      <c r="B55" s="20" t="s">
        <v>3136</v>
      </c>
      <c r="C55" s="116" t="s">
        <v>280</v>
      </c>
      <c r="D55" s="20" t="s">
        <v>2150</v>
      </c>
      <c r="F55" s="23" t="str">
        <f t="shared" si="1"/>
        <v>北海道滝上町</v>
      </c>
      <c r="G55" s="23" t="s">
        <v>2020</v>
      </c>
      <c r="H55" s="23" t="s">
        <v>269</v>
      </c>
      <c r="I55" s="23" t="s">
        <v>2151</v>
      </c>
      <c r="K55" s="23" t="str">
        <f t="shared" si="2"/>
        <v>北海道新得町</v>
      </c>
      <c r="L55" s="23" t="s">
        <v>2022</v>
      </c>
      <c r="M55" s="23" t="s">
        <v>269</v>
      </c>
      <c r="N55" s="23" t="s">
        <v>2152</v>
      </c>
    </row>
    <row r="56" spans="1:14">
      <c r="A56" s="116" t="str">
        <f t="shared" si="0"/>
        <v>東京都八王子市</v>
      </c>
      <c r="B56" s="20" t="s">
        <v>3137</v>
      </c>
      <c r="C56" s="116" t="s">
        <v>281</v>
      </c>
      <c r="D56" s="20" t="s">
        <v>2153</v>
      </c>
      <c r="F56" s="23" t="str">
        <f t="shared" si="1"/>
        <v>北海道興部町</v>
      </c>
      <c r="G56" s="23" t="s">
        <v>2020</v>
      </c>
      <c r="H56" s="23" t="s">
        <v>269</v>
      </c>
      <c r="I56" s="23" t="s">
        <v>2154</v>
      </c>
      <c r="K56" s="23" t="str">
        <f t="shared" si="2"/>
        <v>北海道南富良野町</v>
      </c>
      <c r="L56" s="23" t="s">
        <v>2022</v>
      </c>
      <c r="M56" s="23" t="s">
        <v>269</v>
      </c>
      <c r="N56" s="23" t="s">
        <v>2118</v>
      </c>
    </row>
    <row r="57" spans="1:14">
      <c r="A57" s="116" t="str">
        <f t="shared" si="0"/>
        <v>東京都青梅市</v>
      </c>
      <c r="B57" s="20" t="s">
        <v>3138</v>
      </c>
      <c r="C57" s="116" t="s">
        <v>281</v>
      </c>
      <c r="D57" s="20" t="s">
        <v>2155</v>
      </c>
      <c r="F57" s="23" t="str">
        <f t="shared" si="1"/>
        <v>北海道西興部村</v>
      </c>
      <c r="G57" s="23" t="s">
        <v>2020</v>
      </c>
      <c r="H57" s="23" t="s">
        <v>269</v>
      </c>
      <c r="I57" s="23" t="s">
        <v>2156</v>
      </c>
      <c r="K57" s="23" t="str">
        <f t="shared" si="2"/>
        <v>北海道占冠村</v>
      </c>
      <c r="L57" s="23" t="s">
        <v>2022</v>
      </c>
      <c r="M57" s="23" t="s">
        <v>269</v>
      </c>
      <c r="N57" s="23" t="s">
        <v>2121</v>
      </c>
    </row>
    <row r="58" spans="1:14">
      <c r="A58" s="116" t="str">
        <f t="shared" si="0"/>
        <v>東京都府中市</v>
      </c>
      <c r="B58" s="20" t="s">
        <v>3138</v>
      </c>
      <c r="C58" s="116" t="s">
        <v>281</v>
      </c>
      <c r="D58" s="20" t="s">
        <v>2157</v>
      </c>
      <c r="F58" s="23" t="str">
        <f t="shared" si="1"/>
        <v>北海道厚真町</v>
      </c>
      <c r="G58" s="23" t="s">
        <v>2020</v>
      </c>
      <c r="H58" s="23" t="s">
        <v>269</v>
      </c>
      <c r="I58" s="23" t="s">
        <v>2158</v>
      </c>
      <c r="K58" s="23" t="str">
        <f t="shared" si="2"/>
        <v>北海道美深町</v>
      </c>
      <c r="L58" s="23" t="s">
        <v>2022</v>
      </c>
      <c r="M58" s="23" t="s">
        <v>269</v>
      </c>
      <c r="N58" s="23" t="s">
        <v>2159</v>
      </c>
    </row>
    <row r="59" spans="1:14">
      <c r="A59" s="116" t="str">
        <f t="shared" si="0"/>
        <v>東京都昭島市</v>
      </c>
      <c r="B59" s="20" t="s">
        <v>3138</v>
      </c>
      <c r="C59" s="116" t="s">
        <v>281</v>
      </c>
      <c r="D59" s="20" t="s">
        <v>2160</v>
      </c>
      <c r="F59" s="23" t="str">
        <f t="shared" si="1"/>
        <v>北海道安平町</v>
      </c>
      <c r="G59" s="23" t="s">
        <v>2020</v>
      </c>
      <c r="H59" s="23" t="s">
        <v>269</v>
      </c>
      <c r="I59" s="23" t="s">
        <v>2161</v>
      </c>
      <c r="K59" s="23" t="str">
        <f t="shared" si="2"/>
        <v>北海道音威子府村</v>
      </c>
      <c r="L59" s="23" t="s">
        <v>2022</v>
      </c>
      <c r="M59" s="23" t="s">
        <v>269</v>
      </c>
      <c r="N59" s="23" t="s">
        <v>2162</v>
      </c>
    </row>
    <row r="60" spans="1:14">
      <c r="A60" s="116" t="str">
        <f t="shared" si="0"/>
        <v>東京都小金井市</v>
      </c>
      <c r="B60" s="20" t="s">
        <v>3134</v>
      </c>
      <c r="C60" s="116" t="s">
        <v>281</v>
      </c>
      <c r="D60" s="20" t="s">
        <v>2163</v>
      </c>
      <c r="F60" s="23" t="str">
        <f t="shared" si="1"/>
        <v>北海道平取町</v>
      </c>
      <c r="G60" s="23" t="s">
        <v>2020</v>
      </c>
      <c r="H60" s="23" t="s">
        <v>269</v>
      </c>
      <c r="I60" s="23" t="s">
        <v>2164</v>
      </c>
      <c r="K60" s="23" t="str">
        <f t="shared" si="2"/>
        <v>北海道中川町</v>
      </c>
      <c r="L60" s="23" t="s">
        <v>2022</v>
      </c>
      <c r="M60" s="23" t="s">
        <v>269</v>
      </c>
      <c r="N60" s="23" t="s">
        <v>2073</v>
      </c>
    </row>
    <row r="61" spans="1:14">
      <c r="A61" s="116" t="str">
        <f t="shared" si="0"/>
        <v>東京都東村山市</v>
      </c>
      <c r="B61" s="20" t="s">
        <v>3138</v>
      </c>
      <c r="C61" s="116" t="s">
        <v>281</v>
      </c>
      <c r="D61" s="20" t="s">
        <v>2165</v>
      </c>
      <c r="F61" s="23" t="str">
        <f t="shared" si="1"/>
        <v>北海道音更町</v>
      </c>
      <c r="G61" s="23" t="s">
        <v>2020</v>
      </c>
      <c r="H61" s="23" t="s">
        <v>269</v>
      </c>
      <c r="I61" s="23" t="s">
        <v>3036</v>
      </c>
      <c r="K61" s="23" t="str">
        <f t="shared" si="2"/>
        <v>北海道増毛町</v>
      </c>
      <c r="L61" s="23" t="s">
        <v>2022</v>
      </c>
      <c r="M61" s="23" t="s">
        <v>269</v>
      </c>
      <c r="N61" s="23" t="s">
        <v>2166</v>
      </c>
    </row>
    <row r="62" spans="1:14">
      <c r="A62" s="116" t="str">
        <f t="shared" si="0"/>
        <v>東京都国立市</v>
      </c>
      <c r="B62" s="20" t="s">
        <v>3134</v>
      </c>
      <c r="C62" s="116" t="s">
        <v>281</v>
      </c>
      <c r="D62" s="20" t="s">
        <v>2167</v>
      </c>
      <c r="F62" s="23" t="str">
        <f t="shared" si="1"/>
        <v>北海道士幌町</v>
      </c>
      <c r="G62" s="23" t="s">
        <v>2020</v>
      </c>
      <c r="H62" s="23" t="s">
        <v>269</v>
      </c>
      <c r="I62" s="23" t="s">
        <v>1990</v>
      </c>
      <c r="K62" s="23" t="str">
        <f t="shared" si="2"/>
        <v>北海道小平町</v>
      </c>
      <c r="L62" s="23" t="s">
        <v>2022</v>
      </c>
      <c r="M62" s="23" t="s">
        <v>269</v>
      </c>
      <c r="N62" s="23" t="s">
        <v>2168</v>
      </c>
    </row>
    <row r="63" spans="1:14">
      <c r="A63" s="116" t="str">
        <f t="shared" si="0"/>
        <v>東京都福生市</v>
      </c>
      <c r="B63" s="20" t="s">
        <v>3138</v>
      </c>
      <c r="C63" s="116" t="s">
        <v>281</v>
      </c>
      <c r="D63" s="20" t="s">
        <v>2169</v>
      </c>
      <c r="F63" s="23" t="str">
        <f t="shared" si="1"/>
        <v>北海道上士幌町</v>
      </c>
      <c r="G63" s="23" t="s">
        <v>2020</v>
      </c>
      <c r="H63" s="23" t="s">
        <v>269</v>
      </c>
      <c r="I63" s="23" t="s">
        <v>1991</v>
      </c>
      <c r="K63" s="23" t="str">
        <f t="shared" si="2"/>
        <v>北海道苫前町</v>
      </c>
      <c r="L63" s="23" t="s">
        <v>2022</v>
      </c>
      <c r="M63" s="23" t="s">
        <v>269</v>
      </c>
      <c r="N63" s="23" t="s">
        <v>2170</v>
      </c>
    </row>
    <row r="64" spans="1:14">
      <c r="A64" s="116" t="str">
        <f t="shared" si="0"/>
        <v>東京都稲城市</v>
      </c>
      <c r="B64" s="20" t="s">
        <v>3138</v>
      </c>
      <c r="C64" s="116" t="s">
        <v>281</v>
      </c>
      <c r="D64" s="20" t="s">
        <v>2171</v>
      </c>
      <c r="F64" s="23" t="str">
        <f t="shared" si="1"/>
        <v>北海道鹿追町</v>
      </c>
      <c r="G64" s="23" t="s">
        <v>2020</v>
      </c>
      <c r="H64" s="23" t="s">
        <v>269</v>
      </c>
      <c r="I64" s="23" t="s">
        <v>1992</v>
      </c>
      <c r="K64" s="23" t="str">
        <f t="shared" si="2"/>
        <v>北海道羽幌町</v>
      </c>
      <c r="L64" s="23" t="s">
        <v>2022</v>
      </c>
      <c r="M64" s="23" t="s">
        <v>269</v>
      </c>
      <c r="N64" s="23" t="s">
        <v>2172</v>
      </c>
    </row>
    <row r="65" spans="1:14">
      <c r="A65" s="116" t="str">
        <f t="shared" si="0"/>
        <v>東京都西東京市</v>
      </c>
      <c r="B65" s="20" t="s">
        <v>3138</v>
      </c>
      <c r="C65" s="116" t="s">
        <v>281</v>
      </c>
      <c r="D65" s="20" t="s">
        <v>2173</v>
      </c>
      <c r="F65" s="23" t="str">
        <f t="shared" si="1"/>
        <v>北海道清水町</v>
      </c>
      <c r="G65" s="23" t="s">
        <v>2020</v>
      </c>
      <c r="H65" s="23" t="s">
        <v>269</v>
      </c>
      <c r="I65" s="23" t="s">
        <v>2174</v>
      </c>
      <c r="K65" s="23" t="str">
        <f t="shared" si="2"/>
        <v>北海道初山別村</v>
      </c>
      <c r="L65" s="23" t="s">
        <v>2022</v>
      </c>
      <c r="M65" s="23" t="s">
        <v>269</v>
      </c>
      <c r="N65" s="23" t="s">
        <v>2175</v>
      </c>
    </row>
    <row r="66" spans="1:14">
      <c r="A66" s="117" t="str">
        <f>CONCATENATE(C66,D66)</f>
        <v>東京都三鷹市</v>
      </c>
      <c r="B66" s="94" t="s">
        <v>3139</v>
      </c>
      <c r="C66" s="117" t="s">
        <v>281</v>
      </c>
      <c r="D66" s="118" t="s">
        <v>2327</v>
      </c>
      <c r="F66" s="23" t="str">
        <f t="shared" si="1"/>
        <v>北海道芽室町</v>
      </c>
      <c r="G66" s="23" t="s">
        <v>2020</v>
      </c>
      <c r="H66" s="23" t="s">
        <v>269</v>
      </c>
      <c r="I66" s="23" t="s">
        <v>1994</v>
      </c>
      <c r="K66" s="23" t="str">
        <f t="shared" si="2"/>
        <v>北海道遠別町</v>
      </c>
      <c r="L66" s="23" t="s">
        <v>2022</v>
      </c>
      <c r="M66" s="23" t="s">
        <v>269</v>
      </c>
      <c r="N66" s="23" t="s">
        <v>2177</v>
      </c>
    </row>
    <row r="67" spans="1:14">
      <c r="A67" s="116" t="str">
        <f t="shared" si="0"/>
        <v>神奈川県鎌倉市</v>
      </c>
      <c r="B67" s="20" t="s">
        <v>3138</v>
      </c>
      <c r="C67" s="116" t="s">
        <v>282</v>
      </c>
      <c r="D67" s="20" t="s">
        <v>2176</v>
      </c>
      <c r="F67" s="23" t="str">
        <f t="shared" ref="F67:F130" si="4">CONCATENATE(H67,I67)</f>
        <v>北海道中札内村</v>
      </c>
      <c r="G67" s="23" t="s">
        <v>2020</v>
      </c>
      <c r="H67" s="23" t="s">
        <v>269</v>
      </c>
      <c r="I67" s="23" t="s">
        <v>1995</v>
      </c>
      <c r="K67" s="23" t="str">
        <f t="shared" ref="K67:K130" si="5">CONCATENATE(M67,N67)</f>
        <v>北海道天塩町</v>
      </c>
      <c r="L67" s="23" t="s">
        <v>2022</v>
      </c>
      <c r="M67" s="23" t="s">
        <v>269</v>
      </c>
      <c r="N67" s="23" t="s">
        <v>2179</v>
      </c>
    </row>
    <row r="68" spans="1:14">
      <c r="A68" s="116" t="str">
        <f t="shared" ref="A68:A131" si="6">CONCATENATE(C68,D68)</f>
        <v>神奈川県逗子市</v>
      </c>
      <c r="B68" s="20" t="s">
        <v>3138</v>
      </c>
      <c r="C68" s="116" t="s">
        <v>282</v>
      </c>
      <c r="D68" s="20" t="s">
        <v>2178</v>
      </c>
      <c r="F68" s="23" t="str">
        <f t="shared" si="4"/>
        <v>北海道更別村</v>
      </c>
      <c r="G68" s="23" t="s">
        <v>2020</v>
      </c>
      <c r="H68" s="23" t="s">
        <v>269</v>
      </c>
      <c r="I68" s="23" t="s">
        <v>1996</v>
      </c>
      <c r="K68" s="23" t="str">
        <f t="shared" si="5"/>
        <v>北海道幌延町</v>
      </c>
      <c r="L68" s="23" t="s">
        <v>2022</v>
      </c>
      <c r="M68" s="23" t="s">
        <v>269</v>
      </c>
      <c r="N68" s="23" t="s">
        <v>2130</v>
      </c>
    </row>
    <row r="69" spans="1:14">
      <c r="A69" s="116" t="str">
        <f t="shared" si="6"/>
        <v>静岡県裾野市</v>
      </c>
      <c r="B69" s="20" t="s">
        <v>3138</v>
      </c>
      <c r="C69" s="116" t="s">
        <v>290</v>
      </c>
      <c r="D69" s="20" t="s">
        <v>2180</v>
      </c>
      <c r="F69" s="23" t="str">
        <f t="shared" si="4"/>
        <v>北海道大樹町</v>
      </c>
      <c r="G69" s="23" t="s">
        <v>2020</v>
      </c>
      <c r="H69" s="23" t="s">
        <v>269</v>
      </c>
      <c r="I69" s="23" t="s">
        <v>2182</v>
      </c>
      <c r="K69" s="23" t="str">
        <f t="shared" si="5"/>
        <v>北海道豊富町</v>
      </c>
      <c r="L69" s="23" t="s">
        <v>2022</v>
      </c>
      <c r="M69" s="23" t="s">
        <v>269</v>
      </c>
      <c r="N69" s="23" t="s">
        <v>2183</v>
      </c>
    </row>
    <row r="70" spans="1:14">
      <c r="A70" s="116" t="str">
        <f t="shared" si="6"/>
        <v>愛知県名古屋市</v>
      </c>
      <c r="B70" s="20" t="s">
        <v>3138</v>
      </c>
      <c r="C70" s="116" t="s">
        <v>291</v>
      </c>
      <c r="D70" s="20" t="s">
        <v>2181</v>
      </c>
      <c r="F70" s="23" t="str">
        <f t="shared" si="4"/>
        <v>北海道幕別町</v>
      </c>
      <c r="G70" s="23" t="s">
        <v>2020</v>
      </c>
      <c r="H70" s="23" t="s">
        <v>269</v>
      </c>
      <c r="I70" s="23" t="s">
        <v>1999</v>
      </c>
      <c r="K70" s="23" t="str">
        <f t="shared" si="5"/>
        <v>北海道猿払村</v>
      </c>
      <c r="L70" s="23" t="s">
        <v>2022</v>
      </c>
      <c r="M70" s="23" t="s">
        <v>269</v>
      </c>
      <c r="N70" s="23" t="s">
        <v>2185</v>
      </c>
    </row>
    <row r="71" spans="1:14">
      <c r="A71" s="116" t="str">
        <f t="shared" si="6"/>
        <v>愛知県豊明市</v>
      </c>
      <c r="B71" s="20" t="s">
        <v>3134</v>
      </c>
      <c r="C71" s="116" t="s">
        <v>291</v>
      </c>
      <c r="D71" s="20" t="s">
        <v>2184</v>
      </c>
      <c r="F71" s="23" t="str">
        <f t="shared" si="4"/>
        <v>北海道池田町</v>
      </c>
      <c r="G71" s="23" t="s">
        <v>2020</v>
      </c>
      <c r="H71" s="23" t="s">
        <v>269</v>
      </c>
      <c r="I71" s="23" t="s">
        <v>802</v>
      </c>
      <c r="K71" s="23" t="str">
        <f t="shared" si="5"/>
        <v>北海道浜頓別町</v>
      </c>
      <c r="L71" s="23" t="s">
        <v>2022</v>
      </c>
      <c r="M71" s="23" t="s">
        <v>269</v>
      </c>
      <c r="N71" s="23" t="s">
        <v>2187</v>
      </c>
    </row>
    <row r="72" spans="1:14">
      <c r="A72" s="116" t="str">
        <f t="shared" si="6"/>
        <v>大阪府池田市</v>
      </c>
      <c r="B72" s="20" t="s">
        <v>3138</v>
      </c>
      <c r="C72" s="116" t="s">
        <v>295</v>
      </c>
      <c r="D72" s="20" t="s">
        <v>2186</v>
      </c>
      <c r="F72" s="23" t="str">
        <f t="shared" si="4"/>
        <v>北海道豊頃町</v>
      </c>
      <c r="G72" s="23" t="s">
        <v>2020</v>
      </c>
      <c r="H72" s="23" t="s">
        <v>269</v>
      </c>
      <c r="I72" s="23" t="s">
        <v>2000</v>
      </c>
      <c r="K72" s="23" t="str">
        <f t="shared" si="5"/>
        <v>北海道中頓別町</v>
      </c>
      <c r="L72" s="23" t="s">
        <v>2022</v>
      </c>
      <c r="M72" s="23" t="s">
        <v>269</v>
      </c>
      <c r="N72" s="23" t="s">
        <v>2189</v>
      </c>
    </row>
    <row r="73" spans="1:14">
      <c r="A73" s="116" t="str">
        <f t="shared" si="6"/>
        <v>大阪府高槻市</v>
      </c>
      <c r="B73" s="20" t="s">
        <v>3134</v>
      </c>
      <c r="C73" s="116" t="s">
        <v>295</v>
      </c>
      <c r="D73" s="20" t="s">
        <v>2188</v>
      </c>
      <c r="F73" s="23" t="str">
        <f t="shared" si="4"/>
        <v>北海道本別町</v>
      </c>
      <c r="G73" s="23" t="s">
        <v>2020</v>
      </c>
      <c r="H73" s="23" t="s">
        <v>269</v>
      </c>
      <c r="I73" s="23" t="s">
        <v>2001</v>
      </c>
      <c r="K73" s="23" t="str">
        <f t="shared" si="5"/>
        <v>北海道枝幸町</v>
      </c>
      <c r="L73" s="23" t="s">
        <v>2022</v>
      </c>
      <c r="M73" s="23" t="s">
        <v>269</v>
      </c>
      <c r="N73" s="23" t="s">
        <v>2191</v>
      </c>
    </row>
    <row r="74" spans="1:14">
      <c r="A74" s="116" t="str">
        <f t="shared" si="6"/>
        <v>大阪府大東市</v>
      </c>
      <c r="B74" s="20" t="s">
        <v>3138</v>
      </c>
      <c r="C74" s="116" t="s">
        <v>295</v>
      </c>
      <c r="D74" s="20" t="s">
        <v>2190</v>
      </c>
      <c r="F74" s="23" t="str">
        <f t="shared" si="4"/>
        <v>北海道足寄町</v>
      </c>
      <c r="G74" s="23" t="s">
        <v>2020</v>
      </c>
      <c r="H74" s="23" t="s">
        <v>269</v>
      </c>
      <c r="I74" s="23" t="s">
        <v>2193</v>
      </c>
      <c r="K74" s="23" t="str">
        <f t="shared" si="5"/>
        <v>北海道津別町</v>
      </c>
      <c r="L74" s="23" t="s">
        <v>2022</v>
      </c>
      <c r="M74" s="23" t="s">
        <v>269</v>
      </c>
      <c r="N74" s="23" t="s">
        <v>2194</v>
      </c>
    </row>
    <row r="75" spans="1:14">
      <c r="A75" s="116" t="str">
        <f t="shared" si="6"/>
        <v>大阪府門真市</v>
      </c>
      <c r="B75" s="20" t="s">
        <v>3138</v>
      </c>
      <c r="C75" s="116" t="s">
        <v>295</v>
      </c>
      <c r="D75" s="20" t="s">
        <v>2192</v>
      </c>
      <c r="F75" s="23" t="str">
        <f t="shared" si="4"/>
        <v>北海道陸別町</v>
      </c>
      <c r="G75" s="23" t="s">
        <v>2020</v>
      </c>
      <c r="H75" s="23" t="s">
        <v>269</v>
      </c>
      <c r="I75" s="23" t="s">
        <v>2196</v>
      </c>
      <c r="K75" s="23" t="str">
        <f t="shared" si="5"/>
        <v>北海道清里町</v>
      </c>
      <c r="L75" s="23" t="s">
        <v>2022</v>
      </c>
      <c r="M75" s="23" t="s">
        <v>269</v>
      </c>
      <c r="N75" s="23" t="s">
        <v>2138</v>
      </c>
    </row>
    <row r="76" spans="1:14">
      <c r="A76" s="116" t="str">
        <f t="shared" si="6"/>
        <v>大阪府高石市</v>
      </c>
      <c r="B76" s="20" t="s">
        <v>3138</v>
      </c>
      <c r="C76" s="116" t="s">
        <v>295</v>
      </c>
      <c r="D76" s="20" t="s">
        <v>2195</v>
      </c>
      <c r="F76" s="23" t="str">
        <f t="shared" si="4"/>
        <v>北海道浦幌町</v>
      </c>
      <c r="G76" s="23" t="s">
        <v>2020</v>
      </c>
      <c r="H76" s="23" t="s">
        <v>269</v>
      </c>
      <c r="I76" s="23" t="s">
        <v>2198</v>
      </c>
      <c r="K76" s="23" t="str">
        <f t="shared" si="5"/>
        <v>北海道滝上町</v>
      </c>
      <c r="L76" s="23" t="s">
        <v>2022</v>
      </c>
      <c r="M76" s="23" t="s">
        <v>269</v>
      </c>
      <c r="N76" s="23" t="s">
        <v>2199</v>
      </c>
    </row>
    <row r="77" spans="1:14">
      <c r="A77" s="116" t="str">
        <f t="shared" si="6"/>
        <v>大阪府大阪狭山市</v>
      </c>
      <c r="B77" s="20" t="s">
        <v>3134</v>
      </c>
      <c r="C77" s="116" t="s">
        <v>295</v>
      </c>
      <c r="D77" s="20" t="s">
        <v>2197</v>
      </c>
      <c r="F77" s="23" t="str">
        <f t="shared" si="4"/>
        <v>北海道標茶町</v>
      </c>
      <c r="G77" s="23" t="s">
        <v>2020</v>
      </c>
      <c r="H77" s="23" t="s">
        <v>269</v>
      </c>
      <c r="I77" s="23" t="s">
        <v>2201</v>
      </c>
      <c r="K77" s="23" t="str">
        <f t="shared" si="5"/>
        <v>北海道興部町</v>
      </c>
      <c r="L77" s="23" t="s">
        <v>2022</v>
      </c>
      <c r="M77" s="23" t="s">
        <v>269</v>
      </c>
      <c r="N77" s="23" t="s">
        <v>2154</v>
      </c>
    </row>
    <row r="78" spans="1:14">
      <c r="A78" s="116" t="str">
        <f t="shared" si="6"/>
        <v>兵庫県西宮市</v>
      </c>
      <c r="B78" s="20" t="s">
        <v>3138</v>
      </c>
      <c r="C78" s="116" t="s">
        <v>296</v>
      </c>
      <c r="D78" s="20" t="s">
        <v>2200</v>
      </c>
      <c r="F78" s="23" t="str">
        <f t="shared" si="4"/>
        <v>北海道弟子屈町</v>
      </c>
      <c r="G78" s="23" t="s">
        <v>2020</v>
      </c>
      <c r="H78" s="23" t="s">
        <v>269</v>
      </c>
      <c r="I78" s="23" t="s">
        <v>2203</v>
      </c>
      <c r="K78" s="23" t="str">
        <f t="shared" si="5"/>
        <v>北海道西興部村</v>
      </c>
      <c r="L78" s="23" t="s">
        <v>2022</v>
      </c>
      <c r="M78" s="23" t="s">
        <v>269</v>
      </c>
      <c r="N78" s="23" t="s">
        <v>2204</v>
      </c>
    </row>
    <row r="79" spans="1:14">
      <c r="A79" s="116" t="str">
        <f t="shared" si="6"/>
        <v>兵庫県芦屋市</v>
      </c>
      <c r="B79" s="20" t="s">
        <v>3138</v>
      </c>
      <c r="C79" s="116" t="s">
        <v>296</v>
      </c>
      <c r="D79" s="20" t="s">
        <v>2202</v>
      </c>
      <c r="F79" s="23" t="str">
        <f t="shared" si="4"/>
        <v>北海道鶴居村</v>
      </c>
      <c r="G79" s="23" t="s">
        <v>2020</v>
      </c>
      <c r="H79" s="23" t="s">
        <v>269</v>
      </c>
      <c r="I79" s="23" t="s">
        <v>2206</v>
      </c>
      <c r="K79" s="23" t="str">
        <f t="shared" si="5"/>
        <v>北海道雄武町</v>
      </c>
      <c r="L79" s="23" t="s">
        <v>2022</v>
      </c>
      <c r="M79" s="23" t="s">
        <v>269</v>
      </c>
      <c r="N79" s="23" t="s">
        <v>2207</v>
      </c>
    </row>
    <row r="80" spans="1:14">
      <c r="A80" s="116" t="str">
        <f t="shared" si="6"/>
        <v>兵庫県宝塚市</v>
      </c>
      <c r="B80" s="20" t="s">
        <v>3134</v>
      </c>
      <c r="C80" s="116" t="s">
        <v>296</v>
      </c>
      <c r="D80" s="20" t="s">
        <v>2205</v>
      </c>
      <c r="F80" s="23" t="str">
        <f t="shared" si="4"/>
        <v>北海道別海町</v>
      </c>
      <c r="G80" s="23" t="s">
        <v>2020</v>
      </c>
      <c r="H80" s="23" t="s">
        <v>269</v>
      </c>
      <c r="I80" s="23" t="s">
        <v>2209</v>
      </c>
      <c r="K80" s="23" t="str">
        <f t="shared" si="5"/>
        <v>北海道中標津町</v>
      </c>
      <c r="L80" s="23" t="s">
        <v>2022</v>
      </c>
      <c r="M80" s="23" t="s">
        <v>269</v>
      </c>
      <c r="N80" s="23" t="s">
        <v>2210</v>
      </c>
    </row>
    <row r="81" spans="1:14">
      <c r="A81" s="116" t="str">
        <f t="shared" si="6"/>
        <v>茨城県牛久市</v>
      </c>
      <c r="B81" s="20" t="s">
        <v>3140</v>
      </c>
      <c r="C81" s="116" t="s">
        <v>276</v>
      </c>
      <c r="D81" s="20" t="s">
        <v>2208</v>
      </c>
      <c r="F81" s="23" t="str">
        <f t="shared" si="4"/>
        <v>北海道中標津町</v>
      </c>
      <c r="G81" s="23" t="s">
        <v>2020</v>
      </c>
      <c r="H81" s="23" t="s">
        <v>269</v>
      </c>
      <c r="I81" s="23" t="s">
        <v>2212</v>
      </c>
      <c r="K81" s="23" t="str">
        <f t="shared" si="5"/>
        <v>北海道標津町</v>
      </c>
      <c r="L81" s="23" t="s">
        <v>2022</v>
      </c>
      <c r="M81" s="23" t="s">
        <v>269</v>
      </c>
      <c r="N81" s="23" t="s">
        <v>2213</v>
      </c>
    </row>
    <row r="82" spans="1:14">
      <c r="A82" s="116" t="str">
        <f t="shared" si="6"/>
        <v>埼玉県東松山市</v>
      </c>
      <c r="B82" s="20" t="s">
        <v>3141</v>
      </c>
      <c r="C82" s="116" t="s">
        <v>279</v>
      </c>
      <c r="D82" s="20" t="s">
        <v>2211</v>
      </c>
      <c r="F82" s="23" t="str">
        <f t="shared" si="4"/>
        <v>北海道札幌市</v>
      </c>
      <c r="G82" s="20" t="s">
        <v>2215</v>
      </c>
      <c r="H82" s="23" t="s">
        <v>269</v>
      </c>
      <c r="I82" s="20" t="s">
        <v>2216</v>
      </c>
      <c r="K82" s="23" t="str">
        <f t="shared" si="5"/>
        <v>青森県青森市</v>
      </c>
      <c r="L82" s="23" t="s">
        <v>2022</v>
      </c>
      <c r="M82" s="23" t="s">
        <v>270</v>
      </c>
      <c r="N82" s="23" t="s">
        <v>2217</v>
      </c>
    </row>
    <row r="83" spans="1:14">
      <c r="A83" s="116" t="str">
        <f t="shared" si="6"/>
        <v>埼玉県狭山市</v>
      </c>
      <c r="B83" s="20" t="s">
        <v>81</v>
      </c>
      <c r="C83" s="116" t="s">
        <v>279</v>
      </c>
      <c r="D83" s="20" t="s">
        <v>2214</v>
      </c>
      <c r="F83" s="23" t="str">
        <f t="shared" si="4"/>
        <v>北海道小樽市</v>
      </c>
      <c r="G83" s="20" t="s">
        <v>2215</v>
      </c>
      <c r="H83" s="23" t="s">
        <v>269</v>
      </c>
      <c r="I83" s="23" t="s">
        <v>2219</v>
      </c>
      <c r="K83" s="23" t="str">
        <f t="shared" si="5"/>
        <v>青森県黒石市</v>
      </c>
      <c r="L83" s="23" t="s">
        <v>2022</v>
      </c>
      <c r="M83" s="23" t="s">
        <v>270</v>
      </c>
      <c r="N83" s="23" t="s">
        <v>2220</v>
      </c>
    </row>
    <row r="84" spans="1:14">
      <c r="A84" s="116" t="str">
        <f t="shared" si="6"/>
        <v>埼玉県朝霞市</v>
      </c>
      <c r="B84" s="20" t="s">
        <v>3140</v>
      </c>
      <c r="C84" s="116" t="s">
        <v>279</v>
      </c>
      <c r="D84" s="20" t="s">
        <v>2218</v>
      </c>
      <c r="F84" s="23" t="str">
        <f t="shared" si="4"/>
        <v>北海道釧路市</v>
      </c>
      <c r="G84" s="20" t="s">
        <v>2215</v>
      </c>
      <c r="H84" s="23" t="s">
        <v>269</v>
      </c>
      <c r="I84" s="23" t="s">
        <v>2222</v>
      </c>
      <c r="K84" s="23" t="str">
        <f t="shared" si="5"/>
        <v>青森県平内町</v>
      </c>
      <c r="L84" s="23" t="s">
        <v>2022</v>
      </c>
      <c r="M84" s="23" t="s">
        <v>270</v>
      </c>
      <c r="N84" s="23" t="s">
        <v>2223</v>
      </c>
    </row>
    <row r="85" spans="1:14">
      <c r="A85" s="116" t="str">
        <f t="shared" si="6"/>
        <v>埼玉県ふじみ野市</v>
      </c>
      <c r="B85" s="20" t="s">
        <v>81</v>
      </c>
      <c r="C85" s="116" t="s">
        <v>279</v>
      </c>
      <c r="D85" s="20" t="s">
        <v>2221</v>
      </c>
      <c r="F85" s="23" t="str">
        <f t="shared" si="4"/>
        <v>北海道岩見沢市</v>
      </c>
      <c r="G85" s="20" t="s">
        <v>2215</v>
      </c>
      <c r="H85" s="23" t="s">
        <v>269</v>
      </c>
      <c r="I85" s="23" t="s">
        <v>2225</v>
      </c>
      <c r="K85" s="23" t="str">
        <f t="shared" si="5"/>
        <v>青森県今別町</v>
      </c>
      <c r="L85" s="23" t="s">
        <v>2022</v>
      </c>
      <c r="M85" s="23" t="s">
        <v>270</v>
      </c>
      <c r="N85" s="23" t="s">
        <v>2226</v>
      </c>
    </row>
    <row r="86" spans="1:14">
      <c r="A86" s="116" t="str">
        <f t="shared" si="6"/>
        <v>千葉県船橋市</v>
      </c>
      <c r="B86" s="20" t="s">
        <v>3141</v>
      </c>
      <c r="C86" s="116" t="s">
        <v>280</v>
      </c>
      <c r="D86" s="20" t="s">
        <v>2224</v>
      </c>
      <c r="F86" s="23" t="str">
        <f t="shared" si="4"/>
        <v>北海道網走市</v>
      </c>
      <c r="G86" s="20" t="s">
        <v>2215</v>
      </c>
      <c r="H86" s="23" t="s">
        <v>269</v>
      </c>
      <c r="I86" s="23" t="s">
        <v>2228</v>
      </c>
      <c r="K86" s="23" t="str">
        <f t="shared" si="5"/>
        <v>青森県蓬田村</v>
      </c>
      <c r="L86" s="23" t="s">
        <v>2022</v>
      </c>
      <c r="M86" s="23" t="s">
        <v>270</v>
      </c>
      <c r="N86" s="23" t="s">
        <v>2229</v>
      </c>
    </row>
    <row r="87" spans="1:14">
      <c r="A87" s="116" t="str">
        <f t="shared" si="6"/>
        <v>千葉県浦安市</v>
      </c>
      <c r="B87" s="20" t="s">
        <v>3141</v>
      </c>
      <c r="C87" s="116" t="s">
        <v>280</v>
      </c>
      <c r="D87" s="20" t="s">
        <v>2227</v>
      </c>
      <c r="F87" s="23" t="str">
        <f t="shared" si="4"/>
        <v>北海道留萌市</v>
      </c>
      <c r="G87" s="20" t="s">
        <v>2215</v>
      </c>
      <c r="H87" s="23" t="s">
        <v>269</v>
      </c>
      <c r="I87" s="23" t="s">
        <v>2023</v>
      </c>
      <c r="K87" s="23" t="str">
        <f t="shared" si="5"/>
        <v>青森県鰺ヶ沢町</v>
      </c>
      <c r="L87" s="23" t="s">
        <v>2022</v>
      </c>
      <c r="M87" s="23" t="s">
        <v>270</v>
      </c>
      <c r="N87" s="23" t="s">
        <v>3037</v>
      </c>
    </row>
    <row r="88" spans="1:14">
      <c r="A88" s="116" t="str">
        <f t="shared" si="6"/>
        <v>東京都立川市</v>
      </c>
      <c r="B88" s="20" t="s">
        <v>3140</v>
      </c>
      <c r="C88" s="116" t="s">
        <v>281</v>
      </c>
      <c r="D88" s="20" t="s">
        <v>2230</v>
      </c>
      <c r="F88" s="23" t="str">
        <f t="shared" si="4"/>
        <v>北海道稚内市</v>
      </c>
      <c r="G88" s="20" t="s">
        <v>2215</v>
      </c>
      <c r="H88" s="23" t="s">
        <v>269</v>
      </c>
      <c r="I88" s="23" t="s">
        <v>2026</v>
      </c>
      <c r="K88" s="23" t="str">
        <f t="shared" si="5"/>
        <v>青森県西目屋村</v>
      </c>
      <c r="L88" s="23" t="s">
        <v>2022</v>
      </c>
      <c r="M88" s="23" t="s">
        <v>270</v>
      </c>
      <c r="N88" s="23" t="s">
        <v>2232</v>
      </c>
    </row>
    <row r="89" spans="1:14">
      <c r="A89" s="116" t="str">
        <f t="shared" si="6"/>
        <v>東京都東久留米市</v>
      </c>
      <c r="B89" s="20" t="s">
        <v>81</v>
      </c>
      <c r="C89" s="116" t="s">
        <v>281</v>
      </c>
      <c r="D89" s="20" t="s">
        <v>2231</v>
      </c>
      <c r="F89" s="23" t="str">
        <f t="shared" si="4"/>
        <v>北海道美唄市</v>
      </c>
      <c r="G89" s="20" t="s">
        <v>2215</v>
      </c>
      <c r="H89" s="23" t="s">
        <v>269</v>
      </c>
      <c r="I89" s="23" t="s">
        <v>2029</v>
      </c>
      <c r="K89" s="23" t="str">
        <f t="shared" si="5"/>
        <v>青森県野辺地町</v>
      </c>
      <c r="L89" s="23" t="s">
        <v>2022</v>
      </c>
      <c r="M89" s="23" t="s">
        <v>270</v>
      </c>
      <c r="N89" s="23" t="s">
        <v>2234</v>
      </c>
    </row>
    <row r="90" spans="1:14">
      <c r="A90" s="116" t="str">
        <f t="shared" si="6"/>
        <v>東京都東大和市</v>
      </c>
      <c r="B90" s="20" t="s">
        <v>3140</v>
      </c>
      <c r="C90" s="116" t="s">
        <v>281</v>
      </c>
      <c r="D90" s="20" t="s">
        <v>2233</v>
      </c>
      <c r="F90" s="23" t="str">
        <f t="shared" si="4"/>
        <v>北海道芦別市</v>
      </c>
      <c r="G90" s="20" t="s">
        <v>2215</v>
      </c>
      <c r="H90" s="23" t="s">
        <v>269</v>
      </c>
      <c r="I90" s="23" t="s">
        <v>2033</v>
      </c>
      <c r="K90" s="23" t="str">
        <f t="shared" si="5"/>
        <v>岩手県西和賀町</v>
      </c>
      <c r="L90" s="23" t="s">
        <v>2022</v>
      </c>
      <c r="M90" s="23" t="s">
        <v>271</v>
      </c>
      <c r="N90" s="23" t="s">
        <v>2236</v>
      </c>
    </row>
    <row r="91" spans="1:14">
      <c r="A91" s="116" t="str">
        <f t="shared" si="6"/>
        <v>神奈川県相模原市</v>
      </c>
      <c r="B91" s="20" t="s">
        <v>81</v>
      </c>
      <c r="C91" s="116" t="s">
        <v>282</v>
      </c>
      <c r="D91" s="20" t="s">
        <v>2235</v>
      </c>
      <c r="F91" s="23" t="str">
        <f t="shared" si="4"/>
        <v>北海道江別市</v>
      </c>
      <c r="G91" s="20" t="s">
        <v>2215</v>
      </c>
      <c r="H91" s="23" t="s">
        <v>269</v>
      </c>
      <c r="I91" s="23" t="s">
        <v>2238</v>
      </c>
      <c r="K91" s="23" t="str">
        <f t="shared" si="5"/>
        <v>秋田県湯沢市</v>
      </c>
      <c r="L91" s="23" t="s">
        <v>2022</v>
      </c>
      <c r="M91" s="23" t="s">
        <v>273</v>
      </c>
      <c r="N91" s="23" t="s">
        <v>2239</v>
      </c>
    </row>
    <row r="92" spans="1:14">
      <c r="A92" s="116" t="str">
        <f t="shared" si="6"/>
        <v>神奈川県藤沢市</v>
      </c>
      <c r="B92" s="20" t="s">
        <v>81</v>
      </c>
      <c r="C92" s="116" t="s">
        <v>282</v>
      </c>
      <c r="D92" s="20" t="s">
        <v>2237</v>
      </c>
      <c r="F92" s="23" t="str">
        <f t="shared" si="4"/>
        <v>北海道紋別市</v>
      </c>
      <c r="G92" s="20" t="s">
        <v>2215</v>
      </c>
      <c r="H92" s="23" t="s">
        <v>269</v>
      </c>
      <c r="I92" s="23" t="s">
        <v>2241</v>
      </c>
      <c r="K92" s="23" t="str">
        <f t="shared" si="5"/>
        <v>秋田県上小阿仁村</v>
      </c>
      <c r="L92" s="23" t="s">
        <v>2022</v>
      </c>
      <c r="M92" s="23" t="s">
        <v>273</v>
      </c>
      <c r="N92" s="23" t="s">
        <v>2242</v>
      </c>
    </row>
    <row r="93" spans="1:14">
      <c r="A93" s="116" t="str">
        <f t="shared" si="6"/>
        <v>神奈川県海老名市</v>
      </c>
      <c r="B93" s="20" t="s">
        <v>81</v>
      </c>
      <c r="C93" s="116" t="s">
        <v>282</v>
      </c>
      <c r="D93" s="20" t="s">
        <v>2240</v>
      </c>
      <c r="F93" s="23" t="str">
        <f t="shared" si="4"/>
        <v>北海道三笠市</v>
      </c>
      <c r="G93" s="20" t="s">
        <v>2215</v>
      </c>
      <c r="H93" s="23" t="s">
        <v>269</v>
      </c>
      <c r="I93" s="23" t="s">
        <v>2042</v>
      </c>
      <c r="K93" s="23" t="str">
        <f t="shared" si="5"/>
        <v>秋田県藤里町</v>
      </c>
      <c r="L93" s="23" t="s">
        <v>2022</v>
      </c>
      <c r="M93" s="23" t="s">
        <v>273</v>
      </c>
      <c r="N93" s="23" t="s">
        <v>2244</v>
      </c>
    </row>
    <row r="94" spans="1:14">
      <c r="A94" s="116" t="str">
        <f t="shared" si="6"/>
        <v>神奈川県座間市</v>
      </c>
      <c r="B94" s="20" t="s">
        <v>3141</v>
      </c>
      <c r="C94" s="116" t="s">
        <v>282</v>
      </c>
      <c r="D94" s="20" t="s">
        <v>2243</v>
      </c>
      <c r="F94" s="23" t="str">
        <f t="shared" si="4"/>
        <v>北海道根室市</v>
      </c>
      <c r="G94" s="20" t="s">
        <v>2215</v>
      </c>
      <c r="H94" s="23" t="s">
        <v>269</v>
      </c>
      <c r="I94" s="23" t="s">
        <v>2246</v>
      </c>
      <c r="K94" s="23" t="str">
        <f t="shared" si="5"/>
        <v>秋田県羽後町</v>
      </c>
      <c r="L94" s="23" t="s">
        <v>2022</v>
      </c>
      <c r="M94" s="23" t="s">
        <v>273</v>
      </c>
      <c r="N94" s="23" t="s">
        <v>2247</v>
      </c>
    </row>
    <row r="95" spans="1:14">
      <c r="A95" s="116" t="str">
        <f t="shared" si="6"/>
        <v>神奈川県愛川町</v>
      </c>
      <c r="B95" s="20" t="s">
        <v>3142</v>
      </c>
      <c r="C95" s="116" t="s">
        <v>282</v>
      </c>
      <c r="D95" s="20" t="s">
        <v>2245</v>
      </c>
      <c r="F95" s="23" t="str">
        <f t="shared" si="4"/>
        <v>北海道千歳市</v>
      </c>
      <c r="G95" s="20" t="s">
        <v>2215</v>
      </c>
      <c r="H95" s="23" t="s">
        <v>269</v>
      </c>
      <c r="I95" s="23" t="s">
        <v>2249</v>
      </c>
      <c r="K95" s="23" t="str">
        <f t="shared" si="5"/>
        <v>秋田県東成瀬村</v>
      </c>
      <c r="L95" s="23" t="s">
        <v>2022</v>
      </c>
      <c r="M95" s="23" t="s">
        <v>273</v>
      </c>
      <c r="N95" s="23" t="s">
        <v>2250</v>
      </c>
    </row>
    <row r="96" spans="1:14">
      <c r="A96" s="116" t="str">
        <f t="shared" si="6"/>
        <v>三重県鈴鹿市</v>
      </c>
      <c r="B96" s="20" t="s">
        <v>3142</v>
      </c>
      <c r="C96" s="116" t="s">
        <v>292</v>
      </c>
      <c r="D96" s="20" t="s">
        <v>2248</v>
      </c>
      <c r="F96" s="23" t="str">
        <f t="shared" si="4"/>
        <v>北海道滝川市</v>
      </c>
      <c r="G96" s="20" t="s">
        <v>2215</v>
      </c>
      <c r="H96" s="23" t="s">
        <v>269</v>
      </c>
      <c r="I96" s="23" t="s">
        <v>2045</v>
      </c>
      <c r="K96" s="23" t="str">
        <f t="shared" si="5"/>
        <v>山形県米沢市</v>
      </c>
      <c r="L96" s="23" t="s">
        <v>2022</v>
      </c>
      <c r="M96" s="23" t="s">
        <v>274</v>
      </c>
      <c r="N96" s="23" t="s">
        <v>2252</v>
      </c>
    </row>
    <row r="97" spans="1:14">
      <c r="A97" s="116" t="str">
        <f t="shared" si="6"/>
        <v>京都府京田辺市</v>
      </c>
      <c r="B97" s="20" t="s">
        <v>3141</v>
      </c>
      <c r="C97" s="116" t="s">
        <v>294</v>
      </c>
      <c r="D97" s="20" t="s">
        <v>2251</v>
      </c>
      <c r="F97" s="23" t="str">
        <f t="shared" si="4"/>
        <v>北海道砂川市</v>
      </c>
      <c r="G97" s="20" t="s">
        <v>2215</v>
      </c>
      <c r="H97" s="23" t="s">
        <v>269</v>
      </c>
      <c r="I97" s="23" t="s">
        <v>2048</v>
      </c>
      <c r="K97" s="23" t="str">
        <f t="shared" si="5"/>
        <v>山形県新庄市</v>
      </c>
      <c r="L97" s="23" t="s">
        <v>2022</v>
      </c>
      <c r="M97" s="23" t="s">
        <v>274</v>
      </c>
      <c r="N97" s="23" t="s">
        <v>2254</v>
      </c>
    </row>
    <row r="98" spans="1:14">
      <c r="A98" s="116" t="str">
        <f t="shared" si="6"/>
        <v>大阪府豊中市</v>
      </c>
      <c r="B98" s="20" t="s">
        <v>3141</v>
      </c>
      <c r="C98" s="116" t="s">
        <v>295</v>
      </c>
      <c r="D98" s="20" t="s">
        <v>2253</v>
      </c>
      <c r="F98" s="23" t="str">
        <f t="shared" si="4"/>
        <v>北海道恵庭市</v>
      </c>
      <c r="G98" s="20" t="s">
        <v>2215</v>
      </c>
      <c r="H98" s="23" t="s">
        <v>269</v>
      </c>
      <c r="I98" s="23" t="s">
        <v>2256</v>
      </c>
      <c r="K98" s="23" t="str">
        <f t="shared" si="5"/>
        <v>山形県上山市</v>
      </c>
      <c r="L98" s="23" t="s">
        <v>2022</v>
      </c>
      <c r="M98" s="23" t="s">
        <v>274</v>
      </c>
      <c r="N98" s="23" t="s">
        <v>2257</v>
      </c>
    </row>
    <row r="99" spans="1:14">
      <c r="A99" s="116" t="str">
        <f t="shared" si="6"/>
        <v>大阪府吹田市</v>
      </c>
      <c r="B99" s="20" t="s">
        <v>3141</v>
      </c>
      <c r="C99" s="116" t="s">
        <v>295</v>
      </c>
      <c r="D99" s="20" t="s">
        <v>2255</v>
      </c>
      <c r="F99" s="23" t="str">
        <f t="shared" si="4"/>
        <v>北海道伊達市</v>
      </c>
      <c r="G99" s="20" t="s">
        <v>2215</v>
      </c>
      <c r="H99" s="23" t="s">
        <v>269</v>
      </c>
      <c r="I99" s="23" t="s">
        <v>2259</v>
      </c>
      <c r="K99" s="23" t="str">
        <f t="shared" si="5"/>
        <v>山形県村山市</v>
      </c>
      <c r="L99" s="23" t="s">
        <v>2022</v>
      </c>
      <c r="M99" s="23" t="s">
        <v>274</v>
      </c>
      <c r="N99" s="23" t="s">
        <v>2260</v>
      </c>
    </row>
    <row r="100" spans="1:14">
      <c r="A100" s="116" t="str">
        <f t="shared" si="6"/>
        <v>大阪府寝屋川市</v>
      </c>
      <c r="B100" s="20" t="s">
        <v>3141</v>
      </c>
      <c r="C100" s="116" t="s">
        <v>295</v>
      </c>
      <c r="D100" s="20" t="s">
        <v>2258</v>
      </c>
      <c r="F100" s="23" t="str">
        <f t="shared" si="4"/>
        <v>北海道北広島市</v>
      </c>
      <c r="G100" s="20" t="s">
        <v>2215</v>
      </c>
      <c r="H100" s="23" t="s">
        <v>269</v>
      </c>
      <c r="I100" s="23" t="s">
        <v>2262</v>
      </c>
      <c r="K100" s="23" t="str">
        <f t="shared" si="5"/>
        <v>山形県長井市</v>
      </c>
      <c r="L100" s="23" t="s">
        <v>2022</v>
      </c>
      <c r="M100" s="23" t="s">
        <v>274</v>
      </c>
      <c r="N100" s="23" t="s">
        <v>2263</v>
      </c>
    </row>
    <row r="101" spans="1:14">
      <c r="A101" s="116" t="str">
        <f t="shared" si="6"/>
        <v>大阪府松原市</v>
      </c>
      <c r="B101" s="20" t="s">
        <v>3141</v>
      </c>
      <c r="C101" s="116" t="s">
        <v>295</v>
      </c>
      <c r="D101" s="20" t="s">
        <v>2261</v>
      </c>
      <c r="F101" s="23" t="str">
        <f t="shared" si="4"/>
        <v>北海道石狩市</v>
      </c>
      <c r="G101" s="20" t="s">
        <v>2215</v>
      </c>
      <c r="H101" s="23" t="s">
        <v>269</v>
      </c>
      <c r="I101" s="23" t="s">
        <v>2265</v>
      </c>
      <c r="K101" s="23" t="str">
        <f t="shared" si="5"/>
        <v>山形県尾花沢市</v>
      </c>
      <c r="L101" s="23" t="s">
        <v>2022</v>
      </c>
      <c r="M101" s="23" t="s">
        <v>274</v>
      </c>
      <c r="N101" s="23" t="s">
        <v>2266</v>
      </c>
    </row>
    <row r="102" spans="1:14">
      <c r="A102" s="116" t="str">
        <f t="shared" si="6"/>
        <v>大阪府箕面市</v>
      </c>
      <c r="B102" s="20" t="s">
        <v>3141</v>
      </c>
      <c r="C102" s="116" t="s">
        <v>295</v>
      </c>
      <c r="D102" s="20" t="s">
        <v>2264</v>
      </c>
      <c r="F102" s="23" t="str">
        <f t="shared" si="4"/>
        <v>北海道当別町</v>
      </c>
      <c r="G102" s="20" t="s">
        <v>2215</v>
      </c>
      <c r="H102" s="23" t="s">
        <v>269</v>
      </c>
      <c r="I102" s="23" t="s">
        <v>2056</v>
      </c>
      <c r="K102" s="23" t="str">
        <f t="shared" si="5"/>
        <v>山形県南陽市</v>
      </c>
      <c r="L102" s="23" t="s">
        <v>2022</v>
      </c>
      <c r="M102" s="23" t="s">
        <v>274</v>
      </c>
      <c r="N102" s="23" t="s">
        <v>2268</v>
      </c>
    </row>
    <row r="103" spans="1:14">
      <c r="A103" s="116" t="str">
        <f t="shared" si="6"/>
        <v>大阪府羽曳野市</v>
      </c>
      <c r="B103" s="20" t="s">
        <v>3141</v>
      </c>
      <c r="C103" s="116" t="s">
        <v>295</v>
      </c>
      <c r="D103" s="20" t="s">
        <v>2267</v>
      </c>
      <c r="F103" s="23" t="str">
        <f t="shared" si="4"/>
        <v>北海道新篠津村</v>
      </c>
      <c r="G103" s="20" t="s">
        <v>2215</v>
      </c>
      <c r="H103" s="23" t="s">
        <v>269</v>
      </c>
      <c r="I103" s="23" t="s">
        <v>2059</v>
      </c>
      <c r="K103" s="23" t="str">
        <f t="shared" si="5"/>
        <v>山形県西川町</v>
      </c>
      <c r="L103" s="23" t="s">
        <v>2022</v>
      </c>
      <c r="M103" s="23" t="s">
        <v>274</v>
      </c>
      <c r="N103" s="23" t="s">
        <v>2270</v>
      </c>
    </row>
    <row r="104" spans="1:14">
      <c r="A104" s="116" t="str">
        <f t="shared" si="6"/>
        <v>兵庫県神戸市</v>
      </c>
      <c r="B104" s="20" t="s">
        <v>3141</v>
      </c>
      <c r="C104" s="116" t="s">
        <v>296</v>
      </c>
      <c r="D104" s="20" t="s">
        <v>2269</v>
      </c>
      <c r="F104" s="23" t="str">
        <f t="shared" si="4"/>
        <v>北海道福島町</v>
      </c>
      <c r="G104" s="20" t="s">
        <v>2215</v>
      </c>
      <c r="H104" s="23" t="s">
        <v>269</v>
      </c>
      <c r="I104" s="23" t="s">
        <v>2272</v>
      </c>
      <c r="K104" s="23" t="str">
        <f t="shared" si="5"/>
        <v>山形県朝日町</v>
      </c>
      <c r="L104" s="23" t="s">
        <v>2022</v>
      </c>
      <c r="M104" s="23" t="s">
        <v>274</v>
      </c>
      <c r="N104" s="23" t="s">
        <v>2273</v>
      </c>
    </row>
    <row r="105" spans="1:14">
      <c r="A105" s="116" t="str">
        <f t="shared" si="6"/>
        <v>奈良県天理市</v>
      </c>
      <c r="B105" s="20" t="s">
        <v>3141</v>
      </c>
      <c r="C105" s="116" t="s">
        <v>297</v>
      </c>
      <c r="D105" s="20" t="s">
        <v>2271</v>
      </c>
      <c r="F105" s="23" t="str">
        <f t="shared" si="4"/>
        <v>北海道八雲町</v>
      </c>
      <c r="G105" s="20" t="s">
        <v>2215</v>
      </c>
      <c r="H105" s="23" t="s">
        <v>269</v>
      </c>
      <c r="I105" s="23" t="s">
        <v>2065</v>
      </c>
      <c r="K105" s="23" t="str">
        <f t="shared" si="5"/>
        <v>山形県大江町</v>
      </c>
      <c r="L105" s="23" t="s">
        <v>2022</v>
      </c>
      <c r="M105" s="23" t="s">
        <v>274</v>
      </c>
      <c r="N105" s="23" t="s">
        <v>2275</v>
      </c>
    </row>
    <row r="106" spans="1:14">
      <c r="A106" s="116" t="str">
        <f t="shared" si="6"/>
        <v>宮城県多賀城市</v>
      </c>
      <c r="B106" s="20" t="s">
        <v>3143</v>
      </c>
      <c r="C106" s="116" t="s">
        <v>272</v>
      </c>
      <c r="D106" s="20" t="s">
        <v>2274</v>
      </c>
      <c r="F106" s="23" t="str">
        <f t="shared" si="4"/>
        <v>北海道長万部町</v>
      </c>
      <c r="G106" s="20" t="s">
        <v>2215</v>
      </c>
      <c r="H106" s="23" t="s">
        <v>269</v>
      </c>
      <c r="I106" s="23" t="s">
        <v>2066</v>
      </c>
      <c r="K106" s="23" t="str">
        <f t="shared" si="5"/>
        <v>山形県大石田町</v>
      </c>
      <c r="L106" s="23" t="s">
        <v>2022</v>
      </c>
      <c r="M106" s="23" t="s">
        <v>274</v>
      </c>
      <c r="N106" s="23" t="s">
        <v>2277</v>
      </c>
    </row>
    <row r="107" spans="1:14">
      <c r="A107" s="116" t="str">
        <f t="shared" si="6"/>
        <v>茨城県水戸市</v>
      </c>
      <c r="B107" s="20" t="s">
        <v>3143</v>
      </c>
      <c r="C107" s="116" t="s">
        <v>276</v>
      </c>
      <c r="D107" s="20" t="s">
        <v>2276</v>
      </c>
      <c r="F107" s="23" t="str">
        <f t="shared" si="4"/>
        <v>北海道今金町</v>
      </c>
      <c r="G107" s="20" t="s">
        <v>2215</v>
      </c>
      <c r="H107" s="23" t="s">
        <v>269</v>
      </c>
      <c r="I107" s="23" t="s">
        <v>2279</v>
      </c>
      <c r="K107" s="23" t="str">
        <f t="shared" si="5"/>
        <v>山形県金山町</v>
      </c>
      <c r="L107" s="23" t="s">
        <v>2022</v>
      </c>
      <c r="M107" s="23" t="s">
        <v>274</v>
      </c>
      <c r="N107" s="23" t="s">
        <v>2280</v>
      </c>
    </row>
    <row r="108" spans="1:14">
      <c r="A108" s="116" t="str">
        <f t="shared" si="6"/>
        <v>茨城県日立市</v>
      </c>
      <c r="B108" s="20" t="s">
        <v>3144</v>
      </c>
      <c r="C108" s="116" t="s">
        <v>276</v>
      </c>
      <c r="D108" s="20" t="s">
        <v>2278</v>
      </c>
      <c r="F108" s="23" t="str">
        <f t="shared" si="4"/>
        <v>北海道せたな町</v>
      </c>
      <c r="G108" s="20" t="s">
        <v>2215</v>
      </c>
      <c r="H108" s="23" t="s">
        <v>269</v>
      </c>
      <c r="I108" s="23" t="s">
        <v>2282</v>
      </c>
      <c r="K108" s="23" t="str">
        <f t="shared" si="5"/>
        <v>山形県最上町</v>
      </c>
      <c r="L108" s="23" t="s">
        <v>2022</v>
      </c>
      <c r="M108" s="23" t="s">
        <v>274</v>
      </c>
      <c r="N108" s="23" t="s">
        <v>2283</v>
      </c>
    </row>
    <row r="109" spans="1:14">
      <c r="A109" s="116" t="str">
        <f t="shared" si="6"/>
        <v>茨城県土浦市</v>
      </c>
      <c r="B109" s="20" t="s">
        <v>3144</v>
      </c>
      <c r="C109" s="116" t="s">
        <v>276</v>
      </c>
      <c r="D109" s="20" t="s">
        <v>2281</v>
      </c>
      <c r="F109" s="23" t="str">
        <f t="shared" si="4"/>
        <v>北海道島牧村</v>
      </c>
      <c r="G109" s="20" t="s">
        <v>2215</v>
      </c>
      <c r="H109" s="23" t="s">
        <v>269</v>
      </c>
      <c r="I109" s="23" t="s">
        <v>2284</v>
      </c>
      <c r="K109" s="23" t="str">
        <f t="shared" si="5"/>
        <v>山形県舟形町</v>
      </c>
      <c r="L109" s="23" t="s">
        <v>2022</v>
      </c>
      <c r="M109" s="23" t="s">
        <v>274</v>
      </c>
      <c r="N109" s="23" t="s">
        <v>2285</v>
      </c>
    </row>
    <row r="110" spans="1:14">
      <c r="A110" s="116" t="str">
        <f t="shared" si="6"/>
        <v>茨城県龍ケ崎市</v>
      </c>
      <c r="B110" s="20" t="s">
        <v>3144</v>
      </c>
      <c r="C110" s="116" t="s">
        <v>276</v>
      </c>
      <c r="D110" s="20" t="s">
        <v>3145</v>
      </c>
      <c r="F110" s="23" t="str">
        <f t="shared" si="4"/>
        <v>北海道寿都町</v>
      </c>
      <c r="G110" s="20" t="s">
        <v>2215</v>
      </c>
      <c r="H110" s="23" t="s">
        <v>269</v>
      </c>
      <c r="I110" s="23" t="s">
        <v>2287</v>
      </c>
      <c r="K110" s="23" t="str">
        <f t="shared" si="5"/>
        <v>山形県真室川町</v>
      </c>
      <c r="L110" s="23" t="s">
        <v>2022</v>
      </c>
      <c r="M110" s="23" t="s">
        <v>274</v>
      </c>
      <c r="N110" s="23" t="s">
        <v>2288</v>
      </c>
    </row>
    <row r="111" spans="1:14">
      <c r="A111" s="116" t="str">
        <f t="shared" si="6"/>
        <v>茨城県稲敷市</v>
      </c>
      <c r="B111" s="20" t="s">
        <v>3143</v>
      </c>
      <c r="C111" s="116" t="s">
        <v>276</v>
      </c>
      <c r="D111" s="20" t="s">
        <v>2286</v>
      </c>
      <c r="F111" s="23" t="str">
        <f t="shared" si="4"/>
        <v>北海道黒松内町</v>
      </c>
      <c r="G111" s="20" t="s">
        <v>2215</v>
      </c>
      <c r="H111" s="23" t="s">
        <v>269</v>
      </c>
      <c r="I111" s="23" t="s">
        <v>2290</v>
      </c>
      <c r="K111" s="23" t="str">
        <f t="shared" si="5"/>
        <v>山形県大蔵村</v>
      </c>
      <c r="L111" s="23" t="s">
        <v>2022</v>
      </c>
      <c r="M111" s="23" t="s">
        <v>274</v>
      </c>
      <c r="N111" s="23" t="s">
        <v>2291</v>
      </c>
    </row>
    <row r="112" spans="1:14">
      <c r="A112" s="116" t="str">
        <f t="shared" si="6"/>
        <v>茨城県石岡市</v>
      </c>
      <c r="B112" s="20" t="s">
        <v>3143</v>
      </c>
      <c r="C112" s="116" t="s">
        <v>276</v>
      </c>
      <c r="D112" s="20" t="s">
        <v>2289</v>
      </c>
      <c r="F112" s="23" t="str">
        <f t="shared" si="4"/>
        <v>北海道蘭越町</v>
      </c>
      <c r="G112" s="20" t="s">
        <v>2215</v>
      </c>
      <c r="H112" s="23" t="s">
        <v>269</v>
      </c>
      <c r="I112" s="23" t="s">
        <v>2293</v>
      </c>
      <c r="K112" s="23" t="str">
        <f t="shared" si="5"/>
        <v>山形県鮭川村</v>
      </c>
      <c r="L112" s="23" t="s">
        <v>2022</v>
      </c>
      <c r="M112" s="23" t="s">
        <v>274</v>
      </c>
      <c r="N112" s="23" t="s">
        <v>2294</v>
      </c>
    </row>
    <row r="113" spans="1:14">
      <c r="A113" s="116" t="str">
        <f t="shared" si="6"/>
        <v>茨城県阿見町</v>
      </c>
      <c r="B113" s="20" t="s">
        <v>3144</v>
      </c>
      <c r="C113" s="116" t="s">
        <v>276</v>
      </c>
      <c r="D113" s="20" t="s">
        <v>2292</v>
      </c>
      <c r="F113" s="23" t="str">
        <f t="shared" si="4"/>
        <v>北海道ニセコ町</v>
      </c>
      <c r="G113" s="20" t="s">
        <v>2215</v>
      </c>
      <c r="H113" s="23" t="s">
        <v>269</v>
      </c>
      <c r="I113" s="23" t="s">
        <v>2296</v>
      </c>
      <c r="K113" s="23" t="str">
        <f t="shared" si="5"/>
        <v>山形県戸沢村</v>
      </c>
      <c r="L113" s="23" t="s">
        <v>2022</v>
      </c>
      <c r="M113" s="23" t="s">
        <v>274</v>
      </c>
      <c r="N113" s="23" t="s">
        <v>2297</v>
      </c>
    </row>
    <row r="114" spans="1:14">
      <c r="A114" s="116" t="str">
        <f t="shared" si="6"/>
        <v>埼玉県新座市</v>
      </c>
      <c r="B114" s="20" t="s">
        <v>3143</v>
      </c>
      <c r="C114" s="116" t="s">
        <v>279</v>
      </c>
      <c r="D114" s="20" t="s">
        <v>2295</v>
      </c>
      <c r="F114" s="23" t="str">
        <f t="shared" si="4"/>
        <v>北海道真狩村</v>
      </c>
      <c r="G114" s="20" t="s">
        <v>2215</v>
      </c>
      <c r="H114" s="23" t="s">
        <v>269</v>
      </c>
      <c r="I114" s="23" t="s">
        <v>2074</v>
      </c>
      <c r="K114" s="23" t="str">
        <f t="shared" si="5"/>
        <v>山形県高畠町</v>
      </c>
      <c r="L114" s="23" t="s">
        <v>2022</v>
      </c>
      <c r="M114" s="23" t="s">
        <v>274</v>
      </c>
      <c r="N114" s="23" t="s">
        <v>2299</v>
      </c>
    </row>
    <row r="115" spans="1:14">
      <c r="A115" s="116" t="str">
        <f t="shared" si="6"/>
        <v>埼玉県桶川市</v>
      </c>
      <c r="B115" s="20" t="s">
        <v>3143</v>
      </c>
      <c r="C115" s="116" t="s">
        <v>279</v>
      </c>
      <c r="D115" s="20" t="s">
        <v>2298</v>
      </c>
      <c r="F115" s="23" t="str">
        <f t="shared" si="4"/>
        <v>北海道京極町</v>
      </c>
      <c r="G115" s="20" t="s">
        <v>2215</v>
      </c>
      <c r="H115" s="23" t="s">
        <v>269</v>
      </c>
      <c r="I115" s="23" t="s">
        <v>2082</v>
      </c>
      <c r="K115" s="23" t="str">
        <f t="shared" si="5"/>
        <v>山形県川西町</v>
      </c>
      <c r="L115" s="23" t="s">
        <v>2022</v>
      </c>
      <c r="M115" s="23" t="s">
        <v>274</v>
      </c>
      <c r="N115" s="23" t="s">
        <v>2301</v>
      </c>
    </row>
    <row r="116" spans="1:14">
      <c r="A116" s="116" t="str">
        <f t="shared" si="6"/>
        <v>埼玉県富士見市</v>
      </c>
      <c r="B116" s="20" t="s">
        <v>3143</v>
      </c>
      <c r="C116" s="116" t="s">
        <v>279</v>
      </c>
      <c r="D116" s="20" t="s">
        <v>2300</v>
      </c>
      <c r="F116" s="23" t="str">
        <f t="shared" si="4"/>
        <v>北海道共和町</v>
      </c>
      <c r="G116" s="20" t="s">
        <v>2215</v>
      </c>
      <c r="H116" s="23" t="s">
        <v>269</v>
      </c>
      <c r="I116" s="23" t="s">
        <v>2090</v>
      </c>
      <c r="K116" s="23" t="str">
        <f t="shared" si="5"/>
        <v>山形県小国町</v>
      </c>
      <c r="L116" s="23" t="s">
        <v>2022</v>
      </c>
      <c r="M116" s="23" t="s">
        <v>274</v>
      </c>
      <c r="N116" s="23" t="s">
        <v>2303</v>
      </c>
    </row>
    <row r="117" spans="1:14">
      <c r="A117" s="116" t="str">
        <f t="shared" si="6"/>
        <v>埼玉県坂戸市</v>
      </c>
      <c r="B117" s="20" t="s">
        <v>3143</v>
      </c>
      <c r="C117" s="116" t="s">
        <v>279</v>
      </c>
      <c r="D117" s="20" t="s">
        <v>2302</v>
      </c>
      <c r="F117" s="23" t="str">
        <f t="shared" si="4"/>
        <v>北海道岩内町</v>
      </c>
      <c r="G117" s="20" t="s">
        <v>2215</v>
      </c>
      <c r="H117" s="23" t="s">
        <v>269</v>
      </c>
      <c r="I117" s="23" t="s">
        <v>2093</v>
      </c>
      <c r="K117" s="23" t="str">
        <f t="shared" si="5"/>
        <v>山形県白鷹町</v>
      </c>
      <c r="L117" s="23" t="s">
        <v>2022</v>
      </c>
      <c r="M117" s="23" t="s">
        <v>274</v>
      </c>
      <c r="N117" s="23" t="s">
        <v>2305</v>
      </c>
    </row>
    <row r="118" spans="1:14">
      <c r="A118" s="116" t="str">
        <f t="shared" si="6"/>
        <v>埼玉県鶴ヶ島市</v>
      </c>
      <c r="B118" s="20" t="s">
        <v>3143</v>
      </c>
      <c r="C118" s="116" t="s">
        <v>279</v>
      </c>
      <c r="D118" s="20" t="s">
        <v>2304</v>
      </c>
      <c r="F118" s="23" t="str">
        <f t="shared" si="4"/>
        <v>北海道泊村</v>
      </c>
      <c r="G118" s="20" t="s">
        <v>2215</v>
      </c>
      <c r="H118" s="23" t="s">
        <v>269</v>
      </c>
      <c r="I118" s="23" t="s">
        <v>2307</v>
      </c>
      <c r="K118" s="23" t="str">
        <f t="shared" si="5"/>
        <v>山形県飯豊町</v>
      </c>
      <c r="L118" s="23" t="s">
        <v>2022</v>
      </c>
      <c r="M118" s="23" t="s">
        <v>274</v>
      </c>
      <c r="N118" s="23" t="s">
        <v>2308</v>
      </c>
    </row>
    <row r="119" spans="1:14">
      <c r="A119" s="116" t="str">
        <f t="shared" si="6"/>
        <v>千葉県市川市</v>
      </c>
      <c r="B119" s="20" t="s">
        <v>3143</v>
      </c>
      <c r="C119" s="116" t="s">
        <v>280</v>
      </c>
      <c r="D119" s="20" t="s">
        <v>2306</v>
      </c>
      <c r="F119" s="23" t="str">
        <f t="shared" si="4"/>
        <v>北海道神恵内村</v>
      </c>
      <c r="G119" s="20" t="s">
        <v>2215</v>
      </c>
      <c r="H119" s="23" t="s">
        <v>269</v>
      </c>
      <c r="I119" s="23" t="s">
        <v>2310</v>
      </c>
      <c r="K119" s="23" t="str">
        <f t="shared" si="5"/>
        <v>福島県下郷町</v>
      </c>
      <c r="L119" s="23" t="s">
        <v>2022</v>
      </c>
      <c r="M119" s="23" t="s">
        <v>275</v>
      </c>
      <c r="N119" s="23" t="s">
        <v>2311</v>
      </c>
    </row>
    <row r="120" spans="1:14">
      <c r="A120" s="116" t="str">
        <f t="shared" si="6"/>
        <v>千葉県松戸市</v>
      </c>
      <c r="B120" s="20" t="s">
        <v>3143</v>
      </c>
      <c r="C120" s="116" t="s">
        <v>280</v>
      </c>
      <c r="D120" s="20" t="s">
        <v>2309</v>
      </c>
      <c r="F120" s="23" t="str">
        <f t="shared" si="4"/>
        <v>北海道積丹町</v>
      </c>
      <c r="G120" s="20" t="s">
        <v>2215</v>
      </c>
      <c r="H120" s="23" t="s">
        <v>269</v>
      </c>
      <c r="I120" s="23" t="s">
        <v>2313</v>
      </c>
      <c r="K120" s="23" t="str">
        <f t="shared" si="5"/>
        <v>福島県檜枝岐村</v>
      </c>
      <c r="L120" s="23" t="s">
        <v>2022</v>
      </c>
      <c r="M120" s="23" t="s">
        <v>275</v>
      </c>
      <c r="N120" s="23" t="s">
        <v>2314</v>
      </c>
    </row>
    <row r="121" spans="1:14">
      <c r="A121" s="116" t="str">
        <f t="shared" si="6"/>
        <v>千葉県佐倉市</v>
      </c>
      <c r="B121" s="20" t="s">
        <v>3143</v>
      </c>
      <c r="C121" s="116" t="s">
        <v>280</v>
      </c>
      <c r="D121" s="20" t="s">
        <v>2312</v>
      </c>
      <c r="F121" s="23" t="str">
        <f t="shared" si="4"/>
        <v>北海道古平町</v>
      </c>
      <c r="G121" s="20" t="s">
        <v>2215</v>
      </c>
      <c r="H121" s="23" t="s">
        <v>269</v>
      </c>
      <c r="I121" s="23" t="s">
        <v>2316</v>
      </c>
      <c r="K121" s="23" t="str">
        <f t="shared" si="5"/>
        <v>福島県只見町</v>
      </c>
      <c r="L121" s="23" t="s">
        <v>2022</v>
      </c>
      <c r="M121" s="23" t="s">
        <v>275</v>
      </c>
      <c r="N121" s="23" t="s">
        <v>2317</v>
      </c>
    </row>
    <row r="122" spans="1:14">
      <c r="A122" s="116" t="str">
        <f t="shared" si="6"/>
        <v>千葉県市原市</v>
      </c>
      <c r="B122" s="20" t="s">
        <v>3143</v>
      </c>
      <c r="C122" s="116" t="s">
        <v>280</v>
      </c>
      <c r="D122" s="20" t="s">
        <v>2315</v>
      </c>
      <c r="F122" s="23" t="str">
        <f t="shared" si="4"/>
        <v>北海道仁木町</v>
      </c>
      <c r="G122" s="20" t="s">
        <v>2215</v>
      </c>
      <c r="H122" s="23" t="s">
        <v>269</v>
      </c>
      <c r="I122" s="23" t="s">
        <v>2319</v>
      </c>
      <c r="K122" s="23" t="str">
        <f t="shared" si="5"/>
        <v>福島県北塩原村</v>
      </c>
      <c r="L122" s="23" t="s">
        <v>2022</v>
      </c>
      <c r="M122" s="23" t="s">
        <v>275</v>
      </c>
      <c r="N122" s="23" t="s">
        <v>2320</v>
      </c>
    </row>
    <row r="123" spans="1:14">
      <c r="A123" s="116" t="str">
        <f t="shared" si="6"/>
        <v>千葉県八千代市</v>
      </c>
      <c r="B123" s="20" t="s">
        <v>3143</v>
      </c>
      <c r="C123" s="116" t="s">
        <v>280</v>
      </c>
      <c r="D123" s="20" t="s">
        <v>2318</v>
      </c>
      <c r="F123" s="23" t="str">
        <f t="shared" si="4"/>
        <v>北海道余市町</v>
      </c>
      <c r="G123" s="20" t="s">
        <v>2215</v>
      </c>
      <c r="H123" s="23" t="s">
        <v>269</v>
      </c>
      <c r="I123" s="23" t="s">
        <v>2322</v>
      </c>
      <c r="K123" s="23" t="str">
        <f t="shared" si="5"/>
        <v>福島県西会津町</v>
      </c>
      <c r="L123" s="23" t="s">
        <v>2022</v>
      </c>
      <c r="M123" s="23" t="s">
        <v>275</v>
      </c>
      <c r="N123" s="23" t="s">
        <v>2323</v>
      </c>
    </row>
    <row r="124" spans="1:14">
      <c r="A124" s="116" t="str">
        <f t="shared" si="6"/>
        <v>千葉県富津市</v>
      </c>
      <c r="B124" s="20" t="s">
        <v>3143</v>
      </c>
      <c r="C124" s="116" t="s">
        <v>280</v>
      </c>
      <c r="D124" s="20" t="s">
        <v>2321</v>
      </c>
      <c r="F124" s="23" t="str">
        <f t="shared" si="4"/>
        <v>北海道南幌町</v>
      </c>
      <c r="G124" s="20" t="s">
        <v>2215</v>
      </c>
      <c r="H124" s="23" t="s">
        <v>269</v>
      </c>
      <c r="I124" s="23" t="s">
        <v>2325</v>
      </c>
      <c r="K124" s="23" t="str">
        <f t="shared" si="5"/>
        <v>福島県磐梯町</v>
      </c>
      <c r="L124" s="23" t="s">
        <v>2022</v>
      </c>
      <c r="M124" s="23" t="s">
        <v>275</v>
      </c>
      <c r="N124" s="23" t="s">
        <v>2326</v>
      </c>
    </row>
    <row r="125" spans="1:14">
      <c r="A125" s="116" t="str">
        <f t="shared" si="6"/>
        <v>千葉県四街道市</v>
      </c>
      <c r="B125" s="20" t="s">
        <v>3143</v>
      </c>
      <c r="C125" s="116" t="s">
        <v>280</v>
      </c>
      <c r="D125" s="20" t="s">
        <v>2324</v>
      </c>
      <c r="F125" s="23" t="str">
        <f t="shared" si="4"/>
        <v>北海道奈井江町</v>
      </c>
      <c r="G125" s="20" t="s">
        <v>2215</v>
      </c>
      <c r="H125" s="23" t="s">
        <v>269</v>
      </c>
      <c r="I125" s="23" t="s">
        <v>2328</v>
      </c>
      <c r="K125" s="23" t="str">
        <f t="shared" si="5"/>
        <v>福島県猪苗代町</v>
      </c>
      <c r="L125" s="23" t="s">
        <v>2022</v>
      </c>
      <c r="M125" s="23" t="s">
        <v>275</v>
      </c>
      <c r="N125" s="23" t="s">
        <v>2329</v>
      </c>
    </row>
    <row r="126" spans="1:14">
      <c r="A126" s="116" t="str">
        <f t="shared" si="6"/>
        <v>東京都あきる野市</v>
      </c>
      <c r="B126" s="20" t="s">
        <v>3143</v>
      </c>
      <c r="C126" s="116" t="s">
        <v>281</v>
      </c>
      <c r="D126" s="20" t="s">
        <v>2330</v>
      </c>
      <c r="F126" s="23" t="str">
        <f t="shared" si="4"/>
        <v>北海道由仁町</v>
      </c>
      <c r="G126" s="20" t="s">
        <v>2215</v>
      </c>
      <c r="H126" s="23" t="s">
        <v>269</v>
      </c>
      <c r="I126" s="23" t="s">
        <v>3038</v>
      </c>
      <c r="K126" s="23" t="str">
        <f t="shared" si="5"/>
        <v>福島県柳津町</v>
      </c>
      <c r="L126" s="23" t="s">
        <v>2022</v>
      </c>
      <c r="M126" s="23" t="s">
        <v>275</v>
      </c>
      <c r="N126" s="23" t="s">
        <v>2331</v>
      </c>
    </row>
    <row r="127" spans="1:14">
      <c r="A127" s="116" t="str">
        <f t="shared" si="6"/>
        <v>東京都羽村市</v>
      </c>
      <c r="B127" s="20" t="s">
        <v>3143</v>
      </c>
      <c r="C127" s="116" t="s">
        <v>281</v>
      </c>
      <c r="D127" s="20" t="s">
        <v>2332</v>
      </c>
      <c r="F127" s="23" t="str">
        <f t="shared" si="4"/>
        <v>北海道長沼町</v>
      </c>
      <c r="G127" s="20" t="s">
        <v>2215</v>
      </c>
      <c r="H127" s="23" t="s">
        <v>269</v>
      </c>
      <c r="I127" s="23" t="s">
        <v>3039</v>
      </c>
      <c r="K127" s="23" t="str">
        <f t="shared" si="5"/>
        <v>福島県三島町</v>
      </c>
      <c r="L127" s="23" t="s">
        <v>2022</v>
      </c>
      <c r="M127" s="23" t="s">
        <v>275</v>
      </c>
      <c r="N127" s="23" t="s">
        <v>2333</v>
      </c>
    </row>
    <row r="128" spans="1:14">
      <c r="A128" s="116" t="str">
        <f t="shared" si="6"/>
        <v>東京都日の出町</v>
      </c>
      <c r="B128" s="20" t="s">
        <v>3143</v>
      </c>
      <c r="C128" s="116" t="s">
        <v>281</v>
      </c>
      <c r="D128" s="20" t="s">
        <v>2334</v>
      </c>
      <c r="F128" s="23" t="str">
        <f t="shared" si="4"/>
        <v>北海道栗山町</v>
      </c>
      <c r="G128" s="20" t="s">
        <v>2215</v>
      </c>
      <c r="H128" s="23" t="s">
        <v>269</v>
      </c>
      <c r="I128" s="23" t="s">
        <v>1917</v>
      </c>
      <c r="K128" s="23" t="str">
        <f t="shared" si="5"/>
        <v>福島県金山町</v>
      </c>
      <c r="L128" s="23" t="s">
        <v>2022</v>
      </c>
      <c r="M128" s="23" t="s">
        <v>275</v>
      </c>
      <c r="N128" s="23" t="s">
        <v>2280</v>
      </c>
    </row>
    <row r="129" spans="1:14">
      <c r="A129" s="116" t="str">
        <f t="shared" si="6"/>
        <v>東京都檜原村</v>
      </c>
      <c r="B129" s="20" t="s">
        <v>3143</v>
      </c>
      <c r="C129" s="116" t="s">
        <v>281</v>
      </c>
      <c r="D129" s="20" t="s">
        <v>2335</v>
      </c>
      <c r="F129" s="23" t="str">
        <f t="shared" si="4"/>
        <v>北海道月形町</v>
      </c>
      <c r="G129" s="20" t="s">
        <v>2215</v>
      </c>
      <c r="H129" s="23" t="s">
        <v>269</v>
      </c>
      <c r="I129" s="23" t="s">
        <v>1918</v>
      </c>
      <c r="K129" s="23" t="str">
        <f t="shared" si="5"/>
        <v>福島県昭和村</v>
      </c>
      <c r="L129" s="23" t="s">
        <v>2022</v>
      </c>
      <c r="M129" s="23" t="s">
        <v>275</v>
      </c>
      <c r="N129" s="23" t="s">
        <v>2336</v>
      </c>
    </row>
    <row r="130" spans="1:14">
      <c r="A130" s="116" t="str">
        <f t="shared" si="6"/>
        <v>神奈川県横須賀市</v>
      </c>
      <c r="B130" s="20" t="s">
        <v>3143</v>
      </c>
      <c r="C130" s="116" t="s">
        <v>282</v>
      </c>
      <c r="D130" s="20" t="s">
        <v>2337</v>
      </c>
      <c r="F130" s="23" t="str">
        <f t="shared" si="4"/>
        <v>北海道浦臼町</v>
      </c>
      <c r="G130" s="20" t="s">
        <v>2215</v>
      </c>
      <c r="H130" s="23" t="s">
        <v>269</v>
      </c>
      <c r="I130" s="23" t="s">
        <v>1919</v>
      </c>
      <c r="K130" s="23" t="str">
        <f t="shared" si="5"/>
        <v>群馬県片品村</v>
      </c>
      <c r="L130" s="23" t="s">
        <v>2022</v>
      </c>
      <c r="M130" s="23" t="s">
        <v>278</v>
      </c>
      <c r="N130" s="23" t="s">
        <v>2338</v>
      </c>
    </row>
    <row r="131" spans="1:14">
      <c r="A131" s="116" t="str">
        <f t="shared" si="6"/>
        <v>神奈川県平塚市</v>
      </c>
      <c r="B131" s="20" t="s">
        <v>3143</v>
      </c>
      <c r="C131" s="116" t="s">
        <v>282</v>
      </c>
      <c r="D131" s="20" t="s">
        <v>2339</v>
      </c>
      <c r="F131" s="23" t="str">
        <f t="shared" ref="F131:F194" si="7">CONCATENATE(H131,I131)</f>
        <v>北海道新十津川町</v>
      </c>
      <c r="G131" s="20" t="s">
        <v>2215</v>
      </c>
      <c r="H131" s="23" t="s">
        <v>269</v>
      </c>
      <c r="I131" s="23" t="s">
        <v>1920</v>
      </c>
      <c r="K131" s="23" t="str">
        <f t="shared" ref="K131:K195" si="8">CONCATENATE(M131,N131)</f>
        <v>新潟県小千谷市</v>
      </c>
      <c r="L131" s="23" t="s">
        <v>2022</v>
      </c>
      <c r="M131" s="23" t="s">
        <v>283</v>
      </c>
      <c r="N131" s="23" t="s">
        <v>2340</v>
      </c>
    </row>
    <row r="132" spans="1:14">
      <c r="A132" s="116" t="str">
        <f t="shared" ref="A132:A200" si="9">CONCATENATE(C132,D132)</f>
        <v>神奈川県小田原市</v>
      </c>
      <c r="B132" s="20" t="s">
        <v>3143</v>
      </c>
      <c r="C132" s="116" t="s">
        <v>282</v>
      </c>
      <c r="D132" s="20" t="s">
        <v>2341</v>
      </c>
      <c r="F132" s="23" t="str">
        <f t="shared" si="7"/>
        <v>北海道天塩町</v>
      </c>
      <c r="G132" s="20" t="s">
        <v>2215</v>
      </c>
      <c r="H132" s="23" t="s">
        <v>269</v>
      </c>
      <c r="I132" s="23" t="s">
        <v>2342</v>
      </c>
      <c r="K132" s="23" t="str">
        <f t="shared" si="8"/>
        <v>新潟県加茂市</v>
      </c>
      <c r="L132" s="23" t="s">
        <v>2022</v>
      </c>
      <c r="M132" s="23" t="s">
        <v>283</v>
      </c>
      <c r="N132" s="23" t="s">
        <v>2343</v>
      </c>
    </row>
    <row r="133" spans="1:14">
      <c r="A133" s="116" t="str">
        <f t="shared" si="9"/>
        <v>神奈川県茅ヶ崎市</v>
      </c>
      <c r="B133" s="20" t="s">
        <v>3143</v>
      </c>
      <c r="C133" s="116" t="s">
        <v>282</v>
      </c>
      <c r="D133" s="20" t="s">
        <v>2344</v>
      </c>
      <c r="F133" s="23" t="str">
        <f t="shared" si="7"/>
        <v>北海道遠別町</v>
      </c>
      <c r="G133" s="20" t="s">
        <v>2215</v>
      </c>
      <c r="H133" s="23" t="s">
        <v>269</v>
      </c>
      <c r="I133" s="23" t="s">
        <v>2177</v>
      </c>
      <c r="K133" s="23" t="str">
        <f t="shared" si="8"/>
        <v>新潟県十日町市</v>
      </c>
      <c r="L133" s="23" t="s">
        <v>2022</v>
      </c>
      <c r="M133" s="23" t="s">
        <v>283</v>
      </c>
      <c r="N133" s="23" t="s">
        <v>2345</v>
      </c>
    </row>
    <row r="134" spans="1:14">
      <c r="A134" s="116" t="str">
        <f t="shared" si="9"/>
        <v>神奈川県大和市</v>
      </c>
      <c r="B134" s="20" t="s">
        <v>3143</v>
      </c>
      <c r="C134" s="116" t="s">
        <v>282</v>
      </c>
      <c r="D134" s="20" t="s">
        <v>2346</v>
      </c>
      <c r="F134" s="23" t="str">
        <f t="shared" si="7"/>
        <v>北海道初山別村</v>
      </c>
      <c r="G134" s="20" t="s">
        <v>2215</v>
      </c>
      <c r="H134" s="23" t="s">
        <v>269</v>
      </c>
      <c r="I134" s="23" t="s">
        <v>2347</v>
      </c>
      <c r="K134" s="23" t="str">
        <f t="shared" si="8"/>
        <v>新潟県糸魚川市</v>
      </c>
      <c r="L134" s="23" t="s">
        <v>2022</v>
      </c>
      <c r="M134" s="23" t="s">
        <v>283</v>
      </c>
      <c r="N134" s="23" t="s">
        <v>2348</v>
      </c>
    </row>
    <row r="135" spans="1:14">
      <c r="A135" s="116" t="str">
        <f t="shared" si="9"/>
        <v>神奈川県伊勢原市</v>
      </c>
      <c r="B135" s="20" t="s">
        <v>3143</v>
      </c>
      <c r="C135" s="116" t="s">
        <v>282</v>
      </c>
      <c r="D135" s="20" t="s">
        <v>2349</v>
      </c>
      <c r="F135" s="23" t="str">
        <f t="shared" si="7"/>
        <v>北海道羽幌町</v>
      </c>
      <c r="G135" s="20" t="s">
        <v>2215</v>
      </c>
      <c r="H135" s="23" t="s">
        <v>269</v>
      </c>
      <c r="I135" s="23" t="s">
        <v>2172</v>
      </c>
      <c r="K135" s="23" t="str">
        <f t="shared" si="8"/>
        <v>新潟県妙高市</v>
      </c>
      <c r="L135" s="23" t="s">
        <v>2022</v>
      </c>
      <c r="M135" s="23" t="s">
        <v>283</v>
      </c>
      <c r="N135" s="23" t="s">
        <v>2350</v>
      </c>
    </row>
    <row r="136" spans="1:14">
      <c r="A136" s="116" t="str">
        <f t="shared" si="9"/>
        <v>神奈川県綾瀬市</v>
      </c>
      <c r="B136" s="20" t="s">
        <v>3143</v>
      </c>
      <c r="C136" s="116" t="s">
        <v>282</v>
      </c>
      <c r="D136" s="20" t="s">
        <v>2351</v>
      </c>
      <c r="F136" s="23" t="str">
        <f t="shared" si="7"/>
        <v>北海道苫前町</v>
      </c>
      <c r="G136" s="20" t="s">
        <v>2215</v>
      </c>
      <c r="H136" s="23" t="s">
        <v>269</v>
      </c>
      <c r="I136" s="23" t="s">
        <v>2170</v>
      </c>
      <c r="K136" s="23" t="str">
        <f t="shared" si="8"/>
        <v>新潟県魚沼市</v>
      </c>
      <c r="L136" s="23" t="s">
        <v>2022</v>
      </c>
      <c r="M136" s="23" t="s">
        <v>283</v>
      </c>
      <c r="N136" s="23" t="s">
        <v>2352</v>
      </c>
    </row>
    <row r="137" spans="1:14">
      <c r="A137" s="116" t="str">
        <f t="shared" si="9"/>
        <v>神奈川県寒川町</v>
      </c>
      <c r="B137" s="20" t="s">
        <v>3143</v>
      </c>
      <c r="C137" s="116" t="s">
        <v>282</v>
      </c>
      <c r="D137" s="20" t="s">
        <v>2353</v>
      </c>
      <c r="F137" s="23" t="str">
        <f t="shared" si="7"/>
        <v>北海道小平町</v>
      </c>
      <c r="G137" s="20" t="s">
        <v>2215</v>
      </c>
      <c r="H137" s="23" t="s">
        <v>269</v>
      </c>
      <c r="I137" s="23" t="s">
        <v>2168</v>
      </c>
      <c r="K137" s="23" t="str">
        <f t="shared" si="8"/>
        <v>新潟県南魚沼市</v>
      </c>
      <c r="L137" s="23" t="s">
        <v>2022</v>
      </c>
      <c r="M137" s="23" t="s">
        <v>283</v>
      </c>
      <c r="N137" s="23" t="s">
        <v>2354</v>
      </c>
    </row>
    <row r="138" spans="1:14">
      <c r="A138" s="117" t="str">
        <f>CONCATENATE(C138,D138)</f>
        <v>神奈川県三浦市</v>
      </c>
      <c r="B138" s="95" t="s">
        <v>3046</v>
      </c>
      <c r="C138" s="117" t="s">
        <v>282</v>
      </c>
      <c r="D138" s="118" t="s">
        <v>2565</v>
      </c>
      <c r="F138" s="23" t="str">
        <f t="shared" si="7"/>
        <v>北海道増毛町</v>
      </c>
      <c r="G138" s="20" t="s">
        <v>2215</v>
      </c>
      <c r="H138" s="23" t="s">
        <v>269</v>
      </c>
      <c r="I138" s="23" t="s">
        <v>2166</v>
      </c>
      <c r="K138" s="23" t="str">
        <f t="shared" si="8"/>
        <v>新潟県阿賀町</v>
      </c>
      <c r="L138" s="23" t="s">
        <v>2022</v>
      </c>
      <c r="M138" s="23" t="s">
        <v>283</v>
      </c>
      <c r="N138" s="23" t="s">
        <v>2356</v>
      </c>
    </row>
    <row r="139" spans="1:14">
      <c r="A139" s="117" t="str">
        <f>CONCATENATE(C139,D139)</f>
        <v>神奈川県葉山町</v>
      </c>
      <c r="B139" s="95" t="s">
        <v>3046</v>
      </c>
      <c r="C139" s="117" t="s">
        <v>282</v>
      </c>
      <c r="D139" s="118" t="s">
        <v>2567</v>
      </c>
      <c r="F139" s="23" t="str">
        <f t="shared" si="7"/>
        <v>北海道猿払村</v>
      </c>
      <c r="G139" s="20" t="s">
        <v>2215</v>
      </c>
      <c r="H139" s="23" t="s">
        <v>269</v>
      </c>
      <c r="I139" s="23" t="s">
        <v>2185</v>
      </c>
      <c r="K139" s="23" t="str">
        <f t="shared" si="8"/>
        <v>新潟県湯沢町</v>
      </c>
      <c r="L139" s="23" t="s">
        <v>2022</v>
      </c>
      <c r="M139" s="23" t="s">
        <v>283</v>
      </c>
      <c r="N139" s="23" t="s">
        <v>2358</v>
      </c>
    </row>
    <row r="140" spans="1:14">
      <c r="A140" s="116" t="str">
        <f t="shared" si="9"/>
        <v>愛知県西尾市</v>
      </c>
      <c r="B140" s="20" t="s">
        <v>3143</v>
      </c>
      <c r="C140" s="116" t="s">
        <v>291</v>
      </c>
      <c r="D140" s="20" t="s">
        <v>2355</v>
      </c>
      <c r="F140" s="23" t="str">
        <f t="shared" si="7"/>
        <v>北海道枝幸町</v>
      </c>
      <c r="G140" s="20" t="s">
        <v>2215</v>
      </c>
      <c r="H140" s="23" t="s">
        <v>269</v>
      </c>
      <c r="I140" s="23" t="s">
        <v>2191</v>
      </c>
      <c r="K140" s="23" t="str">
        <f t="shared" si="8"/>
        <v>新潟県津南町</v>
      </c>
      <c r="L140" s="23" t="s">
        <v>2022</v>
      </c>
      <c r="M140" s="23" t="s">
        <v>283</v>
      </c>
      <c r="N140" s="23" t="s">
        <v>2360</v>
      </c>
    </row>
    <row r="141" spans="1:14">
      <c r="A141" s="116" t="str">
        <f t="shared" si="9"/>
        <v>愛知県知多市</v>
      </c>
      <c r="B141" s="20" t="s">
        <v>3143</v>
      </c>
      <c r="C141" s="116" t="s">
        <v>291</v>
      </c>
      <c r="D141" s="20" t="s">
        <v>2357</v>
      </c>
      <c r="F141" s="23" t="str">
        <f t="shared" si="7"/>
        <v>北海道豊富町</v>
      </c>
      <c r="G141" s="20" t="s">
        <v>2215</v>
      </c>
      <c r="H141" s="23" t="s">
        <v>269</v>
      </c>
      <c r="I141" s="23" t="s">
        <v>2183</v>
      </c>
      <c r="K141" s="23" t="str">
        <f t="shared" si="8"/>
        <v>新潟県関川村</v>
      </c>
      <c r="L141" s="23" t="s">
        <v>2022</v>
      </c>
      <c r="M141" s="23" t="s">
        <v>283</v>
      </c>
      <c r="N141" s="23" t="s">
        <v>2362</v>
      </c>
    </row>
    <row r="142" spans="1:14">
      <c r="A142" s="116" t="str">
        <f t="shared" si="9"/>
        <v>愛知県知立市</v>
      </c>
      <c r="B142" s="20" t="s">
        <v>3143</v>
      </c>
      <c r="C142" s="116" t="s">
        <v>291</v>
      </c>
      <c r="D142" s="20" t="s">
        <v>2359</v>
      </c>
      <c r="F142" s="23" t="str">
        <f t="shared" si="7"/>
        <v>北海道礼文町</v>
      </c>
      <c r="G142" s="20" t="s">
        <v>2215</v>
      </c>
      <c r="H142" s="23" t="s">
        <v>269</v>
      </c>
      <c r="I142" s="23" t="s">
        <v>2364</v>
      </c>
      <c r="K142" s="23" t="str">
        <f t="shared" si="8"/>
        <v>富山県上市町</v>
      </c>
      <c r="L142" s="23" t="s">
        <v>2022</v>
      </c>
      <c r="M142" s="23" t="s">
        <v>284</v>
      </c>
      <c r="N142" s="23" t="s">
        <v>2365</v>
      </c>
    </row>
    <row r="143" spans="1:14">
      <c r="A143" s="116" t="str">
        <f t="shared" si="9"/>
        <v>愛知県清須市</v>
      </c>
      <c r="B143" s="20" t="s">
        <v>3143</v>
      </c>
      <c r="C143" s="116" t="s">
        <v>291</v>
      </c>
      <c r="D143" s="20" t="s">
        <v>2361</v>
      </c>
      <c r="F143" s="23" t="str">
        <f t="shared" si="7"/>
        <v>北海道利尻町</v>
      </c>
      <c r="G143" s="20" t="s">
        <v>2215</v>
      </c>
      <c r="H143" s="23" t="s">
        <v>269</v>
      </c>
      <c r="I143" s="23" t="s">
        <v>2367</v>
      </c>
      <c r="K143" s="23" t="str">
        <f t="shared" si="8"/>
        <v>富山県立山町</v>
      </c>
      <c r="L143" s="23" t="s">
        <v>2022</v>
      </c>
      <c r="M143" s="23" t="s">
        <v>284</v>
      </c>
      <c r="N143" s="23" t="s">
        <v>2368</v>
      </c>
    </row>
    <row r="144" spans="1:14">
      <c r="A144" s="116" t="str">
        <f t="shared" si="9"/>
        <v>愛知県みよし市</v>
      </c>
      <c r="B144" s="20" t="s">
        <v>3143</v>
      </c>
      <c r="C144" s="116" t="s">
        <v>291</v>
      </c>
      <c r="D144" s="20" t="s">
        <v>2363</v>
      </c>
      <c r="F144" s="23" t="str">
        <f t="shared" si="7"/>
        <v>北海道利尻富士町</v>
      </c>
      <c r="G144" s="20" t="s">
        <v>2215</v>
      </c>
      <c r="H144" s="23" t="s">
        <v>269</v>
      </c>
      <c r="I144" s="23" t="s">
        <v>3040</v>
      </c>
      <c r="K144" s="23" t="str">
        <f t="shared" si="8"/>
        <v>福井県大野市</v>
      </c>
      <c r="L144" s="23" t="s">
        <v>2022</v>
      </c>
      <c r="M144" s="23" t="s">
        <v>286</v>
      </c>
      <c r="N144" s="23" t="s">
        <v>2370</v>
      </c>
    </row>
    <row r="145" spans="1:14">
      <c r="A145" s="116" t="str">
        <f t="shared" si="9"/>
        <v>愛知県長久手市</v>
      </c>
      <c r="B145" s="20" t="s">
        <v>3143</v>
      </c>
      <c r="C145" s="116" t="s">
        <v>291</v>
      </c>
      <c r="D145" s="20" t="s">
        <v>2366</v>
      </c>
      <c r="F145" s="23" t="str">
        <f t="shared" si="7"/>
        <v>北海道斜里町</v>
      </c>
      <c r="G145" s="20" t="s">
        <v>2215</v>
      </c>
      <c r="H145" s="23" t="s">
        <v>269</v>
      </c>
      <c r="I145" s="23" t="s">
        <v>2372</v>
      </c>
      <c r="K145" s="23" t="str">
        <f t="shared" si="8"/>
        <v>福井県勝山市</v>
      </c>
      <c r="L145" s="23" t="s">
        <v>2022</v>
      </c>
      <c r="M145" s="23" t="s">
        <v>286</v>
      </c>
      <c r="N145" s="23" t="s">
        <v>2373</v>
      </c>
    </row>
    <row r="146" spans="1:14">
      <c r="A146" s="117" t="str">
        <f>CONCATENATE(C146,D146)</f>
        <v>愛知県東郷町</v>
      </c>
      <c r="B146" s="95" t="s">
        <v>3046</v>
      </c>
      <c r="C146" s="117" t="s">
        <v>291</v>
      </c>
      <c r="D146" s="118" t="s">
        <v>2617</v>
      </c>
      <c r="F146" s="23" t="str">
        <f t="shared" si="7"/>
        <v>北海道雄武町</v>
      </c>
      <c r="G146" s="20" t="s">
        <v>2215</v>
      </c>
      <c r="H146" s="23" t="s">
        <v>269</v>
      </c>
      <c r="I146" s="23" t="s">
        <v>2207</v>
      </c>
      <c r="K146" s="23" t="str">
        <f t="shared" si="8"/>
        <v>福井県池田町</v>
      </c>
      <c r="L146" s="23" t="s">
        <v>2022</v>
      </c>
      <c r="M146" s="23" t="s">
        <v>286</v>
      </c>
      <c r="N146" s="23" t="s">
        <v>2375</v>
      </c>
    </row>
    <row r="147" spans="1:14">
      <c r="A147" s="116" t="str">
        <f t="shared" si="9"/>
        <v>三重県四日市市</v>
      </c>
      <c r="B147" s="20" t="s">
        <v>3146</v>
      </c>
      <c r="C147" s="116" t="s">
        <v>292</v>
      </c>
      <c r="D147" s="20" t="s">
        <v>2369</v>
      </c>
      <c r="F147" s="23" t="str">
        <f t="shared" si="7"/>
        <v>北海道豊浦町</v>
      </c>
      <c r="G147" s="20" t="s">
        <v>2215</v>
      </c>
      <c r="H147" s="23" t="s">
        <v>269</v>
      </c>
      <c r="I147" s="23" t="s">
        <v>1976</v>
      </c>
      <c r="K147" s="23" t="str">
        <f t="shared" si="8"/>
        <v>長野県飯山市</v>
      </c>
      <c r="L147" s="23" t="s">
        <v>2022</v>
      </c>
      <c r="M147" s="23" t="s">
        <v>288</v>
      </c>
      <c r="N147" s="23" t="s">
        <v>2377</v>
      </c>
    </row>
    <row r="148" spans="1:14">
      <c r="A148" s="116" t="str">
        <f t="shared" si="9"/>
        <v>滋賀県大津市</v>
      </c>
      <c r="B148" s="20" t="s">
        <v>3146</v>
      </c>
      <c r="C148" s="116" t="s">
        <v>293</v>
      </c>
      <c r="D148" s="20" t="s">
        <v>2371</v>
      </c>
      <c r="F148" s="23" t="str">
        <f t="shared" si="7"/>
        <v>北海道洞爺湖町</v>
      </c>
      <c r="G148" s="20" t="s">
        <v>2215</v>
      </c>
      <c r="H148" s="23" t="s">
        <v>269</v>
      </c>
      <c r="I148" s="23" t="s">
        <v>1980</v>
      </c>
      <c r="K148" s="23" t="str">
        <f t="shared" si="8"/>
        <v>長野県白馬村</v>
      </c>
      <c r="L148" s="23" t="s">
        <v>2022</v>
      </c>
      <c r="M148" s="23" t="s">
        <v>288</v>
      </c>
      <c r="N148" s="23" t="s">
        <v>2379</v>
      </c>
    </row>
    <row r="149" spans="1:14">
      <c r="A149" s="116" t="str">
        <f t="shared" si="9"/>
        <v>滋賀県草津市</v>
      </c>
      <c r="B149" s="20" t="s">
        <v>3143</v>
      </c>
      <c r="C149" s="116" t="s">
        <v>293</v>
      </c>
      <c r="D149" s="20" t="s">
        <v>2374</v>
      </c>
      <c r="F149" s="23" t="str">
        <f t="shared" si="7"/>
        <v>北海道壮瞥町</v>
      </c>
      <c r="G149" s="20" t="s">
        <v>2215</v>
      </c>
      <c r="H149" s="23" t="s">
        <v>269</v>
      </c>
      <c r="I149" s="23" t="s">
        <v>3041</v>
      </c>
      <c r="K149" s="23" t="str">
        <f t="shared" si="8"/>
        <v>長野県小谷村</v>
      </c>
      <c r="L149" s="23" t="s">
        <v>2022</v>
      </c>
      <c r="M149" s="23" t="s">
        <v>288</v>
      </c>
      <c r="N149" s="23" t="s">
        <v>2381</v>
      </c>
    </row>
    <row r="150" spans="1:14">
      <c r="A150" s="116" t="str">
        <f t="shared" si="9"/>
        <v>滋賀県栗東市</v>
      </c>
      <c r="B150" s="20" t="s">
        <v>82</v>
      </c>
      <c r="C150" s="116" t="s">
        <v>293</v>
      </c>
      <c r="D150" s="20" t="s">
        <v>2376</v>
      </c>
      <c r="F150" s="23" t="str">
        <f t="shared" si="7"/>
        <v>北海道白老町</v>
      </c>
      <c r="G150" s="20" t="s">
        <v>2215</v>
      </c>
      <c r="H150" s="23" t="s">
        <v>269</v>
      </c>
      <c r="I150" s="23" t="s">
        <v>2383</v>
      </c>
      <c r="K150" s="23" t="str">
        <f t="shared" si="8"/>
        <v>長野県高山村</v>
      </c>
      <c r="L150" s="23" t="s">
        <v>2022</v>
      </c>
      <c r="M150" s="23" t="s">
        <v>288</v>
      </c>
      <c r="N150" s="23" t="s">
        <v>2384</v>
      </c>
    </row>
    <row r="151" spans="1:14">
      <c r="A151" s="116" t="str">
        <f t="shared" si="9"/>
        <v>京都府京都市</v>
      </c>
      <c r="B151" s="20" t="s">
        <v>3147</v>
      </c>
      <c r="C151" s="116" t="s">
        <v>294</v>
      </c>
      <c r="D151" s="20" t="s">
        <v>2378</v>
      </c>
      <c r="F151" s="23" t="str">
        <f t="shared" si="7"/>
        <v>北海道むかわ町</v>
      </c>
      <c r="G151" s="20" t="s">
        <v>2215</v>
      </c>
      <c r="H151" s="23" t="s">
        <v>269</v>
      </c>
      <c r="I151" s="23" t="s">
        <v>2386</v>
      </c>
      <c r="K151" s="23" t="str">
        <f t="shared" si="8"/>
        <v>長野県山ノ内町</v>
      </c>
      <c r="L151" s="23" t="s">
        <v>2022</v>
      </c>
      <c r="M151" s="23" t="s">
        <v>288</v>
      </c>
      <c r="N151" s="23" t="s">
        <v>2387</v>
      </c>
    </row>
    <row r="152" spans="1:14">
      <c r="A152" s="117" t="str">
        <f>CONCATENATE(C152,D152)</f>
        <v>京都府向日市</v>
      </c>
      <c r="B152" s="95" t="s">
        <v>3046</v>
      </c>
      <c r="C152" s="117" t="s">
        <v>294</v>
      </c>
      <c r="D152" s="118" t="s">
        <v>2633</v>
      </c>
      <c r="F152" s="23" t="str">
        <f t="shared" si="7"/>
        <v>北海道日高町</v>
      </c>
      <c r="G152" s="20" t="s">
        <v>2215</v>
      </c>
      <c r="H152" s="23" t="s">
        <v>269</v>
      </c>
      <c r="I152" s="23" t="s">
        <v>2389</v>
      </c>
      <c r="K152" s="23" t="str">
        <f t="shared" si="8"/>
        <v>長野県木島平村</v>
      </c>
      <c r="L152" s="23" t="s">
        <v>2022</v>
      </c>
      <c r="M152" s="23" t="s">
        <v>288</v>
      </c>
      <c r="N152" s="23" t="s">
        <v>2390</v>
      </c>
    </row>
    <row r="153" spans="1:14">
      <c r="A153" s="116" t="str">
        <f t="shared" si="9"/>
        <v>大阪府堺市</v>
      </c>
      <c r="B153" s="20" t="s">
        <v>3147</v>
      </c>
      <c r="C153" s="116" t="s">
        <v>295</v>
      </c>
      <c r="D153" s="20" t="s">
        <v>2380</v>
      </c>
      <c r="F153" s="23" t="str">
        <f t="shared" si="7"/>
        <v>北海道新冠町</v>
      </c>
      <c r="G153" s="20" t="s">
        <v>2215</v>
      </c>
      <c r="H153" s="23" t="s">
        <v>269</v>
      </c>
      <c r="I153" s="23" t="s">
        <v>2392</v>
      </c>
      <c r="K153" s="23" t="str">
        <f t="shared" si="8"/>
        <v>長野県野沢温泉村</v>
      </c>
      <c r="L153" s="23" t="s">
        <v>2022</v>
      </c>
      <c r="M153" s="23" t="s">
        <v>288</v>
      </c>
      <c r="N153" s="23" t="s">
        <v>2393</v>
      </c>
    </row>
    <row r="154" spans="1:14">
      <c r="A154" s="116" t="str">
        <f t="shared" si="9"/>
        <v>大阪府枚方市</v>
      </c>
      <c r="B154" s="20" t="s">
        <v>82</v>
      </c>
      <c r="C154" s="116" t="s">
        <v>295</v>
      </c>
      <c r="D154" s="20" t="s">
        <v>2382</v>
      </c>
      <c r="F154" s="23" t="str">
        <f t="shared" si="7"/>
        <v>北海道様似町</v>
      </c>
      <c r="G154" s="20" t="s">
        <v>2215</v>
      </c>
      <c r="H154" s="23" t="s">
        <v>269</v>
      </c>
      <c r="I154" s="23" t="s">
        <v>2395</v>
      </c>
      <c r="K154" s="23" t="str">
        <f t="shared" si="8"/>
        <v>長野県信濃町</v>
      </c>
      <c r="L154" s="23" t="s">
        <v>2022</v>
      </c>
      <c r="M154" s="23" t="s">
        <v>288</v>
      </c>
      <c r="N154" s="23" t="s">
        <v>2396</v>
      </c>
    </row>
    <row r="155" spans="1:14">
      <c r="A155" s="116" t="str">
        <f t="shared" si="9"/>
        <v>大阪府茨木市</v>
      </c>
      <c r="B155" s="20" t="s">
        <v>82</v>
      </c>
      <c r="C155" s="116" t="s">
        <v>295</v>
      </c>
      <c r="D155" s="20" t="s">
        <v>2385</v>
      </c>
      <c r="F155" s="23" t="str">
        <f t="shared" si="7"/>
        <v>北海道新得町</v>
      </c>
      <c r="G155" s="20" t="s">
        <v>2215</v>
      </c>
      <c r="H155" s="23" t="s">
        <v>269</v>
      </c>
      <c r="I155" s="23" t="s">
        <v>2152</v>
      </c>
      <c r="K155" s="23" t="str">
        <f t="shared" si="8"/>
        <v>長野県栄村</v>
      </c>
      <c r="L155" s="23" t="s">
        <v>2022</v>
      </c>
      <c r="M155" s="23" t="s">
        <v>288</v>
      </c>
      <c r="N155" s="23" t="s">
        <v>2398</v>
      </c>
    </row>
    <row r="156" spans="1:14">
      <c r="A156" s="116" t="str">
        <f t="shared" si="9"/>
        <v>大阪府八尾市</v>
      </c>
      <c r="B156" s="20" t="s">
        <v>82</v>
      </c>
      <c r="C156" s="116" t="s">
        <v>295</v>
      </c>
      <c r="D156" s="20" t="s">
        <v>2388</v>
      </c>
      <c r="F156" s="23" t="str">
        <f t="shared" si="7"/>
        <v>北海道広尾町</v>
      </c>
      <c r="G156" s="20" t="s">
        <v>2215</v>
      </c>
      <c r="H156" s="23" t="s">
        <v>269</v>
      </c>
      <c r="I156" s="23" t="s">
        <v>2400</v>
      </c>
      <c r="K156" s="23" t="str">
        <f t="shared" si="8"/>
        <v>岐阜県白川村</v>
      </c>
      <c r="L156" s="23" t="s">
        <v>2022</v>
      </c>
      <c r="M156" s="23" t="s">
        <v>289</v>
      </c>
      <c r="N156" s="23" t="s">
        <v>2401</v>
      </c>
    </row>
    <row r="157" spans="1:14">
      <c r="A157" s="116" t="str">
        <f t="shared" si="9"/>
        <v>大阪府柏原市</v>
      </c>
      <c r="B157" s="20" t="s">
        <v>3147</v>
      </c>
      <c r="C157" s="116" t="s">
        <v>295</v>
      </c>
      <c r="D157" s="20" t="s">
        <v>2391</v>
      </c>
      <c r="F157" s="23" t="str">
        <f t="shared" si="7"/>
        <v>北海道釧路町</v>
      </c>
      <c r="G157" s="20" t="s">
        <v>2215</v>
      </c>
      <c r="H157" s="23" t="s">
        <v>269</v>
      </c>
      <c r="I157" s="23" t="s">
        <v>2403</v>
      </c>
      <c r="K157" s="23" t="str">
        <f t="shared" si="8"/>
        <v>北海道岩見沢市</v>
      </c>
      <c r="L157" s="23" t="s">
        <v>2030</v>
      </c>
      <c r="M157" s="23" t="s">
        <v>269</v>
      </c>
      <c r="N157" s="23" t="s">
        <v>2225</v>
      </c>
    </row>
    <row r="158" spans="1:14">
      <c r="A158" s="116" t="str">
        <f t="shared" si="9"/>
        <v>大阪府東大阪市</v>
      </c>
      <c r="B158" s="20" t="s">
        <v>82</v>
      </c>
      <c r="C158" s="116" t="s">
        <v>295</v>
      </c>
      <c r="D158" s="20" t="s">
        <v>2394</v>
      </c>
      <c r="F158" s="23" t="str">
        <f t="shared" si="7"/>
        <v>北海道厚岸町</v>
      </c>
      <c r="G158" s="20" t="s">
        <v>2215</v>
      </c>
      <c r="H158" s="23" t="s">
        <v>269</v>
      </c>
      <c r="I158" s="23" t="s">
        <v>2006</v>
      </c>
      <c r="K158" s="23" t="str">
        <f t="shared" si="8"/>
        <v>北海道伊達市</v>
      </c>
      <c r="L158" s="23" t="s">
        <v>2030</v>
      </c>
      <c r="M158" s="23" t="s">
        <v>269</v>
      </c>
      <c r="N158" s="23" t="s">
        <v>2259</v>
      </c>
    </row>
    <row r="159" spans="1:14">
      <c r="A159" s="116" t="str">
        <f t="shared" si="9"/>
        <v>大阪府交野市</v>
      </c>
      <c r="B159" s="20" t="s">
        <v>3148</v>
      </c>
      <c r="C159" s="116" t="s">
        <v>295</v>
      </c>
      <c r="D159" s="20" t="s">
        <v>2397</v>
      </c>
      <c r="F159" s="23" t="str">
        <f t="shared" si="7"/>
        <v>北海道浜中町</v>
      </c>
      <c r="G159" s="20" t="s">
        <v>2215</v>
      </c>
      <c r="H159" s="23" t="s">
        <v>269</v>
      </c>
      <c r="I159" s="23" t="s">
        <v>2007</v>
      </c>
      <c r="K159" s="23" t="str">
        <f t="shared" si="8"/>
        <v>北海道石狩市</v>
      </c>
      <c r="L159" s="23" t="s">
        <v>2030</v>
      </c>
      <c r="M159" s="23" t="s">
        <v>269</v>
      </c>
      <c r="N159" s="23" t="s">
        <v>2265</v>
      </c>
    </row>
    <row r="160" spans="1:14">
      <c r="A160" s="116" t="str">
        <f t="shared" si="9"/>
        <v>大阪府摂津市</v>
      </c>
      <c r="B160" s="20" t="s">
        <v>3149</v>
      </c>
      <c r="C160" s="116" t="s">
        <v>295</v>
      </c>
      <c r="D160" s="20" t="s">
        <v>2399</v>
      </c>
      <c r="F160" s="23" t="str">
        <f t="shared" si="7"/>
        <v>北海道白糠町</v>
      </c>
      <c r="G160" s="20" t="s">
        <v>2215</v>
      </c>
      <c r="H160" s="23" t="s">
        <v>269</v>
      </c>
      <c r="I160" s="23" t="s">
        <v>2407</v>
      </c>
      <c r="K160" s="23" t="str">
        <f t="shared" si="8"/>
        <v>北海道せたな町</v>
      </c>
      <c r="L160" s="23" t="s">
        <v>2030</v>
      </c>
      <c r="M160" s="23" t="s">
        <v>269</v>
      </c>
      <c r="N160" s="23" t="s">
        <v>2408</v>
      </c>
    </row>
    <row r="161" spans="1:14">
      <c r="A161" s="116" t="str">
        <f t="shared" si="9"/>
        <v>大阪府島本町</v>
      </c>
      <c r="B161" s="20" t="s">
        <v>82</v>
      </c>
      <c r="C161" s="116" t="s">
        <v>295</v>
      </c>
      <c r="D161" s="20" t="s">
        <v>2402</v>
      </c>
      <c r="F161" s="23" t="str">
        <f t="shared" si="7"/>
        <v>北海道標津町</v>
      </c>
      <c r="G161" s="20" t="s">
        <v>2215</v>
      </c>
      <c r="H161" s="23" t="s">
        <v>269</v>
      </c>
      <c r="I161" s="23" t="s">
        <v>2213</v>
      </c>
      <c r="K161" s="23" t="str">
        <f t="shared" si="8"/>
        <v>北海道洞爺湖町</v>
      </c>
      <c r="L161" s="23" t="s">
        <v>2030</v>
      </c>
      <c r="M161" s="23" t="s">
        <v>269</v>
      </c>
      <c r="N161" s="23" t="s">
        <v>2410</v>
      </c>
    </row>
    <row r="162" spans="1:14">
      <c r="A162" s="117" t="str">
        <f>CONCATENATE(C162,D162)</f>
        <v>大阪府藤井寺市</v>
      </c>
      <c r="B162" s="95" t="s">
        <v>3046</v>
      </c>
      <c r="C162" s="117" t="s">
        <v>295</v>
      </c>
      <c r="D162" s="118" t="s">
        <v>2652</v>
      </c>
      <c r="F162" s="23" t="str">
        <f t="shared" si="7"/>
        <v>北海道羅臼町</v>
      </c>
      <c r="G162" s="20" t="s">
        <v>2215</v>
      </c>
      <c r="H162" s="23" t="s">
        <v>269</v>
      </c>
      <c r="I162" s="23" t="s">
        <v>2412</v>
      </c>
      <c r="K162" s="23" t="str">
        <f t="shared" si="8"/>
        <v>北海道遠軽町</v>
      </c>
      <c r="L162" s="23" t="s">
        <v>2030</v>
      </c>
      <c r="M162" s="23" t="s">
        <v>269</v>
      </c>
      <c r="N162" s="23" t="s">
        <v>2413</v>
      </c>
    </row>
    <row r="163" spans="1:14">
      <c r="A163" s="116" t="str">
        <f t="shared" si="9"/>
        <v>兵庫県尼崎市</v>
      </c>
      <c r="B163" s="20" t="s">
        <v>82</v>
      </c>
      <c r="C163" s="116" t="s">
        <v>296</v>
      </c>
      <c r="D163" s="20" t="s">
        <v>2404</v>
      </c>
      <c r="F163" s="23" t="str">
        <f t="shared" si="7"/>
        <v>北海道函館市</v>
      </c>
      <c r="G163" s="20" t="s">
        <v>2415</v>
      </c>
      <c r="H163" s="23" t="s">
        <v>269</v>
      </c>
      <c r="I163" s="20" t="s">
        <v>2416</v>
      </c>
      <c r="K163" s="23" t="str">
        <f t="shared" si="8"/>
        <v>青森県弘前市</v>
      </c>
      <c r="L163" s="23" t="s">
        <v>2030</v>
      </c>
      <c r="M163" s="23" t="s">
        <v>270</v>
      </c>
      <c r="N163" s="23" t="s">
        <v>2417</v>
      </c>
    </row>
    <row r="164" spans="1:14">
      <c r="A164" s="116" t="str">
        <f t="shared" si="9"/>
        <v>兵庫県伊丹市</v>
      </c>
      <c r="B164" s="20" t="s">
        <v>3147</v>
      </c>
      <c r="C164" s="116" t="s">
        <v>296</v>
      </c>
      <c r="D164" s="20" t="s">
        <v>2405</v>
      </c>
      <c r="F164" s="23" t="str">
        <f t="shared" si="7"/>
        <v>北海道室蘭市</v>
      </c>
      <c r="G164" s="20" t="s">
        <v>2415</v>
      </c>
      <c r="H164" s="23" t="s">
        <v>269</v>
      </c>
      <c r="I164" s="23" t="s">
        <v>2419</v>
      </c>
      <c r="K164" s="23" t="str">
        <f t="shared" si="8"/>
        <v>青森県五所川原市</v>
      </c>
      <c r="L164" s="23" t="s">
        <v>2030</v>
      </c>
      <c r="M164" s="23" t="s">
        <v>270</v>
      </c>
      <c r="N164" s="23" t="s">
        <v>2420</v>
      </c>
    </row>
    <row r="165" spans="1:14">
      <c r="A165" s="116" t="str">
        <f t="shared" si="9"/>
        <v>兵庫県高砂市</v>
      </c>
      <c r="B165" s="20" t="s">
        <v>82</v>
      </c>
      <c r="C165" s="116" t="s">
        <v>296</v>
      </c>
      <c r="D165" s="20" t="s">
        <v>2406</v>
      </c>
      <c r="F165" s="23" t="str">
        <f t="shared" si="7"/>
        <v>北海道苫小牧市</v>
      </c>
      <c r="G165" s="20" t="s">
        <v>2415</v>
      </c>
      <c r="H165" s="23" t="s">
        <v>269</v>
      </c>
      <c r="I165" s="23" t="s">
        <v>2421</v>
      </c>
      <c r="K165" s="23" t="str">
        <f t="shared" si="8"/>
        <v>青森県十和田市</v>
      </c>
      <c r="L165" s="23" t="s">
        <v>2030</v>
      </c>
      <c r="M165" s="23" t="s">
        <v>270</v>
      </c>
      <c r="N165" s="23" t="s">
        <v>2975</v>
      </c>
    </row>
    <row r="166" spans="1:14">
      <c r="A166" s="116" t="str">
        <f t="shared" si="9"/>
        <v>兵庫県川西市</v>
      </c>
      <c r="B166" s="20" t="s">
        <v>82</v>
      </c>
      <c r="C166" s="116" t="s">
        <v>296</v>
      </c>
      <c r="D166" s="20" t="s">
        <v>2409</v>
      </c>
      <c r="F166" s="23" t="str">
        <f t="shared" si="7"/>
        <v>北海道登別市</v>
      </c>
      <c r="G166" s="20" t="s">
        <v>2415</v>
      </c>
      <c r="H166" s="23" t="s">
        <v>269</v>
      </c>
      <c r="I166" s="23" t="s">
        <v>2424</v>
      </c>
      <c r="K166" s="23" t="str">
        <f t="shared" si="8"/>
        <v>青森県平川市</v>
      </c>
      <c r="L166" s="23" t="s">
        <v>2030</v>
      </c>
      <c r="M166" s="23" t="s">
        <v>270</v>
      </c>
      <c r="N166" s="23" t="s">
        <v>2422</v>
      </c>
    </row>
    <row r="167" spans="1:14">
      <c r="A167" s="116" t="str">
        <f t="shared" si="9"/>
        <v>兵庫県三田市</v>
      </c>
      <c r="B167" s="20" t="s">
        <v>3148</v>
      </c>
      <c r="C167" s="116" t="s">
        <v>296</v>
      </c>
      <c r="D167" s="20" t="s">
        <v>2411</v>
      </c>
      <c r="F167" s="23" t="str">
        <f t="shared" si="7"/>
        <v>北海道北斗市</v>
      </c>
      <c r="G167" s="20" t="s">
        <v>2415</v>
      </c>
      <c r="H167" s="23" t="s">
        <v>269</v>
      </c>
      <c r="I167" s="23" t="s">
        <v>2976</v>
      </c>
      <c r="K167" s="23" t="str">
        <f t="shared" si="8"/>
        <v>青森県東北町</v>
      </c>
      <c r="L167" s="23" t="s">
        <v>2030</v>
      </c>
      <c r="M167" s="23" t="s">
        <v>270</v>
      </c>
      <c r="N167" s="23" t="s">
        <v>2425</v>
      </c>
    </row>
    <row r="168" spans="1:14">
      <c r="A168" s="116" t="str">
        <f t="shared" si="9"/>
        <v>奈良県奈良市</v>
      </c>
      <c r="B168" s="20" t="s">
        <v>82</v>
      </c>
      <c r="C168" s="116" t="s">
        <v>297</v>
      </c>
      <c r="D168" s="20" t="s">
        <v>2414</v>
      </c>
      <c r="F168" s="23" t="str">
        <f t="shared" si="7"/>
        <v>北海道松前町</v>
      </c>
      <c r="G168" s="20" t="s">
        <v>2415</v>
      </c>
      <c r="H168" s="23" t="s">
        <v>269</v>
      </c>
      <c r="I168" s="23" t="s">
        <v>2430</v>
      </c>
      <c r="K168" s="23" t="str">
        <f t="shared" si="8"/>
        <v>岩手県八幡平市</v>
      </c>
      <c r="L168" s="23" t="s">
        <v>2030</v>
      </c>
      <c r="M168" s="23" t="s">
        <v>271</v>
      </c>
      <c r="N168" s="23" t="s">
        <v>2428</v>
      </c>
    </row>
    <row r="169" spans="1:14">
      <c r="A169" s="116" t="str">
        <f t="shared" si="9"/>
        <v>奈良県大和郡山市</v>
      </c>
      <c r="B169" s="20" t="s">
        <v>3150</v>
      </c>
      <c r="C169" s="116" t="s">
        <v>297</v>
      </c>
      <c r="D169" s="20" t="s">
        <v>2418</v>
      </c>
      <c r="F169" s="23" t="str">
        <f t="shared" si="7"/>
        <v>北海道知内町</v>
      </c>
      <c r="G169" s="20" t="s">
        <v>2415</v>
      </c>
      <c r="H169" s="23" t="s">
        <v>269</v>
      </c>
      <c r="I169" s="23" t="s">
        <v>2433</v>
      </c>
      <c r="K169" s="23" t="str">
        <f t="shared" si="8"/>
        <v>宮城県大崎市</v>
      </c>
      <c r="L169" s="23" t="s">
        <v>2030</v>
      </c>
      <c r="M169" s="23" t="s">
        <v>272</v>
      </c>
      <c r="N169" s="23" t="s">
        <v>2431</v>
      </c>
    </row>
    <row r="170" spans="1:14">
      <c r="A170" s="116" t="str">
        <f t="shared" si="9"/>
        <v>奈良県川西町</v>
      </c>
      <c r="B170" s="20" t="s">
        <v>3150</v>
      </c>
      <c r="C170" s="116" t="s">
        <v>297</v>
      </c>
      <c r="D170" s="20" t="s">
        <v>2301</v>
      </c>
      <c r="F170" s="23" t="str">
        <f t="shared" si="7"/>
        <v>北海道木古内町</v>
      </c>
      <c r="G170" s="20" t="s">
        <v>2415</v>
      </c>
      <c r="H170" s="23" t="s">
        <v>269</v>
      </c>
      <c r="I170" s="23" t="s">
        <v>2436</v>
      </c>
      <c r="K170" s="23" t="str">
        <f t="shared" si="8"/>
        <v>秋田県横手市</v>
      </c>
      <c r="L170" s="23" t="s">
        <v>2030</v>
      </c>
      <c r="M170" s="23" t="s">
        <v>273</v>
      </c>
      <c r="N170" s="23" t="s">
        <v>2434</v>
      </c>
    </row>
    <row r="171" spans="1:14">
      <c r="A171" s="116" t="str">
        <f t="shared" si="9"/>
        <v>広島県広島市</v>
      </c>
      <c r="B171" s="20" t="s">
        <v>3150</v>
      </c>
      <c r="C171" s="116" t="s">
        <v>302</v>
      </c>
      <c r="D171" s="20" t="s">
        <v>2423</v>
      </c>
      <c r="F171" s="23" t="str">
        <f t="shared" si="7"/>
        <v>北海道七飯町</v>
      </c>
      <c r="G171" s="20" t="s">
        <v>2415</v>
      </c>
      <c r="H171" s="23" t="s">
        <v>269</v>
      </c>
      <c r="I171" s="23" t="s">
        <v>2440</v>
      </c>
      <c r="K171" s="23" t="str">
        <f t="shared" si="8"/>
        <v>秋田県大館市</v>
      </c>
      <c r="L171" s="23" t="s">
        <v>2030</v>
      </c>
      <c r="M171" s="23" t="s">
        <v>273</v>
      </c>
      <c r="N171" s="23" t="s">
        <v>2437</v>
      </c>
    </row>
    <row r="172" spans="1:14">
      <c r="A172" s="116" t="str">
        <f t="shared" si="9"/>
        <v>広島県府中町</v>
      </c>
      <c r="B172" s="20" t="s">
        <v>3150</v>
      </c>
      <c r="C172" s="116" t="s">
        <v>302</v>
      </c>
      <c r="D172" s="20" t="s">
        <v>2426</v>
      </c>
      <c r="F172" s="23" t="str">
        <f t="shared" si="7"/>
        <v>北海道鹿部町</v>
      </c>
      <c r="G172" s="20" t="s">
        <v>2415</v>
      </c>
      <c r="H172" s="23" t="s">
        <v>269</v>
      </c>
      <c r="I172" s="23" t="s">
        <v>2443</v>
      </c>
      <c r="K172" s="23" t="str">
        <f t="shared" si="8"/>
        <v>秋田県鹿角市</v>
      </c>
      <c r="L172" s="23" t="s">
        <v>2030</v>
      </c>
      <c r="M172" s="23" t="s">
        <v>273</v>
      </c>
      <c r="N172" s="23" t="s">
        <v>2441</v>
      </c>
    </row>
    <row r="173" spans="1:14">
      <c r="A173" s="116" t="str">
        <f t="shared" si="9"/>
        <v>福岡県福岡市</v>
      </c>
      <c r="B173" s="20" t="s">
        <v>3147</v>
      </c>
      <c r="C173" s="116" t="s">
        <v>308</v>
      </c>
      <c r="D173" s="20" t="s">
        <v>2429</v>
      </c>
      <c r="F173" s="23" t="str">
        <f t="shared" si="7"/>
        <v>北海道森町</v>
      </c>
      <c r="G173" s="20" t="s">
        <v>2415</v>
      </c>
      <c r="H173" s="23" t="s">
        <v>269</v>
      </c>
      <c r="I173" s="23" t="s">
        <v>2446</v>
      </c>
      <c r="K173" s="23" t="str">
        <f t="shared" si="8"/>
        <v>秋田県由利本荘市</v>
      </c>
      <c r="L173" s="23" t="s">
        <v>2030</v>
      </c>
      <c r="M173" s="23" t="s">
        <v>273</v>
      </c>
      <c r="N173" s="23" t="s">
        <v>2444</v>
      </c>
    </row>
    <row r="174" spans="1:14">
      <c r="A174" s="116" t="str">
        <f t="shared" si="9"/>
        <v>福岡県春日市</v>
      </c>
      <c r="B174" s="20" t="s">
        <v>82</v>
      </c>
      <c r="C174" s="116" t="s">
        <v>308</v>
      </c>
      <c r="D174" s="20" t="s">
        <v>2432</v>
      </c>
      <c r="F174" s="23" t="str">
        <f t="shared" si="7"/>
        <v>北海道江差町</v>
      </c>
      <c r="G174" s="20" t="s">
        <v>2415</v>
      </c>
      <c r="H174" s="23" t="s">
        <v>269</v>
      </c>
      <c r="I174" s="23" t="s">
        <v>1786</v>
      </c>
      <c r="K174" s="23" t="str">
        <f t="shared" si="8"/>
        <v>秋田県大仙市</v>
      </c>
      <c r="L174" s="23" t="s">
        <v>2030</v>
      </c>
      <c r="M174" s="23" t="s">
        <v>273</v>
      </c>
      <c r="N174" s="23" t="s">
        <v>2447</v>
      </c>
    </row>
    <row r="175" spans="1:14">
      <c r="A175" s="116" t="str">
        <f t="shared" si="9"/>
        <v>福岡県福津市</v>
      </c>
      <c r="B175" s="20" t="s">
        <v>82</v>
      </c>
      <c r="C175" s="116" t="s">
        <v>308</v>
      </c>
      <c r="D175" s="20" t="s">
        <v>2435</v>
      </c>
      <c r="F175" s="23" t="str">
        <f t="shared" si="7"/>
        <v>北海道上ノ国町</v>
      </c>
      <c r="G175" s="20" t="s">
        <v>2415</v>
      </c>
      <c r="H175" s="23" t="s">
        <v>269</v>
      </c>
      <c r="I175" s="23" t="s">
        <v>1794</v>
      </c>
      <c r="K175" s="23" t="str">
        <f t="shared" si="8"/>
        <v>秋田県北秋田市</v>
      </c>
      <c r="L175" s="23" t="s">
        <v>2030</v>
      </c>
      <c r="M175" s="23" t="s">
        <v>273</v>
      </c>
      <c r="N175" s="23" t="s">
        <v>2449</v>
      </c>
    </row>
    <row r="176" spans="1:14">
      <c r="A176" s="116" t="str">
        <f t="shared" si="9"/>
        <v>宮城県仙台市</v>
      </c>
      <c r="B176" s="20" t="s">
        <v>2438</v>
      </c>
      <c r="C176" s="116" t="s">
        <v>272</v>
      </c>
      <c r="D176" s="20" t="s">
        <v>2439</v>
      </c>
      <c r="F176" s="23" t="str">
        <f t="shared" si="7"/>
        <v>北海道厚沢部町</v>
      </c>
      <c r="G176" s="20" t="s">
        <v>2415</v>
      </c>
      <c r="H176" s="23" t="s">
        <v>269</v>
      </c>
      <c r="I176" s="23" t="s">
        <v>1801</v>
      </c>
      <c r="K176" s="23" t="str">
        <f t="shared" si="8"/>
        <v>秋田県仙北市</v>
      </c>
      <c r="L176" s="23" t="s">
        <v>2030</v>
      </c>
      <c r="M176" s="23" t="s">
        <v>273</v>
      </c>
      <c r="N176" s="23" t="s">
        <v>2451</v>
      </c>
    </row>
    <row r="177" spans="1:14">
      <c r="A177" s="116" t="str">
        <f t="shared" si="9"/>
        <v>宮城県七ヶ浜町</v>
      </c>
      <c r="B177" s="20" t="s">
        <v>2438</v>
      </c>
      <c r="C177" s="116" t="s">
        <v>272</v>
      </c>
      <c r="D177" s="20" t="s">
        <v>2442</v>
      </c>
      <c r="F177" s="23" t="str">
        <f t="shared" si="7"/>
        <v>北海道乙部町</v>
      </c>
      <c r="G177" s="20" t="s">
        <v>2415</v>
      </c>
      <c r="H177" s="23" t="s">
        <v>269</v>
      </c>
      <c r="I177" s="23" t="s">
        <v>2455</v>
      </c>
      <c r="K177" s="23" t="str">
        <f t="shared" si="8"/>
        <v>秋田県美郷町</v>
      </c>
      <c r="L177" s="23" t="s">
        <v>2030</v>
      </c>
      <c r="M177" s="23" t="s">
        <v>273</v>
      </c>
      <c r="N177" s="23" t="s">
        <v>2453</v>
      </c>
    </row>
    <row r="178" spans="1:14">
      <c r="A178" s="116" t="str">
        <f t="shared" si="9"/>
        <v>宮城県大和町</v>
      </c>
      <c r="B178" s="20" t="s">
        <v>2438</v>
      </c>
      <c r="C178" s="116" t="s">
        <v>272</v>
      </c>
      <c r="D178" s="20" t="s">
        <v>2445</v>
      </c>
      <c r="F178" s="23" t="str">
        <f t="shared" si="7"/>
        <v>北海道奥尻町</v>
      </c>
      <c r="G178" s="20" t="s">
        <v>2415</v>
      </c>
      <c r="H178" s="23" t="s">
        <v>269</v>
      </c>
      <c r="I178" s="23" t="s">
        <v>2458</v>
      </c>
      <c r="K178" s="23" t="str">
        <f t="shared" si="8"/>
        <v>山形県鶴岡市</v>
      </c>
      <c r="L178" s="23" t="s">
        <v>2030</v>
      </c>
      <c r="M178" s="23" t="s">
        <v>274</v>
      </c>
      <c r="N178" s="23" t="s">
        <v>2456</v>
      </c>
    </row>
    <row r="179" spans="1:14">
      <c r="A179" s="116" t="str">
        <f t="shared" si="9"/>
        <v>宮城県富谷市</v>
      </c>
      <c r="B179" s="20" t="s">
        <v>2438</v>
      </c>
      <c r="C179" s="116" t="s">
        <v>272</v>
      </c>
      <c r="D179" s="20" t="s">
        <v>2448</v>
      </c>
      <c r="F179" s="23" t="str">
        <f t="shared" si="7"/>
        <v>北海道浦河町</v>
      </c>
      <c r="G179" s="20" t="s">
        <v>2415</v>
      </c>
      <c r="H179" s="23" t="s">
        <v>269</v>
      </c>
      <c r="I179" s="23" t="s">
        <v>2461</v>
      </c>
      <c r="K179" s="23" t="str">
        <f t="shared" si="8"/>
        <v>山形県酒田市</v>
      </c>
      <c r="L179" s="23" t="s">
        <v>2030</v>
      </c>
      <c r="M179" s="23" t="s">
        <v>274</v>
      </c>
      <c r="N179" s="23" t="s">
        <v>2459</v>
      </c>
    </row>
    <row r="180" spans="1:14">
      <c r="A180" s="116" t="str">
        <f t="shared" si="9"/>
        <v>茨城県古河市</v>
      </c>
      <c r="B180" s="20" t="s">
        <v>2438</v>
      </c>
      <c r="C180" s="116" t="s">
        <v>276</v>
      </c>
      <c r="D180" s="20" t="s">
        <v>2450</v>
      </c>
      <c r="F180" s="23" t="str">
        <f t="shared" si="7"/>
        <v>北海道えりも町</v>
      </c>
      <c r="G180" s="20" t="s">
        <v>2415</v>
      </c>
      <c r="H180" s="23" t="s">
        <v>269</v>
      </c>
      <c r="I180" s="23" t="s">
        <v>2464</v>
      </c>
      <c r="K180" s="23" t="str">
        <f t="shared" si="8"/>
        <v>山形県庄内町</v>
      </c>
      <c r="L180" s="23" t="s">
        <v>2030</v>
      </c>
      <c r="M180" s="23" t="s">
        <v>274</v>
      </c>
      <c r="N180" s="23" t="s">
        <v>2462</v>
      </c>
    </row>
    <row r="181" spans="1:14">
      <c r="A181" s="116" t="str">
        <f t="shared" si="9"/>
        <v>茨城県常総市</v>
      </c>
      <c r="B181" s="20" t="s">
        <v>2438</v>
      </c>
      <c r="C181" s="116" t="s">
        <v>276</v>
      </c>
      <c r="D181" s="20" t="s">
        <v>2452</v>
      </c>
      <c r="F181" s="23" t="str">
        <f t="shared" si="7"/>
        <v>北海道新ひだか町</v>
      </c>
      <c r="G181" s="20" t="s">
        <v>2415</v>
      </c>
      <c r="H181" s="23" t="s">
        <v>269</v>
      </c>
      <c r="I181" s="23" t="s">
        <v>2467</v>
      </c>
      <c r="K181" s="23" t="str">
        <f t="shared" si="8"/>
        <v>福島県喜多方市</v>
      </c>
      <c r="L181" s="23" t="s">
        <v>2030</v>
      </c>
      <c r="M181" s="23" t="s">
        <v>275</v>
      </c>
      <c r="N181" s="23" t="s">
        <v>2465</v>
      </c>
    </row>
    <row r="182" spans="1:14">
      <c r="A182" s="116" t="str">
        <f t="shared" si="9"/>
        <v>茨城県ひたちなか市</v>
      </c>
      <c r="B182" s="20" t="s">
        <v>2438</v>
      </c>
      <c r="C182" s="116" t="s">
        <v>276</v>
      </c>
      <c r="D182" s="20" t="s">
        <v>2454</v>
      </c>
      <c r="F182" s="23" t="str">
        <f t="shared" si="7"/>
        <v>青森県青森市</v>
      </c>
      <c r="G182" s="20" t="s">
        <v>2470</v>
      </c>
      <c r="H182" s="23" t="s">
        <v>270</v>
      </c>
      <c r="I182" s="20" t="s">
        <v>318</v>
      </c>
      <c r="K182" s="23" t="str">
        <f t="shared" si="8"/>
        <v>福島県南会津町</v>
      </c>
      <c r="L182" s="23" t="s">
        <v>2030</v>
      </c>
      <c r="M182" s="23" t="s">
        <v>275</v>
      </c>
      <c r="N182" s="23" t="s">
        <v>2468</v>
      </c>
    </row>
    <row r="183" spans="1:14">
      <c r="A183" s="116" t="str">
        <f t="shared" si="9"/>
        <v>茨城県坂東市</v>
      </c>
      <c r="B183" s="20" t="s">
        <v>2438</v>
      </c>
      <c r="C183" s="116" t="s">
        <v>276</v>
      </c>
      <c r="D183" s="20" t="s">
        <v>2457</v>
      </c>
      <c r="F183" s="23" t="str">
        <f t="shared" si="7"/>
        <v>青森県弘前市</v>
      </c>
      <c r="G183" s="20" t="s">
        <v>2470</v>
      </c>
      <c r="H183" s="23" t="s">
        <v>270</v>
      </c>
      <c r="I183" s="20" t="s">
        <v>365</v>
      </c>
      <c r="K183" s="23" t="str">
        <f t="shared" si="8"/>
        <v>福島県会津美里町</v>
      </c>
      <c r="L183" s="23" t="s">
        <v>2030</v>
      </c>
      <c r="M183" s="23" t="s">
        <v>275</v>
      </c>
      <c r="N183" s="23" t="s">
        <v>2471</v>
      </c>
    </row>
    <row r="184" spans="1:14">
      <c r="A184" s="116" t="str">
        <f t="shared" si="9"/>
        <v>茨城県神栖市</v>
      </c>
      <c r="B184" s="20" t="s">
        <v>2438</v>
      </c>
      <c r="C184" s="116" t="s">
        <v>276</v>
      </c>
      <c r="D184" s="20" t="s">
        <v>2460</v>
      </c>
      <c r="F184" s="23" t="str">
        <f t="shared" si="7"/>
        <v>青森県八戸市</v>
      </c>
      <c r="G184" s="20" t="s">
        <v>2470</v>
      </c>
      <c r="H184" s="23" t="s">
        <v>270</v>
      </c>
      <c r="I184" s="20" t="s">
        <v>412</v>
      </c>
      <c r="K184" s="23" t="str">
        <f t="shared" si="8"/>
        <v>新潟県長岡市</v>
      </c>
      <c r="L184" s="23" t="s">
        <v>2030</v>
      </c>
      <c r="M184" s="23" t="s">
        <v>283</v>
      </c>
      <c r="N184" s="23" t="s">
        <v>2473</v>
      </c>
    </row>
    <row r="185" spans="1:14">
      <c r="A185" s="116" t="str">
        <f t="shared" si="9"/>
        <v>茨城県つくばみらい市</v>
      </c>
      <c r="B185" s="20" t="s">
        <v>2438</v>
      </c>
      <c r="C185" s="116" t="s">
        <v>276</v>
      </c>
      <c r="D185" s="20" t="s">
        <v>2463</v>
      </c>
      <c r="F185" s="23" t="str">
        <f t="shared" si="7"/>
        <v>青森県黒石市</v>
      </c>
      <c r="G185" s="20" t="s">
        <v>2470</v>
      </c>
      <c r="H185" s="23" t="s">
        <v>270</v>
      </c>
      <c r="I185" s="20" t="s">
        <v>458</v>
      </c>
      <c r="K185" s="23" t="str">
        <f t="shared" si="8"/>
        <v>新潟県三条市</v>
      </c>
      <c r="L185" s="23" t="s">
        <v>2030</v>
      </c>
      <c r="M185" s="23" t="s">
        <v>283</v>
      </c>
      <c r="N185" s="23" t="s">
        <v>2475</v>
      </c>
    </row>
    <row r="186" spans="1:14">
      <c r="A186" s="116" t="str">
        <f t="shared" si="9"/>
        <v>茨城県那珂市</v>
      </c>
      <c r="B186" s="20" t="s">
        <v>2438</v>
      </c>
      <c r="C186" s="116" t="s">
        <v>276</v>
      </c>
      <c r="D186" s="20" t="s">
        <v>2466</v>
      </c>
      <c r="F186" s="23" t="str">
        <f t="shared" si="7"/>
        <v>青森県五所川原市</v>
      </c>
      <c r="G186" s="20" t="s">
        <v>2470</v>
      </c>
      <c r="H186" s="23" t="s">
        <v>270</v>
      </c>
      <c r="I186" s="20" t="s">
        <v>505</v>
      </c>
      <c r="K186" s="23" t="str">
        <f t="shared" si="8"/>
        <v>新潟県柏崎市</v>
      </c>
      <c r="L186" s="23" t="s">
        <v>2030</v>
      </c>
      <c r="M186" s="23" t="s">
        <v>283</v>
      </c>
      <c r="N186" s="23" t="s">
        <v>2477</v>
      </c>
    </row>
    <row r="187" spans="1:14">
      <c r="A187" s="116" t="str">
        <f t="shared" si="9"/>
        <v>茨城県大洗町</v>
      </c>
      <c r="B187" s="20" t="s">
        <v>2438</v>
      </c>
      <c r="C187" s="116" t="s">
        <v>276</v>
      </c>
      <c r="D187" s="20" t="s">
        <v>2469</v>
      </c>
      <c r="F187" s="23" t="str">
        <f t="shared" si="7"/>
        <v>青森県十和田市</v>
      </c>
      <c r="G187" s="20" t="s">
        <v>2470</v>
      </c>
      <c r="H187" s="23" t="s">
        <v>270</v>
      </c>
      <c r="I187" s="20" t="s">
        <v>552</v>
      </c>
      <c r="K187" s="23" t="str">
        <f t="shared" si="8"/>
        <v>新潟県村上市</v>
      </c>
      <c r="L187" s="23" t="s">
        <v>2030</v>
      </c>
      <c r="M187" s="23" t="s">
        <v>283</v>
      </c>
      <c r="N187" s="23" t="s">
        <v>2479</v>
      </c>
    </row>
    <row r="188" spans="1:14">
      <c r="A188" s="116" t="str">
        <f t="shared" si="9"/>
        <v>茨城県河内町</v>
      </c>
      <c r="B188" s="20" t="s">
        <v>2438</v>
      </c>
      <c r="C188" s="116" t="s">
        <v>276</v>
      </c>
      <c r="D188" s="20" t="s">
        <v>2472</v>
      </c>
      <c r="F188" s="23" t="str">
        <f t="shared" si="7"/>
        <v>青森県三沢市</v>
      </c>
      <c r="G188" s="20" t="s">
        <v>2470</v>
      </c>
      <c r="H188" s="23" t="s">
        <v>270</v>
      </c>
      <c r="I188" s="20" t="s">
        <v>599</v>
      </c>
      <c r="K188" s="23" t="str">
        <f t="shared" si="8"/>
        <v>新潟県五泉市</v>
      </c>
      <c r="L188" s="23" t="s">
        <v>2030</v>
      </c>
      <c r="M188" s="23" t="s">
        <v>283</v>
      </c>
      <c r="N188" s="23" t="s">
        <v>2481</v>
      </c>
    </row>
    <row r="189" spans="1:14">
      <c r="A189" s="116" t="str">
        <f t="shared" si="9"/>
        <v>茨城県五霞町</v>
      </c>
      <c r="B189" s="20" t="s">
        <v>2438</v>
      </c>
      <c r="C189" s="116" t="s">
        <v>276</v>
      </c>
      <c r="D189" s="20" t="s">
        <v>2474</v>
      </c>
      <c r="F189" s="23" t="str">
        <f t="shared" si="7"/>
        <v>青森県むつ市</v>
      </c>
      <c r="G189" s="20" t="s">
        <v>2470</v>
      </c>
      <c r="H189" s="23" t="s">
        <v>270</v>
      </c>
      <c r="I189" s="20" t="s">
        <v>645</v>
      </c>
      <c r="K189" s="23" t="str">
        <f t="shared" si="8"/>
        <v>新潟県上越市</v>
      </c>
      <c r="L189" s="23" t="s">
        <v>2030</v>
      </c>
      <c r="M189" s="23" t="s">
        <v>283</v>
      </c>
      <c r="N189" s="23" t="s">
        <v>2483</v>
      </c>
    </row>
    <row r="190" spans="1:14">
      <c r="A190" s="116" t="str">
        <f t="shared" si="9"/>
        <v>茨城県境町</v>
      </c>
      <c r="B190" s="20" t="s">
        <v>2438</v>
      </c>
      <c r="C190" s="116" t="s">
        <v>276</v>
      </c>
      <c r="D190" s="20" t="s">
        <v>2476</v>
      </c>
      <c r="F190" s="23" t="str">
        <f t="shared" si="7"/>
        <v>青森県つがる市</v>
      </c>
      <c r="G190" s="20" t="s">
        <v>2470</v>
      </c>
      <c r="H190" s="23" t="s">
        <v>270</v>
      </c>
      <c r="I190" s="20" t="s">
        <v>692</v>
      </c>
      <c r="K190" s="23" t="str">
        <f t="shared" si="8"/>
        <v>新潟県胎内市</v>
      </c>
      <c r="L190" s="23" t="s">
        <v>2030</v>
      </c>
      <c r="M190" s="23" t="s">
        <v>283</v>
      </c>
      <c r="N190" s="23" t="s">
        <v>2485</v>
      </c>
    </row>
    <row r="191" spans="1:14">
      <c r="A191" s="116" t="str">
        <f t="shared" si="9"/>
        <v>茨城県利根町</v>
      </c>
      <c r="B191" s="20" t="s">
        <v>2438</v>
      </c>
      <c r="C191" s="116" t="s">
        <v>276</v>
      </c>
      <c r="D191" s="20" t="s">
        <v>2478</v>
      </c>
      <c r="F191" s="23" t="str">
        <f t="shared" si="7"/>
        <v>青森県平川市</v>
      </c>
      <c r="G191" s="20" t="s">
        <v>2470</v>
      </c>
      <c r="H191" s="23" t="s">
        <v>270</v>
      </c>
      <c r="I191" s="20" t="s">
        <v>739</v>
      </c>
      <c r="K191" s="23" t="str">
        <f t="shared" si="8"/>
        <v>富山県富山市</v>
      </c>
      <c r="L191" s="23" t="s">
        <v>2030</v>
      </c>
      <c r="M191" s="23" t="s">
        <v>284</v>
      </c>
      <c r="N191" s="23" t="s">
        <v>2487</v>
      </c>
    </row>
    <row r="192" spans="1:14">
      <c r="A192" s="116" t="str">
        <f t="shared" si="9"/>
        <v>茨城県東海村</v>
      </c>
      <c r="B192" s="20" t="s">
        <v>2438</v>
      </c>
      <c r="C192" s="116" t="s">
        <v>276</v>
      </c>
      <c r="D192" s="20" t="s">
        <v>2480</v>
      </c>
      <c r="F192" s="23" t="str">
        <f t="shared" si="7"/>
        <v>青森県平内町</v>
      </c>
      <c r="G192" s="20" t="s">
        <v>2470</v>
      </c>
      <c r="H192" s="23" t="s">
        <v>270</v>
      </c>
      <c r="I192" s="20" t="s">
        <v>786</v>
      </c>
      <c r="K192" s="23" t="str">
        <f t="shared" si="8"/>
        <v>富山県黒部市</v>
      </c>
      <c r="L192" s="23" t="s">
        <v>2030</v>
      </c>
      <c r="M192" s="23" t="s">
        <v>284</v>
      </c>
      <c r="N192" s="23" t="s">
        <v>2489</v>
      </c>
    </row>
    <row r="193" spans="1:14">
      <c r="A193" s="116" t="str">
        <f t="shared" si="9"/>
        <v>栃木県宇都宮市</v>
      </c>
      <c r="B193" s="20" t="s">
        <v>2438</v>
      </c>
      <c r="C193" s="116" t="s">
        <v>277</v>
      </c>
      <c r="D193" s="20" t="s">
        <v>2482</v>
      </c>
      <c r="F193" s="23" t="str">
        <f t="shared" si="7"/>
        <v>青森県今別町</v>
      </c>
      <c r="G193" s="20" t="s">
        <v>2470</v>
      </c>
      <c r="H193" s="23" t="s">
        <v>270</v>
      </c>
      <c r="I193" s="20" t="s">
        <v>833</v>
      </c>
      <c r="K193" s="23" t="str">
        <f t="shared" si="8"/>
        <v>富山県砺波市</v>
      </c>
      <c r="L193" s="23" t="s">
        <v>2030</v>
      </c>
      <c r="M193" s="23" t="s">
        <v>284</v>
      </c>
      <c r="N193" s="23" t="s">
        <v>2491</v>
      </c>
    </row>
    <row r="194" spans="1:14">
      <c r="A194" s="116" t="str">
        <f t="shared" si="9"/>
        <v>栃木県大田原市</v>
      </c>
      <c r="B194" s="20" t="s">
        <v>2438</v>
      </c>
      <c r="C194" s="116" t="s">
        <v>277</v>
      </c>
      <c r="D194" s="20" t="s">
        <v>2484</v>
      </c>
      <c r="F194" s="23" t="str">
        <f t="shared" si="7"/>
        <v>青森県蓬田村</v>
      </c>
      <c r="G194" s="20" t="s">
        <v>2470</v>
      </c>
      <c r="H194" s="23" t="s">
        <v>270</v>
      </c>
      <c r="I194" s="20" t="s">
        <v>880</v>
      </c>
      <c r="K194" s="23" t="str">
        <f t="shared" si="8"/>
        <v>富山県南砺市</v>
      </c>
      <c r="L194" s="23" t="s">
        <v>2030</v>
      </c>
      <c r="M194" s="23" t="s">
        <v>284</v>
      </c>
      <c r="N194" s="23" t="s">
        <v>2493</v>
      </c>
    </row>
    <row r="195" spans="1:14">
      <c r="A195" s="116" t="str">
        <f t="shared" si="9"/>
        <v>栃木県さくら市</v>
      </c>
      <c r="B195" s="20" t="s">
        <v>2438</v>
      </c>
      <c r="C195" s="116" t="s">
        <v>277</v>
      </c>
      <c r="D195" s="20" t="s">
        <v>2486</v>
      </c>
      <c r="F195" s="23" t="str">
        <f t="shared" ref="F195:F258" si="10">CONCATENATE(H195,I195)</f>
        <v>青森県外ヶ浜町</v>
      </c>
      <c r="G195" s="20" t="s">
        <v>2470</v>
      </c>
      <c r="H195" s="23" t="s">
        <v>270</v>
      </c>
      <c r="I195" s="20" t="s">
        <v>927</v>
      </c>
      <c r="K195" s="23" t="str">
        <f t="shared" si="8"/>
        <v>石川県加賀市</v>
      </c>
      <c r="L195" s="23" t="s">
        <v>2030</v>
      </c>
      <c r="M195" s="23" t="s">
        <v>285</v>
      </c>
      <c r="N195" s="23" t="s">
        <v>2495</v>
      </c>
    </row>
    <row r="196" spans="1:14">
      <c r="A196" s="116" t="str">
        <f t="shared" si="9"/>
        <v>栃木県下野市</v>
      </c>
      <c r="B196" s="20" t="s">
        <v>2438</v>
      </c>
      <c r="C196" s="116" t="s">
        <v>277</v>
      </c>
      <c r="D196" s="20" t="s">
        <v>2488</v>
      </c>
      <c r="F196" s="23" t="str">
        <f t="shared" si="10"/>
        <v>青森県鰺ヶ沢町</v>
      </c>
      <c r="G196" s="20" t="s">
        <v>2470</v>
      </c>
      <c r="H196" s="23" t="s">
        <v>270</v>
      </c>
      <c r="I196" s="20" t="s">
        <v>2499</v>
      </c>
      <c r="K196" s="23" t="str">
        <f t="shared" ref="K196:K202" si="11">CONCATENATE(M196,N196)</f>
        <v>石川県白山市</v>
      </c>
      <c r="L196" s="23" t="s">
        <v>2030</v>
      </c>
      <c r="M196" s="23" t="s">
        <v>285</v>
      </c>
      <c r="N196" s="23" t="s">
        <v>2497</v>
      </c>
    </row>
    <row r="197" spans="1:14">
      <c r="A197" s="116" t="str">
        <f t="shared" si="9"/>
        <v>栃木県野木町</v>
      </c>
      <c r="B197" s="20" t="s">
        <v>2438</v>
      </c>
      <c r="C197" s="116" t="s">
        <v>277</v>
      </c>
      <c r="D197" s="20" t="s">
        <v>2490</v>
      </c>
      <c r="F197" s="23" t="str">
        <f t="shared" si="10"/>
        <v>青森県深浦町</v>
      </c>
      <c r="G197" s="20" t="s">
        <v>2470</v>
      </c>
      <c r="H197" s="23" t="s">
        <v>270</v>
      </c>
      <c r="I197" s="20" t="s">
        <v>1021</v>
      </c>
      <c r="K197" s="23" t="str">
        <f t="shared" si="11"/>
        <v>福井県南越前町</v>
      </c>
      <c r="L197" s="23" t="s">
        <v>2030</v>
      </c>
      <c r="M197" s="23" t="s">
        <v>286</v>
      </c>
      <c r="N197" s="23" t="s">
        <v>2500</v>
      </c>
    </row>
    <row r="198" spans="1:14">
      <c r="A198" s="116" t="str">
        <f t="shared" si="9"/>
        <v>群馬県高崎市</v>
      </c>
      <c r="B198" s="20" t="s">
        <v>2438</v>
      </c>
      <c r="C198" s="116" t="s">
        <v>278</v>
      </c>
      <c r="D198" s="20" t="s">
        <v>2492</v>
      </c>
      <c r="F198" s="23" t="str">
        <f t="shared" si="10"/>
        <v>青森県西目屋村</v>
      </c>
      <c r="G198" s="20" t="s">
        <v>2470</v>
      </c>
      <c r="H198" s="23" t="s">
        <v>270</v>
      </c>
      <c r="I198" s="20" t="s">
        <v>1067</v>
      </c>
      <c r="K198" s="23" t="str">
        <f t="shared" si="11"/>
        <v>長野県長野市</v>
      </c>
      <c r="L198" s="23" t="s">
        <v>2030</v>
      </c>
      <c r="M198" s="23" t="s">
        <v>288</v>
      </c>
      <c r="N198" s="23" t="s">
        <v>2502</v>
      </c>
    </row>
    <row r="199" spans="1:14">
      <c r="A199" s="116" t="str">
        <f t="shared" si="9"/>
        <v>群馬県明和町</v>
      </c>
      <c r="B199" s="20" t="s">
        <v>2438</v>
      </c>
      <c r="C199" s="116" t="s">
        <v>278</v>
      </c>
      <c r="D199" s="20" t="s">
        <v>2494</v>
      </c>
      <c r="F199" s="23" t="str">
        <f t="shared" si="10"/>
        <v>青森県藤崎町</v>
      </c>
      <c r="G199" s="20" t="s">
        <v>2470</v>
      </c>
      <c r="H199" s="23" t="s">
        <v>270</v>
      </c>
      <c r="I199" s="20" t="s">
        <v>1111</v>
      </c>
      <c r="K199" s="23" t="str">
        <f t="shared" si="11"/>
        <v>岐阜県高山市</v>
      </c>
      <c r="L199" s="23" t="s">
        <v>2030</v>
      </c>
      <c r="M199" s="23" t="s">
        <v>289</v>
      </c>
      <c r="N199" s="23" t="s">
        <v>2504</v>
      </c>
    </row>
    <row r="200" spans="1:14">
      <c r="A200" s="116" t="str">
        <f t="shared" si="9"/>
        <v>埼玉県川越市</v>
      </c>
      <c r="B200" s="20" t="s">
        <v>2438</v>
      </c>
      <c r="C200" s="116" t="s">
        <v>279</v>
      </c>
      <c r="D200" s="20" t="s">
        <v>2496</v>
      </c>
      <c r="F200" s="23" t="str">
        <f t="shared" si="10"/>
        <v>青森県大鰐町</v>
      </c>
      <c r="G200" s="20" t="s">
        <v>2470</v>
      </c>
      <c r="H200" s="23" t="s">
        <v>270</v>
      </c>
      <c r="I200" s="20" t="s">
        <v>1152</v>
      </c>
      <c r="K200" s="23" t="str">
        <f t="shared" si="11"/>
        <v>岐阜県飛騨市</v>
      </c>
      <c r="L200" s="23" t="s">
        <v>2030</v>
      </c>
      <c r="M200" s="23" t="s">
        <v>289</v>
      </c>
      <c r="N200" s="23" t="s">
        <v>2506</v>
      </c>
    </row>
    <row r="201" spans="1:14">
      <c r="A201" s="116" t="str">
        <f t="shared" ref="A201:A264" si="12">CONCATENATE(C201,D201)</f>
        <v>埼玉県川口市</v>
      </c>
      <c r="B201" s="20" t="s">
        <v>2438</v>
      </c>
      <c r="C201" s="116" t="s">
        <v>279</v>
      </c>
      <c r="D201" s="20" t="s">
        <v>2498</v>
      </c>
      <c r="F201" s="23" t="str">
        <f t="shared" si="10"/>
        <v>青森県田舎館村</v>
      </c>
      <c r="G201" s="20" t="s">
        <v>2470</v>
      </c>
      <c r="H201" s="23" t="s">
        <v>270</v>
      </c>
      <c r="I201" s="20" t="s">
        <v>1195</v>
      </c>
      <c r="K201" s="23" t="str">
        <f t="shared" si="11"/>
        <v>岐阜県揖斐川町</v>
      </c>
      <c r="L201" s="23" t="s">
        <v>2030</v>
      </c>
      <c r="M201" s="23" t="s">
        <v>289</v>
      </c>
      <c r="N201" s="23" t="s">
        <v>2508</v>
      </c>
    </row>
    <row r="202" spans="1:14">
      <c r="A202" s="116" t="str">
        <f t="shared" si="12"/>
        <v>埼玉県行田市</v>
      </c>
      <c r="B202" s="20" t="s">
        <v>2438</v>
      </c>
      <c r="C202" s="116" t="s">
        <v>279</v>
      </c>
      <c r="D202" s="20" t="s">
        <v>2501</v>
      </c>
      <c r="F202" s="23" t="str">
        <f t="shared" si="10"/>
        <v>青森県板柳町</v>
      </c>
      <c r="G202" s="20" t="s">
        <v>2470</v>
      </c>
      <c r="H202" s="23" t="s">
        <v>270</v>
      </c>
      <c r="I202" s="20" t="s">
        <v>1233</v>
      </c>
      <c r="K202" s="23" t="str">
        <f t="shared" si="11"/>
        <v>滋賀県長浜市</v>
      </c>
      <c r="L202" s="23" t="s">
        <v>2030</v>
      </c>
      <c r="M202" s="23" t="s">
        <v>293</v>
      </c>
      <c r="N202" s="23" t="s">
        <v>2510</v>
      </c>
    </row>
    <row r="203" spans="1:14">
      <c r="A203" s="116" t="str">
        <f t="shared" si="12"/>
        <v>埼玉県所沢市</v>
      </c>
      <c r="B203" s="20" t="s">
        <v>2438</v>
      </c>
      <c r="C203" s="116" t="s">
        <v>279</v>
      </c>
      <c r="D203" s="20" t="s">
        <v>2503</v>
      </c>
      <c r="F203" s="23" t="str">
        <f t="shared" si="10"/>
        <v>青森県鶴田町</v>
      </c>
      <c r="G203" s="20" t="s">
        <v>2470</v>
      </c>
      <c r="H203" s="23" t="s">
        <v>270</v>
      </c>
      <c r="I203" s="20" t="s">
        <v>1267</v>
      </c>
    </row>
    <row r="204" spans="1:14">
      <c r="A204" s="116" t="str">
        <f t="shared" si="12"/>
        <v>埼玉県飯能市</v>
      </c>
      <c r="B204" s="20" t="s">
        <v>2438</v>
      </c>
      <c r="C204" s="116" t="s">
        <v>279</v>
      </c>
      <c r="D204" s="20" t="s">
        <v>2505</v>
      </c>
      <c r="F204" s="23" t="str">
        <f t="shared" si="10"/>
        <v>青森県中泊町</v>
      </c>
      <c r="G204" s="20" t="s">
        <v>2470</v>
      </c>
      <c r="H204" s="23" t="s">
        <v>270</v>
      </c>
      <c r="I204" s="20" t="s">
        <v>1300</v>
      </c>
    </row>
    <row r="205" spans="1:14">
      <c r="A205" s="116" t="str">
        <f t="shared" si="12"/>
        <v>埼玉県加須市</v>
      </c>
      <c r="B205" s="20" t="s">
        <v>2438</v>
      </c>
      <c r="C205" s="116" t="s">
        <v>279</v>
      </c>
      <c r="D205" s="20" t="s">
        <v>2507</v>
      </c>
      <c r="F205" s="23" t="str">
        <f t="shared" si="10"/>
        <v>青森県野辺地町</v>
      </c>
      <c r="G205" s="20" t="s">
        <v>2470</v>
      </c>
      <c r="H205" s="23" t="s">
        <v>270</v>
      </c>
      <c r="I205" s="20" t="s">
        <v>1333</v>
      </c>
    </row>
    <row r="206" spans="1:14">
      <c r="A206" s="116" t="str">
        <f t="shared" si="12"/>
        <v>埼玉県春日部市</v>
      </c>
      <c r="B206" s="20" t="s">
        <v>2438</v>
      </c>
      <c r="C206" s="116" t="s">
        <v>279</v>
      </c>
      <c r="D206" s="20" t="s">
        <v>2509</v>
      </c>
      <c r="F206" s="23" t="str">
        <f t="shared" si="10"/>
        <v>青森県七戸町</v>
      </c>
      <c r="G206" s="20" t="s">
        <v>2470</v>
      </c>
      <c r="H206" s="23" t="s">
        <v>270</v>
      </c>
      <c r="I206" s="20" t="s">
        <v>1367</v>
      </c>
    </row>
    <row r="207" spans="1:14">
      <c r="A207" s="116" t="str">
        <f t="shared" si="12"/>
        <v>埼玉県羽生市</v>
      </c>
      <c r="B207" s="20" t="s">
        <v>2438</v>
      </c>
      <c r="C207" s="116" t="s">
        <v>279</v>
      </c>
      <c r="D207" s="20" t="s">
        <v>2511</v>
      </c>
      <c r="F207" s="23" t="str">
        <f t="shared" si="10"/>
        <v>青森県六戸町</v>
      </c>
      <c r="G207" s="20" t="s">
        <v>2470</v>
      </c>
      <c r="H207" s="23" t="s">
        <v>270</v>
      </c>
      <c r="I207" s="20" t="s">
        <v>1400</v>
      </c>
    </row>
    <row r="208" spans="1:14">
      <c r="A208" s="116" t="str">
        <f t="shared" si="12"/>
        <v>埼玉県鴻巣市</v>
      </c>
      <c r="B208" s="20" t="s">
        <v>2438</v>
      </c>
      <c r="C208" s="116" t="s">
        <v>279</v>
      </c>
      <c r="D208" s="20" t="s">
        <v>2512</v>
      </c>
      <c r="F208" s="23" t="str">
        <f t="shared" si="10"/>
        <v>青森県横浜町</v>
      </c>
      <c r="G208" s="20" t="s">
        <v>2470</v>
      </c>
      <c r="H208" s="23" t="s">
        <v>270</v>
      </c>
      <c r="I208" s="20" t="s">
        <v>1431</v>
      </c>
    </row>
    <row r="209" spans="1:9">
      <c r="A209" s="116" t="str">
        <f t="shared" si="12"/>
        <v>埼玉県深谷市</v>
      </c>
      <c r="B209" s="20" t="s">
        <v>2438</v>
      </c>
      <c r="C209" s="116" t="s">
        <v>279</v>
      </c>
      <c r="D209" s="20" t="s">
        <v>2513</v>
      </c>
      <c r="F209" s="23" t="str">
        <f t="shared" si="10"/>
        <v>青森県東北町</v>
      </c>
      <c r="G209" s="20" t="s">
        <v>2470</v>
      </c>
      <c r="H209" s="23" t="s">
        <v>270</v>
      </c>
      <c r="I209" s="20" t="s">
        <v>1459</v>
      </c>
    </row>
    <row r="210" spans="1:9">
      <c r="A210" s="116" t="str">
        <f t="shared" si="12"/>
        <v>埼玉県上尾市</v>
      </c>
      <c r="B210" s="20" t="s">
        <v>2438</v>
      </c>
      <c r="C210" s="116" t="s">
        <v>279</v>
      </c>
      <c r="D210" s="20" t="s">
        <v>2514</v>
      </c>
      <c r="F210" s="23" t="str">
        <f t="shared" si="10"/>
        <v>青森県六ヶ所村</v>
      </c>
      <c r="G210" s="20" t="s">
        <v>2470</v>
      </c>
      <c r="H210" s="23" t="s">
        <v>270</v>
      </c>
      <c r="I210" s="20" t="s">
        <v>1486</v>
      </c>
    </row>
    <row r="211" spans="1:9">
      <c r="A211" s="116" t="str">
        <f t="shared" si="12"/>
        <v>埼玉県草加市</v>
      </c>
      <c r="B211" s="20" t="s">
        <v>2438</v>
      </c>
      <c r="C211" s="116" t="s">
        <v>279</v>
      </c>
      <c r="D211" s="20" t="s">
        <v>2515</v>
      </c>
      <c r="F211" s="23" t="str">
        <f t="shared" si="10"/>
        <v>青森県おいらせ町</v>
      </c>
      <c r="G211" s="20" t="s">
        <v>2470</v>
      </c>
      <c r="H211" s="23" t="s">
        <v>270</v>
      </c>
      <c r="I211" s="20" t="s">
        <v>1510</v>
      </c>
    </row>
    <row r="212" spans="1:9">
      <c r="A212" s="116" t="str">
        <f t="shared" si="12"/>
        <v>埼玉県越谷市</v>
      </c>
      <c r="B212" s="20" t="s">
        <v>2438</v>
      </c>
      <c r="C212" s="116" t="s">
        <v>279</v>
      </c>
      <c r="D212" s="20" t="s">
        <v>2516</v>
      </c>
      <c r="F212" s="23" t="str">
        <f t="shared" si="10"/>
        <v>青森県大間町</v>
      </c>
      <c r="G212" s="20" t="s">
        <v>2470</v>
      </c>
      <c r="H212" s="23" t="s">
        <v>270</v>
      </c>
      <c r="I212" s="20" t="s">
        <v>1534</v>
      </c>
    </row>
    <row r="213" spans="1:9">
      <c r="A213" s="116" t="str">
        <f t="shared" si="12"/>
        <v>埼玉県戸田市</v>
      </c>
      <c r="B213" s="20" t="s">
        <v>2438</v>
      </c>
      <c r="C213" s="116" t="s">
        <v>279</v>
      </c>
      <c r="D213" s="20" t="s">
        <v>2517</v>
      </c>
      <c r="F213" s="23" t="str">
        <f t="shared" si="10"/>
        <v>青森県東通村</v>
      </c>
      <c r="G213" s="20" t="s">
        <v>2470</v>
      </c>
      <c r="H213" s="23" t="s">
        <v>270</v>
      </c>
      <c r="I213" s="20" t="s">
        <v>1557</v>
      </c>
    </row>
    <row r="214" spans="1:9">
      <c r="A214" s="116" t="str">
        <f t="shared" si="12"/>
        <v>埼玉県入間市</v>
      </c>
      <c r="B214" s="20" t="s">
        <v>2438</v>
      </c>
      <c r="C214" s="116" t="s">
        <v>279</v>
      </c>
      <c r="D214" s="20" t="s">
        <v>2518</v>
      </c>
      <c r="F214" s="23" t="str">
        <f t="shared" si="10"/>
        <v>青森県風間浦村</v>
      </c>
      <c r="G214" s="20" t="s">
        <v>2470</v>
      </c>
      <c r="H214" s="23" t="s">
        <v>270</v>
      </c>
      <c r="I214" s="20" t="s">
        <v>1578</v>
      </c>
    </row>
    <row r="215" spans="1:9">
      <c r="A215" s="116" t="str">
        <f t="shared" si="12"/>
        <v>埼玉県久喜市</v>
      </c>
      <c r="B215" s="20" t="s">
        <v>2438</v>
      </c>
      <c r="C215" s="116" t="s">
        <v>279</v>
      </c>
      <c r="D215" s="20" t="s">
        <v>2519</v>
      </c>
      <c r="F215" s="23" t="str">
        <f t="shared" si="10"/>
        <v>青森県佐井村</v>
      </c>
      <c r="G215" s="20" t="s">
        <v>2470</v>
      </c>
      <c r="H215" s="23" t="s">
        <v>270</v>
      </c>
      <c r="I215" s="20" t="s">
        <v>1599</v>
      </c>
    </row>
    <row r="216" spans="1:9">
      <c r="A216" s="116" t="str">
        <f t="shared" si="12"/>
        <v>埼玉県北本市</v>
      </c>
      <c r="B216" s="20" t="s">
        <v>2438</v>
      </c>
      <c r="C216" s="116" t="s">
        <v>279</v>
      </c>
      <c r="D216" s="20" t="s">
        <v>2520</v>
      </c>
      <c r="F216" s="23" t="str">
        <f t="shared" si="10"/>
        <v>青森県三戸町</v>
      </c>
      <c r="G216" s="20" t="s">
        <v>2470</v>
      </c>
      <c r="H216" s="23" t="s">
        <v>270</v>
      </c>
      <c r="I216" s="20" t="s">
        <v>1621</v>
      </c>
    </row>
    <row r="217" spans="1:9">
      <c r="A217" s="116" t="str">
        <f t="shared" si="12"/>
        <v>埼玉県八潮市</v>
      </c>
      <c r="B217" s="20" t="s">
        <v>2438</v>
      </c>
      <c r="C217" s="116" t="s">
        <v>279</v>
      </c>
      <c r="D217" s="20" t="s">
        <v>2521</v>
      </c>
      <c r="F217" s="23" t="str">
        <f t="shared" si="10"/>
        <v>青森県五戸町</v>
      </c>
      <c r="G217" s="20" t="s">
        <v>2470</v>
      </c>
      <c r="H217" s="23" t="s">
        <v>270</v>
      </c>
      <c r="I217" s="20" t="s">
        <v>1642</v>
      </c>
    </row>
    <row r="218" spans="1:9">
      <c r="A218" s="116" t="str">
        <f t="shared" si="12"/>
        <v>埼玉県三郷市</v>
      </c>
      <c r="B218" s="20" t="s">
        <v>2438</v>
      </c>
      <c r="C218" s="116" t="s">
        <v>279</v>
      </c>
      <c r="D218" s="20" t="s">
        <v>2522</v>
      </c>
      <c r="F218" s="23" t="str">
        <f t="shared" si="10"/>
        <v>青森県田子町</v>
      </c>
      <c r="G218" s="20" t="s">
        <v>2470</v>
      </c>
      <c r="H218" s="23" t="s">
        <v>270</v>
      </c>
      <c r="I218" s="20" t="s">
        <v>1659</v>
      </c>
    </row>
    <row r="219" spans="1:9">
      <c r="A219" s="116" t="str">
        <f t="shared" si="12"/>
        <v>埼玉県蓮田市</v>
      </c>
      <c r="B219" s="20" t="s">
        <v>2438</v>
      </c>
      <c r="C219" s="116" t="s">
        <v>279</v>
      </c>
      <c r="D219" s="20" t="s">
        <v>2523</v>
      </c>
      <c r="F219" s="23" t="str">
        <f t="shared" si="10"/>
        <v>青森県南部町</v>
      </c>
      <c r="G219" s="20" t="s">
        <v>2470</v>
      </c>
      <c r="H219" s="23" t="s">
        <v>270</v>
      </c>
      <c r="I219" s="20" t="s">
        <v>1003</v>
      </c>
    </row>
    <row r="220" spans="1:9">
      <c r="A220" s="116" t="str">
        <f t="shared" si="12"/>
        <v>埼玉県幸手市</v>
      </c>
      <c r="B220" s="20" t="s">
        <v>2438</v>
      </c>
      <c r="C220" s="116" t="s">
        <v>279</v>
      </c>
      <c r="D220" s="20" t="s">
        <v>2524</v>
      </c>
      <c r="F220" s="23" t="str">
        <f t="shared" si="10"/>
        <v>青森県階上町</v>
      </c>
      <c r="G220" s="20" t="s">
        <v>2470</v>
      </c>
      <c r="H220" s="23" t="s">
        <v>270</v>
      </c>
      <c r="I220" s="20" t="s">
        <v>1690</v>
      </c>
    </row>
    <row r="221" spans="1:9">
      <c r="A221" s="116" t="str">
        <f t="shared" si="12"/>
        <v>埼玉県吉川市</v>
      </c>
      <c r="B221" s="20" t="s">
        <v>2438</v>
      </c>
      <c r="C221" s="116" t="s">
        <v>279</v>
      </c>
      <c r="D221" s="20" t="s">
        <v>2525</v>
      </c>
      <c r="F221" s="23" t="str">
        <f t="shared" si="10"/>
        <v>青森県新郷村</v>
      </c>
      <c r="G221" s="20" t="s">
        <v>2470</v>
      </c>
      <c r="H221" s="23" t="s">
        <v>270</v>
      </c>
      <c r="I221" s="20" t="s">
        <v>1707</v>
      </c>
    </row>
    <row r="222" spans="1:9">
      <c r="A222" s="116" t="str">
        <f t="shared" si="12"/>
        <v>埼玉県白岡市</v>
      </c>
      <c r="B222" s="20" t="s">
        <v>2438</v>
      </c>
      <c r="C222" s="116" t="s">
        <v>279</v>
      </c>
      <c r="D222" s="20" t="s">
        <v>2526</v>
      </c>
      <c r="F222" s="23" t="str">
        <f t="shared" si="10"/>
        <v>岩手県盛岡市</v>
      </c>
      <c r="G222" s="20" t="s">
        <v>2470</v>
      </c>
      <c r="H222" s="23" t="s">
        <v>271</v>
      </c>
      <c r="I222" s="20" t="s">
        <v>2532</v>
      </c>
    </row>
    <row r="223" spans="1:9">
      <c r="A223" s="116" t="str">
        <f t="shared" si="12"/>
        <v>埼玉県伊奈町</v>
      </c>
      <c r="B223" s="20" t="s">
        <v>2438</v>
      </c>
      <c r="C223" s="116" t="s">
        <v>279</v>
      </c>
      <c r="D223" s="20" t="s">
        <v>2527</v>
      </c>
      <c r="F223" s="23" t="str">
        <f t="shared" si="10"/>
        <v>岩手県花巻市</v>
      </c>
      <c r="G223" s="20" t="s">
        <v>2470</v>
      </c>
      <c r="H223" s="23" t="s">
        <v>271</v>
      </c>
      <c r="I223" s="20" t="s">
        <v>2534</v>
      </c>
    </row>
    <row r="224" spans="1:9">
      <c r="A224" s="116" t="str">
        <f t="shared" si="12"/>
        <v>埼玉県三芳町</v>
      </c>
      <c r="B224" s="20" t="s">
        <v>2438</v>
      </c>
      <c r="C224" s="116" t="s">
        <v>279</v>
      </c>
      <c r="D224" s="20" t="s">
        <v>2528</v>
      </c>
      <c r="F224" s="23" t="str">
        <f t="shared" si="10"/>
        <v>岩手県北上市</v>
      </c>
      <c r="G224" s="20" t="s">
        <v>2470</v>
      </c>
      <c r="H224" s="23" t="s">
        <v>271</v>
      </c>
      <c r="I224" s="20" t="s">
        <v>2536</v>
      </c>
    </row>
    <row r="225" spans="1:9">
      <c r="A225" s="116" t="str">
        <f t="shared" si="12"/>
        <v>埼玉県川島町</v>
      </c>
      <c r="B225" s="20" t="s">
        <v>2438</v>
      </c>
      <c r="C225" s="116" t="s">
        <v>279</v>
      </c>
      <c r="D225" s="20" t="s">
        <v>2529</v>
      </c>
      <c r="F225" s="23" t="str">
        <f t="shared" si="10"/>
        <v>岩手県久慈市</v>
      </c>
      <c r="G225" s="20" t="s">
        <v>2470</v>
      </c>
      <c r="H225" s="23" t="s">
        <v>271</v>
      </c>
      <c r="I225" s="20" t="s">
        <v>2538</v>
      </c>
    </row>
    <row r="226" spans="1:9">
      <c r="A226" s="116" t="str">
        <f t="shared" si="12"/>
        <v>埼玉県鳩山町</v>
      </c>
      <c r="B226" s="20" t="s">
        <v>2438</v>
      </c>
      <c r="C226" s="116" t="s">
        <v>279</v>
      </c>
      <c r="D226" s="20" t="s">
        <v>2530</v>
      </c>
      <c r="F226" s="23" t="str">
        <f t="shared" si="10"/>
        <v>岩手県遠野市</v>
      </c>
      <c r="G226" s="20" t="s">
        <v>2470</v>
      </c>
      <c r="H226" s="23" t="s">
        <v>271</v>
      </c>
      <c r="I226" s="20" t="s">
        <v>2540</v>
      </c>
    </row>
    <row r="227" spans="1:9">
      <c r="A227" s="116" t="str">
        <f t="shared" si="12"/>
        <v>埼玉県ときがわ町</v>
      </c>
      <c r="B227" s="20" t="s">
        <v>2438</v>
      </c>
      <c r="C227" s="116" t="s">
        <v>279</v>
      </c>
      <c r="D227" s="20" t="s">
        <v>2531</v>
      </c>
      <c r="F227" s="23" t="str">
        <f t="shared" si="10"/>
        <v>岩手県一関市</v>
      </c>
      <c r="G227" s="20" t="s">
        <v>2470</v>
      </c>
      <c r="H227" s="23" t="s">
        <v>271</v>
      </c>
      <c r="I227" s="20" t="s">
        <v>2542</v>
      </c>
    </row>
    <row r="228" spans="1:9">
      <c r="A228" s="116" t="str">
        <f t="shared" si="12"/>
        <v>埼玉県宮代町</v>
      </c>
      <c r="B228" s="20" t="s">
        <v>2438</v>
      </c>
      <c r="C228" s="116" t="s">
        <v>279</v>
      </c>
      <c r="D228" s="20" t="s">
        <v>2533</v>
      </c>
      <c r="F228" s="23" t="str">
        <f t="shared" si="10"/>
        <v>岩手県二戸市</v>
      </c>
      <c r="G228" s="20" t="s">
        <v>2470</v>
      </c>
      <c r="H228" s="23" t="s">
        <v>271</v>
      </c>
      <c r="I228" s="20" t="s">
        <v>2544</v>
      </c>
    </row>
    <row r="229" spans="1:9">
      <c r="A229" s="116" t="str">
        <f t="shared" si="12"/>
        <v>埼玉県杉戸町</v>
      </c>
      <c r="B229" s="20" t="s">
        <v>2438</v>
      </c>
      <c r="C229" s="116" t="s">
        <v>279</v>
      </c>
      <c r="D229" s="20" t="s">
        <v>2535</v>
      </c>
      <c r="F229" s="23" t="str">
        <f t="shared" si="10"/>
        <v>岩手県八幡平市</v>
      </c>
      <c r="G229" s="20" t="s">
        <v>2470</v>
      </c>
      <c r="H229" s="23" t="s">
        <v>271</v>
      </c>
      <c r="I229" s="20" t="s">
        <v>2428</v>
      </c>
    </row>
    <row r="230" spans="1:9">
      <c r="A230" s="116" t="str">
        <f t="shared" si="12"/>
        <v>埼玉県松伏町</v>
      </c>
      <c r="B230" s="20" t="s">
        <v>2438</v>
      </c>
      <c r="C230" s="116" t="s">
        <v>279</v>
      </c>
      <c r="D230" s="20" t="s">
        <v>2537</v>
      </c>
      <c r="F230" s="23" t="str">
        <f t="shared" si="10"/>
        <v>岩手県奥州市</v>
      </c>
      <c r="G230" s="20" t="s">
        <v>2470</v>
      </c>
      <c r="H230" s="23" t="s">
        <v>271</v>
      </c>
      <c r="I230" s="20" t="s">
        <v>2547</v>
      </c>
    </row>
    <row r="231" spans="1:9">
      <c r="A231" s="116" t="str">
        <f t="shared" si="12"/>
        <v>埼玉県滑川町</v>
      </c>
      <c r="B231" s="20" t="s">
        <v>2438</v>
      </c>
      <c r="C231" s="116" t="s">
        <v>279</v>
      </c>
      <c r="D231" s="20" t="s">
        <v>2539</v>
      </c>
      <c r="F231" s="23" t="str">
        <f t="shared" si="10"/>
        <v>岩手県滝沢市</v>
      </c>
      <c r="G231" s="20" t="s">
        <v>2470</v>
      </c>
      <c r="H231" s="23" t="s">
        <v>271</v>
      </c>
      <c r="I231" s="20" t="s">
        <v>2549</v>
      </c>
    </row>
    <row r="232" spans="1:9">
      <c r="A232" s="116" t="str">
        <f t="shared" si="12"/>
        <v>千葉県野田市</v>
      </c>
      <c r="B232" s="20" t="s">
        <v>2438</v>
      </c>
      <c r="C232" s="116" t="s">
        <v>280</v>
      </c>
      <c r="D232" s="20" t="s">
        <v>2541</v>
      </c>
      <c r="F232" s="23" t="str">
        <f t="shared" si="10"/>
        <v>岩手県雫石町</v>
      </c>
      <c r="G232" s="20" t="s">
        <v>2470</v>
      </c>
      <c r="H232" s="23" t="s">
        <v>271</v>
      </c>
      <c r="I232" s="23" t="s">
        <v>975</v>
      </c>
    </row>
    <row r="233" spans="1:9">
      <c r="A233" s="116" t="str">
        <f t="shared" si="12"/>
        <v>千葉県茂原市</v>
      </c>
      <c r="B233" s="20" t="s">
        <v>2438</v>
      </c>
      <c r="C233" s="116" t="s">
        <v>280</v>
      </c>
      <c r="D233" s="20" t="s">
        <v>2543</v>
      </c>
      <c r="F233" s="23" t="str">
        <f t="shared" si="10"/>
        <v>岩手県葛巻町</v>
      </c>
      <c r="G233" s="20" t="s">
        <v>2470</v>
      </c>
      <c r="H233" s="23" t="s">
        <v>271</v>
      </c>
      <c r="I233" s="23" t="s">
        <v>1022</v>
      </c>
    </row>
    <row r="234" spans="1:9">
      <c r="A234" s="116" t="str">
        <f t="shared" si="12"/>
        <v>千葉県東金市</v>
      </c>
      <c r="B234" s="20" t="s">
        <v>2438</v>
      </c>
      <c r="C234" s="116" t="s">
        <v>280</v>
      </c>
      <c r="D234" s="20" t="s">
        <v>2545</v>
      </c>
      <c r="F234" s="23" t="str">
        <f t="shared" si="10"/>
        <v>岩手県岩手町</v>
      </c>
      <c r="G234" s="20" t="s">
        <v>2470</v>
      </c>
      <c r="H234" s="23" t="s">
        <v>271</v>
      </c>
      <c r="I234" s="23" t="s">
        <v>3042</v>
      </c>
    </row>
    <row r="235" spans="1:9">
      <c r="A235" s="116" t="str">
        <f t="shared" si="12"/>
        <v>千葉県柏市</v>
      </c>
      <c r="B235" s="20" t="s">
        <v>2438</v>
      </c>
      <c r="C235" s="116" t="s">
        <v>280</v>
      </c>
      <c r="D235" s="20" t="s">
        <v>2546</v>
      </c>
      <c r="F235" s="23" t="str">
        <f t="shared" si="10"/>
        <v>岩手県紫波町</v>
      </c>
      <c r="G235" s="20" t="s">
        <v>2470</v>
      </c>
      <c r="H235" s="23" t="s">
        <v>271</v>
      </c>
      <c r="I235" s="23" t="s">
        <v>1112</v>
      </c>
    </row>
    <row r="236" spans="1:9">
      <c r="A236" s="116" t="str">
        <f t="shared" si="12"/>
        <v>千葉県流山市</v>
      </c>
      <c r="B236" s="20" t="s">
        <v>2438</v>
      </c>
      <c r="C236" s="116" t="s">
        <v>280</v>
      </c>
      <c r="D236" s="20" t="s">
        <v>2548</v>
      </c>
      <c r="F236" s="23" t="str">
        <f t="shared" si="10"/>
        <v>岩手県矢巾町</v>
      </c>
      <c r="G236" s="20" t="s">
        <v>2470</v>
      </c>
      <c r="H236" s="23" t="s">
        <v>271</v>
      </c>
      <c r="I236" s="23" t="s">
        <v>1153</v>
      </c>
    </row>
    <row r="237" spans="1:9">
      <c r="A237" s="116" t="str">
        <f t="shared" si="12"/>
        <v>千葉県鎌ケ谷市</v>
      </c>
      <c r="B237" s="20" t="s">
        <v>2438</v>
      </c>
      <c r="C237" s="116" t="s">
        <v>280</v>
      </c>
      <c r="D237" s="20" t="s">
        <v>2977</v>
      </c>
      <c r="F237" s="23" t="str">
        <f t="shared" si="10"/>
        <v>岩手県西和賀町</v>
      </c>
      <c r="G237" s="20" t="s">
        <v>2470</v>
      </c>
      <c r="H237" s="23" t="s">
        <v>271</v>
      </c>
      <c r="I237" s="23" t="s">
        <v>3043</v>
      </c>
    </row>
    <row r="238" spans="1:9">
      <c r="A238" s="116" t="str">
        <f t="shared" si="12"/>
        <v>千葉県白井市</v>
      </c>
      <c r="B238" s="20" t="s">
        <v>2438</v>
      </c>
      <c r="C238" s="116" t="s">
        <v>280</v>
      </c>
      <c r="D238" s="20" t="s">
        <v>2550</v>
      </c>
      <c r="F238" s="23" t="str">
        <f t="shared" si="10"/>
        <v>岩手県金ケ崎町</v>
      </c>
      <c r="G238" s="20" t="s">
        <v>2470</v>
      </c>
      <c r="H238" s="23" t="s">
        <v>271</v>
      </c>
      <c r="I238" s="23" t="s">
        <v>3044</v>
      </c>
    </row>
    <row r="239" spans="1:9">
      <c r="A239" s="116" t="str">
        <f t="shared" si="12"/>
        <v>千葉県香取市</v>
      </c>
      <c r="B239" s="20" t="s">
        <v>2438</v>
      </c>
      <c r="C239" s="116" t="s">
        <v>280</v>
      </c>
      <c r="D239" s="20" t="s">
        <v>2551</v>
      </c>
      <c r="F239" s="23" t="str">
        <f t="shared" si="10"/>
        <v>岩手県平泉町</v>
      </c>
      <c r="G239" s="20" t="s">
        <v>2470</v>
      </c>
      <c r="H239" s="23" t="s">
        <v>271</v>
      </c>
      <c r="I239" s="23" t="s">
        <v>2557</v>
      </c>
    </row>
    <row r="240" spans="1:9">
      <c r="A240" s="116" t="str">
        <f t="shared" si="12"/>
        <v>千葉県大網白里市</v>
      </c>
      <c r="B240" s="20" t="s">
        <v>2438</v>
      </c>
      <c r="C240" s="116" t="s">
        <v>280</v>
      </c>
      <c r="D240" s="20" t="s">
        <v>2552</v>
      </c>
      <c r="F240" s="23" t="str">
        <f t="shared" si="10"/>
        <v>岩手県住田町</v>
      </c>
      <c r="G240" s="20" t="s">
        <v>2470</v>
      </c>
      <c r="H240" s="23" t="s">
        <v>271</v>
      </c>
      <c r="I240" s="23" t="s">
        <v>3045</v>
      </c>
    </row>
    <row r="241" spans="1:9">
      <c r="A241" s="116" t="str">
        <f t="shared" si="12"/>
        <v>千葉県木更津市</v>
      </c>
      <c r="B241" s="20" t="s">
        <v>2438</v>
      </c>
      <c r="C241" s="116" t="s">
        <v>280</v>
      </c>
      <c r="D241" s="20" t="s">
        <v>2553</v>
      </c>
      <c r="F241" s="23" t="str">
        <f t="shared" si="10"/>
        <v>岩手県岩泉町</v>
      </c>
      <c r="G241" s="20" t="s">
        <v>2470</v>
      </c>
      <c r="H241" s="23" t="s">
        <v>271</v>
      </c>
      <c r="I241" s="23" t="s">
        <v>2560</v>
      </c>
    </row>
    <row r="242" spans="1:9">
      <c r="A242" s="116" t="str">
        <f t="shared" si="12"/>
        <v>千葉県君津市</v>
      </c>
      <c r="B242" s="20" t="s">
        <v>2438</v>
      </c>
      <c r="C242" s="116" t="s">
        <v>280</v>
      </c>
      <c r="D242" s="20" t="s">
        <v>2554</v>
      </c>
      <c r="F242" s="23" t="str">
        <f t="shared" si="10"/>
        <v>岩手県田野畑村</v>
      </c>
      <c r="G242" s="20" t="s">
        <v>2470</v>
      </c>
      <c r="H242" s="23" t="s">
        <v>271</v>
      </c>
      <c r="I242" s="23" t="s">
        <v>2562</v>
      </c>
    </row>
    <row r="243" spans="1:9">
      <c r="A243" s="116" t="str">
        <f t="shared" si="12"/>
        <v>千葉県酒々井町</v>
      </c>
      <c r="B243" s="20" t="s">
        <v>2438</v>
      </c>
      <c r="C243" s="116" t="s">
        <v>280</v>
      </c>
      <c r="D243" s="20" t="s">
        <v>2555</v>
      </c>
      <c r="F243" s="23" t="str">
        <f t="shared" si="10"/>
        <v>岩手県普代村</v>
      </c>
      <c r="G243" s="20" t="s">
        <v>2470</v>
      </c>
      <c r="H243" s="23" t="s">
        <v>271</v>
      </c>
      <c r="I243" s="23" t="s">
        <v>2564</v>
      </c>
    </row>
    <row r="244" spans="1:9">
      <c r="A244" s="116" t="str">
        <f t="shared" si="12"/>
        <v>千葉県栄町</v>
      </c>
      <c r="B244" s="20" t="s">
        <v>2438</v>
      </c>
      <c r="C244" s="116" t="s">
        <v>280</v>
      </c>
      <c r="D244" s="20" t="s">
        <v>2556</v>
      </c>
      <c r="F244" s="23" t="str">
        <f t="shared" si="10"/>
        <v>岩手県軽米町</v>
      </c>
      <c r="G244" s="20" t="s">
        <v>2470</v>
      </c>
      <c r="H244" s="23" t="s">
        <v>271</v>
      </c>
      <c r="I244" s="23" t="s">
        <v>1487</v>
      </c>
    </row>
    <row r="245" spans="1:9">
      <c r="A245" s="116" t="str">
        <f t="shared" si="12"/>
        <v>千葉県白子町</v>
      </c>
      <c r="B245" s="20" t="s">
        <v>2438</v>
      </c>
      <c r="C245" s="116" t="s">
        <v>280</v>
      </c>
      <c r="D245" s="20" t="s">
        <v>2558</v>
      </c>
      <c r="F245" s="23" t="str">
        <f t="shared" si="10"/>
        <v>岩手県野田村</v>
      </c>
      <c r="G245" s="20" t="s">
        <v>2470</v>
      </c>
      <c r="H245" s="23" t="s">
        <v>271</v>
      </c>
      <c r="I245" s="23" t="s">
        <v>1511</v>
      </c>
    </row>
    <row r="246" spans="1:9">
      <c r="A246" s="116" t="str">
        <f t="shared" si="12"/>
        <v>千葉県長柄町</v>
      </c>
      <c r="B246" s="20" t="s">
        <v>2438</v>
      </c>
      <c r="C246" s="116" t="s">
        <v>280</v>
      </c>
      <c r="D246" s="20" t="s">
        <v>2559</v>
      </c>
      <c r="F246" s="23" t="str">
        <f t="shared" si="10"/>
        <v>岩手県九戸村</v>
      </c>
      <c r="G246" s="20" t="s">
        <v>2470</v>
      </c>
      <c r="H246" s="23" t="s">
        <v>271</v>
      </c>
      <c r="I246" s="23" t="s">
        <v>1535</v>
      </c>
    </row>
    <row r="247" spans="1:9">
      <c r="A247" s="116" t="str">
        <f t="shared" si="12"/>
        <v>千葉県長南町</v>
      </c>
      <c r="B247" s="20" t="s">
        <v>2438</v>
      </c>
      <c r="C247" s="116" t="s">
        <v>280</v>
      </c>
      <c r="D247" s="20" t="s">
        <v>2561</v>
      </c>
      <c r="F247" s="23" t="str">
        <f t="shared" si="10"/>
        <v>岩手県洋野町</v>
      </c>
      <c r="G247" s="20" t="s">
        <v>2470</v>
      </c>
      <c r="H247" s="23" t="s">
        <v>271</v>
      </c>
      <c r="I247" s="23" t="s">
        <v>1558</v>
      </c>
    </row>
    <row r="248" spans="1:9">
      <c r="A248" s="116" t="str">
        <f t="shared" si="12"/>
        <v>東京都奥多摩町</v>
      </c>
      <c r="B248" s="20" t="s">
        <v>2438</v>
      </c>
      <c r="C248" s="116" t="s">
        <v>281</v>
      </c>
      <c r="D248" s="20" t="s">
        <v>2563</v>
      </c>
      <c r="F248" s="23" t="str">
        <f t="shared" si="10"/>
        <v>岩手県一戸町</v>
      </c>
      <c r="G248" s="20" t="s">
        <v>2470</v>
      </c>
      <c r="H248" s="23" t="s">
        <v>271</v>
      </c>
      <c r="I248" s="23" t="s">
        <v>2570</v>
      </c>
    </row>
    <row r="249" spans="1:9">
      <c r="A249" s="116" t="str">
        <f t="shared" si="12"/>
        <v>神奈川県秦野市</v>
      </c>
      <c r="B249" s="20" t="s">
        <v>2438</v>
      </c>
      <c r="C249" s="116" t="s">
        <v>282</v>
      </c>
      <c r="D249" s="119" t="s">
        <v>2566</v>
      </c>
      <c r="F249" s="23" t="str">
        <f t="shared" si="10"/>
        <v>宮城県登米市</v>
      </c>
      <c r="G249" s="20" t="s">
        <v>2470</v>
      </c>
      <c r="H249" s="23" t="s">
        <v>272</v>
      </c>
      <c r="I249" s="23" t="s">
        <v>2572</v>
      </c>
    </row>
    <row r="250" spans="1:9">
      <c r="A250" s="116" t="str">
        <f t="shared" si="12"/>
        <v>神奈川県大磯町</v>
      </c>
      <c r="B250" s="20" t="s">
        <v>2438</v>
      </c>
      <c r="C250" s="116" t="s">
        <v>282</v>
      </c>
      <c r="D250" s="20" t="s">
        <v>2568</v>
      </c>
      <c r="F250" s="23" t="str">
        <f t="shared" si="10"/>
        <v>宮城県栗原市</v>
      </c>
      <c r="G250" s="20" t="s">
        <v>2470</v>
      </c>
      <c r="H250" s="23" t="s">
        <v>272</v>
      </c>
      <c r="I250" s="23" t="s">
        <v>2574</v>
      </c>
    </row>
    <row r="251" spans="1:9">
      <c r="A251" s="116" t="str">
        <f t="shared" si="12"/>
        <v>神奈川県二宮町</v>
      </c>
      <c r="B251" s="20" t="s">
        <v>2438</v>
      </c>
      <c r="C251" s="116" t="s">
        <v>282</v>
      </c>
      <c r="D251" s="20" t="s">
        <v>2569</v>
      </c>
      <c r="F251" s="23" t="str">
        <f t="shared" si="10"/>
        <v>宮城県大崎市</v>
      </c>
      <c r="G251" s="20" t="s">
        <v>2470</v>
      </c>
      <c r="H251" s="23" t="s">
        <v>272</v>
      </c>
      <c r="I251" s="23" t="s">
        <v>2431</v>
      </c>
    </row>
    <row r="252" spans="1:9">
      <c r="A252" s="116" t="str">
        <f t="shared" si="12"/>
        <v>神奈川県中井町</v>
      </c>
      <c r="B252" s="20" t="s">
        <v>2438</v>
      </c>
      <c r="C252" s="116" t="s">
        <v>282</v>
      </c>
      <c r="D252" s="20" t="s">
        <v>2571</v>
      </c>
      <c r="F252" s="23" t="str">
        <f t="shared" si="10"/>
        <v>宮城県七ヶ宿町</v>
      </c>
      <c r="G252" s="20" t="s">
        <v>2470</v>
      </c>
      <c r="H252" s="23" t="s">
        <v>272</v>
      </c>
      <c r="I252" s="23" t="s">
        <v>2577</v>
      </c>
    </row>
    <row r="253" spans="1:9">
      <c r="A253" s="116" t="str">
        <f t="shared" si="12"/>
        <v>神奈川県大井町</v>
      </c>
      <c r="B253" s="20" t="s">
        <v>2438</v>
      </c>
      <c r="C253" s="116" t="s">
        <v>282</v>
      </c>
      <c r="D253" s="20" t="s">
        <v>2573</v>
      </c>
      <c r="F253" s="23" t="str">
        <f t="shared" si="10"/>
        <v>宮城県川崎町</v>
      </c>
      <c r="G253" s="20" t="s">
        <v>2470</v>
      </c>
      <c r="H253" s="23" t="s">
        <v>272</v>
      </c>
      <c r="I253" s="23" t="s">
        <v>2579</v>
      </c>
    </row>
    <row r="254" spans="1:9">
      <c r="A254" s="116" t="str">
        <f t="shared" si="12"/>
        <v>神奈川県山北町</v>
      </c>
      <c r="B254" s="20" t="s">
        <v>2438</v>
      </c>
      <c r="C254" s="116" t="s">
        <v>282</v>
      </c>
      <c r="D254" s="20" t="s">
        <v>2575</v>
      </c>
      <c r="F254" s="23" t="str">
        <f t="shared" si="10"/>
        <v>宮城県加美町</v>
      </c>
      <c r="G254" s="20" t="s">
        <v>2470</v>
      </c>
      <c r="H254" s="23" t="s">
        <v>272</v>
      </c>
      <c r="I254" s="23" t="s">
        <v>2581</v>
      </c>
    </row>
    <row r="255" spans="1:9">
      <c r="A255" s="116" t="str">
        <f t="shared" si="12"/>
        <v>神奈川県清川村</v>
      </c>
      <c r="B255" s="20" t="s">
        <v>2438</v>
      </c>
      <c r="C255" s="116" t="s">
        <v>282</v>
      </c>
      <c r="D255" s="20" t="s">
        <v>2576</v>
      </c>
      <c r="F255" s="23" t="str">
        <f t="shared" si="10"/>
        <v>宮城県涌谷町</v>
      </c>
      <c r="G255" s="20" t="s">
        <v>2470</v>
      </c>
      <c r="H255" s="23" t="s">
        <v>272</v>
      </c>
      <c r="I255" s="23" t="s">
        <v>1559</v>
      </c>
    </row>
    <row r="256" spans="1:9">
      <c r="A256" s="116" t="str">
        <f t="shared" si="12"/>
        <v>山梨県甲府市</v>
      </c>
      <c r="B256" s="20" t="s">
        <v>2438</v>
      </c>
      <c r="C256" s="116" t="s">
        <v>287</v>
      </c>
      <c r="D256" s="20" t="s">
        <v>2578</v>
      </c>
      <c r="F256" s="23" t="str">
        <f t="shared" si="10"/>
        <v>宮城県美里町</v>
      </c>
      <c r="G256" s="20" t="s">
        <v>2470</v>
      </c>
      <c r="H256" s="23" t="s">
        <v>272</v>
      </c>
      <c r="I256" s="23" t="s">
        <v>1015</v>
      </c>
    </row>
    <row r="257" spans="1:9">
      <c r="A257" s="116" t="str">
        <f t="shared" si="12"/>
        <v>長野県塩尻市</v>
      </c>
      <c r="B257" s="20" t="s">
        <v>2438</v>
      </c>
      <c r="C257" s="116" t="s">
        <v>288</v>
      </c>
      <c r="D257" s="20" t="s">
        <v>2580</v>
      </c>
      <c r="F257" s="23" t="str">
        <f t="shared" si="10"/>
        <v>秋田県秋田市</v>
      </c>
      <c r="G257" s="20" t="s">
        <v>2470</v>
      </c>
      <c r="H257" s="23" t="s">
        <v>273</v>
      </c>
      <c r="I257" s="23" t="s">
        <v>2585</v>
      </c>
    </row>
    <row r="258" spans="1:9">
      <c r="A258" s="116" t="str">
        <f t="shared" si="12"/>
        <v>岐阜県岐阜市</v>
      </c>
      <c r="B258" s="20" t="s">
        <v>2438</v>
      </c>
      <c r="C258" s="116" t="s">
        <v>289</v>
      </c>
      <c r="D258" s="20" t="s">
        <v>2582</v>
      </c>
      <c r="F258" s="23" t="str">
        <f t="shared" si="10"/>
        <v>秋田県能代市</v>
      </c>
      <c r="G258" s="20" t="s">
        <v>2470</v>
      </c>
      <c r="H258" s="23" t="s">
        <v>273</v>
      </c>
      <c r="I258" s="23" t="s">
        <v>2587</v>
      </c>
    </row>
    <row r="259" spans="1:9">
      <c r="A259" s="116" t="str">
        <f t="shared" si="12"/>
        <v>岐阜県海津市</v>
      </c>
      <c r="B259" s="20" t="s">
        <v>2438</v>
      </c>
      <c r="C259" s="116" t="s">
        <v>289</v>
      </c>
      <c r="D259" s="20" t="s">
        <v>2583</v>
      </c>
      <c r="F259" s="23" t="str">
        <f t="shared" ref="F259:F322" si="13">CONCATENATE(H259,I259)</f>
        <v>秋田県横手市</v>
      </c>
      <c r="G259" s="20" t="s">
        <v>2470</v>
      </c>
      <c r="H259" s="23" t="s">
        <v>273</v>
      </c>
      <c r="I259" s="23" t="s">
        <v>2434</v>
      </c>
    </row>
    <row r="260" spans="1:9">
      <c r="A260" s="116" t="str">
        <f t="shared" si="12"/>
        <v>静岡県静岡市</v>
      </c>
      <c r="B260" s="20" t="s">
        <v>2438</v>
      </c>
      <c r="C260" s="116" t="s">
        <v>290</v>
      </c>
      <c r="D260" s="20" t="s">
        <v>2584</v>
      </c>
      <c r="F260" s="23" t="str">
        <f t="shared" si="13"/>
        <v>秋田県大館市</v>
      </c>
      <c r="G260" s="20" t="s">
        <v>2470</v>
      </c>
      <c r="H260" s="23" t="s">
        <v>273</v>
      </c>
      <c r="I260" s="23" t="s">
        <v>2437</v>
      </c>
    </row>
    <row r="261" spans="1:9">
      <c r="A261" s="116" t="str">
        <f t="shared" si="12"/>
        <v>静岡県沼津市</v>
      </c>
      <c r="B261" s="20" t="s">
        <v>2438</v>
      </c>
      <c r="C261" s="116" t="s">
        <v>290</v>
      </c>
      <c r="D261" s="20" t="s">
        <v>2586</v>
      </c>
      <c r="F261" s="23" t="str">
        <f t="shared" si="13"/>
        <v>秋田県湯沢市</v>
      </c>
      <c r="G261" s="20" t="s">
        <v>2470</v>
      </c>
      <c r="H261" s="23" t="s">
        <v>273</v>
      </c>
      <c r="I261" s="23" t="s">
        <v>2239</v>
      </c>
    </row>
    <row r="262" spans="1:9">
      <c r="A262" s="116" t="str">
        <f t="shared" si="12"/>
        <v>静岡県磐田市</v>
      </c>
      <c r="B262" s="20" t="s">
        <v>2438</v>
      </c>
      <c r="C262" s="116" t="s">
        <v>290</v>
      </c>
      <c r="D262" s="20" t="s">
        <v>2588</v>
      </c>
      <c r="F262" s="23" t="str">
        <f t="shared" si="13"/>
        <v>秋田県鹿角市</v>
      </c>
      <c r="G262" s="20" t="s">
        <v>2470</v>
      </c>
      <c r="H262" s="23" t="s">
        <v>273</v>
      </c>
      <c r="I262" s="23" t="s">
        <v>2441</v>
      </c>
    </row>
    <row r="263" spans="1:9">
      <c r="A263" s="116" t="str">
        <f t="shared" si="12"/>
        <v>静岡県御殿場市</v>
      </c>
      <c r="B263" s="20" t="s">
        <v>2438</v>
      </c>
      <c r="C263" s="116" t="s">
        <v>290</v>
      </c>
      <c r="D263" s="20" t="s">
        <v>2589</v>
      </c>
      <c r="F263" s="23" t="str">
        <f t="shared" si="13"/>
        <v>秋田県潟上市</v>
      </c>
      <c r="G263" s="20" t="s">
        <v>2470</v>
      </c>
      <c r="H263" s="23" t="s">
        <v>273</v>
      </c>
      <c r="I263" s="23" t="s">
        <v>2593</v>
      </c>
    </row>
    <row r="264" spans="1:9">
      <c r="A264" s="116" t="str">
        <f t="shared" si="12"/>
        <v>愛知県岡崎市</v>
      </c>
      <c r="B264" s="20" t="s">
        <v>2438</v>
      </c>
      <c r="C264" s="116" t="s">
        <v>291</v>
      </c>
      <c r="D264" s="20" t="s">
        <v>2590</v>
      </c>
      <c r="F264" s="23" t="str">
        <f t="shared" si="13"/>
        <v>秋田県大仙市</v>
      </c>
      <c r="G264" s="20" t="s">
        <v>2470</v>
      </c>
      <c r="H264" s="23" t="s">
        <v>273</v>
      </c>
      <c r="I264" s="23" t="s">
        <v>2447</v>
      </c>
    </row>
    <row r="265" spans="1:9">
      <c r="A265" s="116" t="str">
        <f t="shared" ref="A265:A328" si="14">CONCATENATE(C265,D265)</f>
        <v>愛知県瀬戸市</v>
      </c>
      <c r="B265" s="20" t="s">
        <v>2438</v>
      </c>
      <c r="C265" s="116" t="s">
        <v>291</v>
      </c>
      <c r="D265" s="20" t="s">
        <v>2591</v>
      </c>
      <c r="F265" s="23" t="str">
        <f t="shared" si="13"/>
        <v>秋田県北秋田市</v>
      </c>
      <c r="G265" s="20" t="s">
        <v>2470</v>
      </c>
      <c r="H265" s="23" t="s">
        <v>273</v>
      </c>
      <c r="I265" s="23" t="s">
        <v>2449</v>
      </c>
    </row>
    <row r="266" spans="1:9">
      <c r="A266" s="116" t="str">
        <f t="shared" si="14"/>
        <v>愛知県春日井市</v>
      </c>
      <c r="B266" s="20" t="s">
        <v>2438</v>
      </c>
      <c r="C266" s="116" t="s">
        <v>291</v>
      </c>
      <c r="D266" s="20" t="s">
        <v>2592</v>
      </c>
      <c r="F266" s="23" t="str">
        <f t="shared" si="13"/>
        <v>秋田県仙北市</v>
      </c>
      <c r="G266" s="20" t="s">
        <v>2470</v>
      </c>
      <c r="H266" s="23" t="s">
        <v>273</v>
      </c>
      <c r="I266" s="23" t="s">
        <v>2451</v>
      </c>
    </row>
    <row r="267" spans="1:9">
      <c r="A267" s="116" t="str">
        <f t="shared" si="14"/>
        <v>愛知県豊川市</v>
      </c>
      <c r="B267" s="20" t="s">
        <v>2438</v>
      </c>
      <c r="C267" s="116" t="s">
        <v>291</v>
      </c>
      <c r="D267" s="20" t="s">
        <v>2594</v>
      </c>
      <c r="F267" s="23" t="str">
        <f t="shared" si="13"/>
        <v>秋田県小坂町</v>
      </c>
      <c r="G267" s="20" t="s">
        <v>2470</v>
      </c>
      <c r="H267" s="23" t="s">
        <v>273</v>
      </c>
      <c r="I267" s="23" t="s">
        <v>2598</v>
      </c>
    </row>
    <row r="268" spans="1:9">
      <c r="A268" s="116" t="str">
        <f t="shared" si="14"/>
        <v>愛知県津島市</v>
      </c>
      <c r="B268" s="20" t="s">
        <v>2438</v>
      </c>
      <c r="C268" s="116" t="s">
        <v>291</v>
      </c>
      <c r="D268" s="20" t="s">
        <v>2595</v>
      </c>
      <c r="F268" s="23" t="str">
        <f t="shared" si="13"/>
        <v>秋田県上小阿仁村</v>
      </c>
      <c r="G268" s="20" t="s">
        <v>2470</v>
      </c>
      <c r="H268" s="23" t="s">
        <v>273</v>
      </c>
      <c r="I268" s="23" t="s">
        <v>3047</v>
      </c>
    </row>
    <row r="269" spans="1:9">
      <c r="A269" s="116" t="str">
        <f t="shared" si="14"/>
        <v>愛知県碧南市</v>
      </c>
      <c r="B269" s="20" t="s">
        <v>2438</v>
      </c>
      <c r="C269" s="116" t="s">
        <v>291</v>
      </c>
      <c r="D269" s="20" t="s">
        <v>2596</v>
      </c>
      <c r="F269" s="23" t="str">
        <f t="shared" si="13"/>
        <v>秋田県藤里町</v>
      </c>
      <c r="G269" s="20" t="s">
        <v>2470</v>
      </c>
      <c r="H269" s="23" t="s">
        <v>273</v>
      </c>
      <c r="I269" s="23" t="s">
        <v>1024</v>
      </c>
    </row>
    <row r="270" spans="1:9">
      <c r="A270" s="116" t="str">
        <f t="shared" si="14"/>
        <v>愛知県安城市</v>
      </c>
      <c r="B270" s="20" t="s">
        <v>2438</v>
      </c>
      <c r="C270" s="116" t="s">
        <v>291</v>
      </c>
      <c r="D270" s="20" t="s">
        <v>2597</v>
      </c>
      <c r="F270" s="23" t="str">
        <f t="shared" si="13"/>
        <v>秋田県三種町</v>
      </c>
      <c r="G270" s="20" t="s">
        <v>2470</v>
      </c>
      <c r="H270" s="23" t="s">
        <v>273</v>
      </c>
      <c r="I270" s="23" t="s">
        <v>1070</v>
      </c>
    </row>
    <row r="271" spans="1:9">
      <c r="A271" s="116" t="str">
        <f t="shared" si="14"/>
        <v>愛知県蒲郡市</v>
      </c>
      <c r="B271" s="20" t="s">
        <v>2438</v>
      </c>
      <c r="C271" s="116" t="s">
        <v>291</v>
      </c>
      <c r="D271" s="20" t="s">
        <v>2599</v>
      </c>
      <c r="F271" s="23" t="str">
        <f t="shared" si="13"/>
        <v>秋田県八峰町</v>
      </c>
      <c r="G271" s="20" t="s">
        <v>2470</v>
      </c>
      <c r="H271" s="23" t="s">
        <v>273</v>
      </c>
      <c r="I271" s="23" t="s">
        <v>1114</v>
      </c>
    </row>
    <row r="272" spans="1:9">
      <c r="A272" s="116" t="str">
        <f t="shared" si="14"/>
        <v>愛知県犬山市</v>
      </c>
      <c r="B272" s="20" t="s">
        <v>2438</v>
      </c>
      <c r="C272" s="116" t="s">
        <v>291</v>
      </c>
      <c r="D272" s="20" t="s">
        <v>2600</v>
      </c>
      <c r="F272" s="23" t="str">
        <f t="shared" si="13"/>
        <v>秋田県五城目町</v>
      </c>
      <c r="G272" s="20" t="s">
        <v>2470</v>
      </c>
      <c r="H272" s="23" t="s">
        <v>273</v>
      </c>
      <c r="I272" s="23" t="s">
        <v>1155</v>
      </c>
    </row>
    <row r="273" spans="1:9">
      <c r="A273" s="116" t="str">
        <f t="shared" si="14"/>
        <v>愛知県江南市</v>
      </c>
      <c r="B273" s="20" t="s">
        <v>2438</v>
      </c>
      <c r="C273" s="116" t="s">
        <v>291</v>
      </c>
      <c r="D273" s="20" t="s">
        <v>2601</v>
      </c>
      <c r="F273" s="23" t="str">
        <f t="shared" si="13"/>
        <v>秋田県八郎潟町</v>
      </c>
      <c r="G273" s="20" t="s">
        <v>2470</v>
      </c>
      <c r="H273" s="23" t="s">
        <v>273</v>
      </c>
      <c r="I273" s="23" t="s">
        <v>1198</v>
      </c>
    </row>
    <row r="274" spans="1:9">
      <c r="A274" s="116" t="str">
        <f t="shared" si="14"/>
        <v>愛知県稲沢市</v>
      </c>
      <c r="B274" s="20" t="s">
        <v>2438</v>
      </c>
      <c r="C274" s="116" t="s">
        <v>291</v>
      </c>
      <c r="D274" s="20" t="s">
        <v>2602</v>
      </c>
      <c r="F274" s="23" t="str">
        <f t="shared" si="13"/>
        <v>秋田県井川町</v>
      </c>
      <c r="G274" s="20" t="s">
        <v>2470</v>
      </c>
      <c r="H274" s="23" t="s">
        <v>273</v>
      </c>
      <c r="I274" s="23" t="s">
        <v>1235</v>
      </c>
    </row>
    <row r="275" spans="1:9">
      <c r="A275" s="116" t="str">
        <f t="shared" si="14"/>
        <v>愛知県東海市</v>
      </c>
      <c r="B275" s="20" t="s">
        <v>2438</v>
      </c>
      <c r="C275" s="116" t="s">
        <v>291</v>
      </c>
      <c r="D275" s="20" t="s">
        <v>2603</v>
      </c>
      <c r="F275" s="23" t="str">
        <f t="shared" si="13"/>
        <v>秋田県大潟村</v>
      </c>
      <c r="G275" s="20" t="s">
        <v>2470</v>
      </c>
      <c r="H275" s="23" t="s">
        <v>273</v>
      </c>
      <c r="I275" s="23" t="s">
        <v>1270</v>
      </c>
    </row>
    <row r="276" spans="1:9">
      <c r="A276" s="116" t="str">
        <f t="shared" si="14"/>
        <v>愛知県大府市</v>
      </c>
      <c r="B276" s="20" t="s">
        <v>2438</v>
      </c>
      <c r="C276" s="116" t="s">
        <v>291</v>
      </c>
      <c r="D276" s="20" t="s">
        <v>2604</v>
      </c>
      <c r="F276" s="23" t="str">
        <f t="shared" si="13"/>
        <v>秋田県美郷町</v>
      </c>
      <c r="G276" s="20" t="s">
        <v>2470</v>
      </c>
      <c r="H276" s="23" t="s">
        <v>273</v>
      </c>
      <c r="I276" s="23" t="s">
        <v>2608</v>
      </c>
    </row>
    <row r="277" spans="1:9">
      <c r="A277" s="116" t="str">
        <f t="shared" si="14"/>
        <v>愛知県尾張旭市</v>
      </c>
      <c r="B277" s="20" t="s">
        <v>2438</v>
      </c>
      <c r="C277" s="116" t="s">
        <v>291</v>
      </c>
      <c r="D277" s="20" t="s">
        <v>2605</v>
      </c>
      <c r="F277" s="23" t="str">
        <f t="shared" si="13"/>
        <v>秋田県羽後町</v>
      </c>
      <c r="G277" s="20" t="s">
        <v>2470</v>
      </c>
      <c r="H277" s="23" t="s">
        <v>273</v>
      </c>
      <c r="I277" s="23" t="s">
        <v>1336</v>
      </c>
    </row>
    <row r="278" spans="1:9">
      <c r="A278" s="116" t="str">
        <f t="shared" si="14"/>
        <v>愛知県高浜市</v>
      </c>
      <c r="B278" s="20" t="s">
        <v>2438</v>
      </c>
      <c r="C278" s="116" t="s">
        <v>291</v>
      </c>
      <c r="D278" s="20" t="s">
        <v>2606</v>
      </c>
      <c r="F278" s="23" t="str">
        <f t="shared" si="13"/>
        <v>秋田県東成瀬村</v>
      </c>
      <c r="G278" s="20" t="s">
        <v>2470</v>
      </c>
      <c r="H278" s="23" t="s">
        <v>273</v>
      </c>
      <c r="I278" s="23" t="s">
        <v>1370</v>
      </c>
    </row>
    <row r="279" spans="1:9">
      <c r="A279" s="116" t="str">
        <f t="shared" si="14"/>
        <v>愛知県岩倉市</v>
      </c>
      <c r="B279" s="20" t="s">
        <v>2438</v>
      </c>
      <c r="C279" s="116" t="s">
        <v>291</v>
      </c>
      <c r="D279" s="20" t="s">
        <v>2607</v>
      </c>
      <c r="F279" s="23" t="str">
        <f t="shared" si="13"/>
        <v>山形県山形市</v>
      </c>
      <c r="G279" s="20" t="s">
        <v>2470</v>
      </c>
      <c r="H279" s="23" t="s">
        <v>274</v>
      </c>
      <c r="I279" s="23" t="s">
        <v>2612</v>
      </c>
    </row>
    <row r="280" spans="1:9">
      <c r="A280" s="116" t="str">
        <f t="shared" si="14"/>
        <v>愛知県田原市</v>
      </c>
      <c r="B280" s="20" t="s">
        <v>2438</v>
      </c>
      <c r="C280" s="116" t="s">
        <v>291</v>
      </c>
      <c r="D280" s="20" t="s">
        <v>2609</v>
      </c>
      <c r="F280" s="23" t="str">
        <f t="shared" si="13"/>
        <v>山形県米沢市</v>
      </c>
      <c r="G280" s="20" t="s">
        <v>2470</v>
      </c>
      <c r="H280" s="23" t="s">
        <v>274</v>
      </c>
      <c r="I280" s="23" t="s">
        <v>2614</v>
      </c>
    </row>
    <row r="281" spans="1:9">
      <c r="A281" s="116" t="str">
        <f t="shared" si="14"/>
        <v>愛知県愛西市</v>
      </c>
      <c r="B281" s="20" t="s">
        <v>2438</v>
      </c>
      <c r="C281" s="116" t="s">
        <v>291</v>
      </c>
      <c r="D281" s="20" t="s">
        <v>2610</v>
      </c>
      <c r="F281" s="23" t="str">
        <f t="shared" si="13"/>
        <v>山形県新庄市</v>
      </c>
      <c r="G281" s="20" t="s">
        <v>2470</v>
      </c>
      <c r="H281" s="23" t="s">
        <v>274</v>
      </c>
      <c r="I281" s="23" t="s">
        <v>2616</v>
      </c>
    </row>
    <row r="282" spans="1:9">
      <c r="A282" s="116" t="str">
        <f t="shared" si="14"/>
        <v>愛知県北名古屋市</v>
      </c>
      <c r="B282" s="20" t="s">
        <v>2438</v>
      </c>
      <c r="C282" s="116" t="s">
        <v>291</v>
      </c>
      <c r="D282" s="20" t="s">
        <v>2611</v>
      </c>
      <c r="F282" s="23" t="str">
        <f t="shared" si="13"/>
        <v>山形県寒河江市</v>
      </c>
      <c r="G282" s="20" t="s">
        <v>2470</v>
      </c>
      <c r="H282" s="23" t="s">
        <v>274</v>
      </c>
      <c r="I282" s="23" t="s">
        <v>2618</v>
      </c>
    </row>
    <row r="283" spans="1:9">
      <c r="A283" s="116" t="str">
        <f t="shared" si="14"/>
        <v>愛知県弥富市</v>
      </c>
      <c r="B283" s="20" t="s">
        <v>2438</v>
      </c>
      <c r="C283" s="116" t="s">
        <v>291</v>
      </c>
      <c r="D283" s="20" t="s">
        <v>2613</v>
      </c>
      <c r="F283" s="23" t="str">
        <f t="shared" si="13"/>
        <v>山形県上山市</v>
      </c>
      <c r="G283" s="20" t="s">
        <v>2470</v>
      </c>
      <c r="H283" s="23" t="s">
        <v>274</v>
      </c>
      <c r="I283" s="23" t="s">
        <v>2257</v>
      </c>
    </row>
    <row r="284" spans="1:9">
      <c r="A284" s="116" t="str">
        <f t="shared" si="14"/>
        <v>愛知県あま市</v>
      </c>
      <c r="B284" s="20" t="s">
        <v>2438</v>
      </c>
      <c r="C284" s="116" t="s">
        <v>291</v>
      </c>
      <c r="D284" s="20" t="s">
        <v>2615</v>
      </c>
      <c r="F284" s="23" t="str">
        <f t="shared" si="13"/>
        <v>山形県村山市</v>
      </c>
      <c r="G284" s="20" t="s">
        <v>2470</v>
      </c>
      <c r="H284" s="23" t="s">
        <v>274</v>
      </c>
      <c r="I284" s="23" t="s">
        <v>2260</v>
      </c>
    </row>
    <row r="285" spans="1:9">
      <c r="A285" s="116" t="str">
        <f t="shared" si="14"/>
        <v>愛知県豊山町</v>
      </c>
      <c r="B285" s="20" t="s">
        <v>2438</v>
      </c>
      <c r="C285" s="116" t="s">
        <v>291</v>
      </c>
      <c r="D285" s="20" t="s">
        <v>2619</v>
      </c>
      <c r="F285" s="23" t="str">
        <f t="shared" si="13"/>
        <v>山形県長井市</v>
      </c>
      <c r="G285" s="20" t="s">
        <v>2470</v>
      </c>
      <c r="H285" s="23" t="s">
        <v>274</v>
      </c>
      <c r="I285" s="23" t="s">
        <v>2263</v>
      </c>
    </row>
    <row r="286" spans="1:9">
      <c r="A286" s="116" t="str">
        <f t="shared" si="14"/>
        <v>愛知県大治町</v>
      </c>
      <c r="B286" s="20" t="s">
        <v>2438</v>
      </c>
      <c r="C286" s="116" t="s">
        <v>291</v>
      </c>
      <c r="D286" s="20" t="s">
        <v>2620</v>
      </c>
      <c r="F286" s="23" t="str">
        <f t="shared" si="13"/>
        <v>山形県天童市</v>
      </c>
      <c r="G286" s="20" t="s">
        <v>2470</v>
      </c>
      <c r="H286" s="23" t="s">
        <v>274</v>
      </c>
      <c r="I286" s="23" t="s">
        <v>2623</v>
      </c>
    </row>
    <row r="287" spans="1:9">
      <c r="A287" s="116" t="str">
        <f t="shared" si="14"/>
        <v>愛知県蟹江町</v>
      </c>
      <c r="B287" s="20" t="s">
        <v>2438</v>
      </c>
      <c r="C287" s="116" t="s">
        <v>291</v>
      </c>
      <c r="D287" s="20" t="s">
        <v>2621</v>
      </c>
      <c r="F287" s="23" t="str">
        <f t="shared" si="13"/>
        <v>山形県東根市</v>
      </c>
      <c r="G287" s="20" t="s">
        <v>2470</v>
      </c>
      <c r="H287" s="23" t="s">
        <v>274</v>
      </c>
      <c r="I287" s="23" t="s">
        <v>2625</v>
      </c>
    </row>
    <row r="288" spans="1:9">
      <c r="A288" s="116" t="str">
        <f t="shared" si="14"/>
        <v>愛知県幸田町</v>
      </c>
      <c r="B288" s="20" t="s">
        <v>2438</v>
      </c>
      <c r="C288" s="116" t="s">
        <v>291</v>
      </c>
      <c r="D288" s="20" t="s">
        <v>2622</v>
      </c>
      <c r="F288" s="23" t="str">
        <f t="shared" si="13"/>
        <v>山形県尾花沢市</v>
      </c>
      <c r="G288" s="20" t="s">
        <v>2470</v>
      </c>
      <c r="H288" s="23" t="s">
        <v>274</v>
      </c>
      <c r="I288" s="23" t="s">
        <v>2266</v>
      </c>
    </row>
    <row r="289" spans="1:9">
      <c r="A289" s="117" t="str">
        <f>CONCATENATE(C289,D289)</f>
        <v>愛知県飛島村</v>
      </c>
      <c r="B289" s="94" t="s">
        <v>3092</v>
      </c>
      <c r="C289" s="117" t="s">
        <v>291</v>
      </c>
      <c r="D289" s="118" t="s">
        <v>2869</v>
      </c>
      <c r="F289" s="23" t="str">
        <f t="shared" si="13"/>
        <v>山形県南陽市</v>
      </c>
      <c r="G289" s="20" t="s">
        <v>2470</v>
      </c>
      <c r="H289" s="23" t="s">
        <v>274</v>
      </c>
      <c r="I289" s="23" t="s">
        <v>2268</v>
      </c>
    </row>
    <row r="290" spans="1:9">
      <c r="A290" s="116" t="str">
        <f t="shared" si="14"/>
        <v>三重県津市</v>
      </c>
      <c r="B290" s="20" t="s">
        <v>2438</v>
      </c>
      <c r="C290" s="116" t="s">
        <v>292</v>
      </c>
      <c r="D290" s="20" t="s">
        <v>2624</v>
      </c>
      <c r="F290" s="23" t="str">
        <f t="shared" si="13"/>
        <v>山形県山辺町</v>
      </c>
      <c r="G290" s="20" t="s">
        <v>2470</v>
      </c>
      <c r="H290" s="23" t="s">
        <v>274</v>
      </c>
      <c r="I290" s="23" t="s">
        <v>3048</v>
      </c>
    </row>
    <row r="291" spans="1:9">
      <c r="A291" s="116" t="str">
        <f t="shared" si="14"/>
        <v>三重県桑名市</v>
      </c>
      <c r="B291" s="20" t="s">
        <v>2438</v>
      </c>
      <c r="C291" s="116" t="s">
        <v>292</v>
      </c>
      <c r="D291" s="20" t="s">
        <v>2626</v>
      </c>
      <c r="F291" s="23" t="str">
        <f t="shared" si="13"/>
        <v>山形県中山町</v>
      </c>
      <c r="G291" s="20" t="s">
        <v>2470</v>
      </c>
      <c r="H291" s="23" t="s">
        <v>274</v>
      </c>
      <c r="I291" s="23" t="s">
        <v>3049</v>
      </c>
    </row>
    <row r="292" spans="1:9">
      <c r="A292" s="116" t="str">
        <f t="shared" si="14"/>
        <v>三重県亀山市</v>
      </c>
      <c r="B292" s="20" t="s">
        <v>2438</v>
      </c>
      <c r="C292" s="116" t="s">
        <v>292</v>
      </c>
      <c r="D292" s="20" t="s">
        <v>2627</v>
      </c>
      <c r="F292" s="23" t="str">
        <f t="shared" si="13"/>
        <v>山形県河北町</v>
      </c>
      <c r="G292" s="20" t="s">
        <v>2470</v>
      </c>
      <c r="H292" s="23" t="s">
        <v>274</v>
      </c>
      <c r="I292" s="23" t="s">
        <v>1025</v>
      </c>
    </row>
    <row r="293" spans="1:9">
      <c r="A293" s="117" t="str">
        <f>CONCATENATE(C293,D293)</f>
        <v>三重県木曽岬町</v>
      </c>
      <c r="B293" s="94" t="s">
        <v>3092</v>
      </c>
      <c r="C293" s="117" t="s">
        <v>292</v>
      </c>
      <c r="D293" s="118" t="s">
        <v>2873</v>
      </c>
      <c r="F293" s="23" t="str">
        <f t="shared" si="13"/>
        <v>山形県西川町</v>
      </c>
      <c r="G293" s="20" t="s">
        <v>2470</v>
      </c>
      <c r="H293" s="23" t="s">
        <v>274</v>
      </c>
      <c r="I293" s="23" t="s">
        <v>1071</v>
      </c>
    </row>
    <row r="294" spans="1:9">
      <c r="A294" s="116" t="str">
        <f t="shared" si="14"/>
        <v>滋賀県彦根市</v>
      </c>
      <c r="B294" s="20" t="s">
        <v>2438</v>
      </c>
      <c r="C294" s="116" t="s">
        <v>293</v>
      </c>
      <c r="D294" s="20" t="s">
        <v>2628</v>
      </c>
      <c r="F294" s="23" t="str">
        <f t="shared" si="13"/>
        <v>山形県朝日町</v>
      </c>
      <c r="G294" s="20" t="s">
        <v>2470</v>
      </c>
      <c r="H294" s="23" t="s">
        <v>274</v>
      </c>
      <c r="I294" s="23" t="s">
        <v>988</v>
      </c>
    </row>
    <row r="295" spans="1:9">
      <c r="A295" s="116" t="str">
        <f t="shared" si="14"/>
        <v>滋賀県守山市</v>
      </c>
      <c r="B295" s="20" t="s">
        <v>2438</v>
      </c>
      <c r="C295" s="116" t="s">
        <v>293</v>
      </c>
      <c r="D295" s="20" t="s">
        <v>2629</v>
      </c>
      <c r="F295" s="23" t="str">
        <f t="shared" si="13"/>
        <v>山形県大江町</v>
      </c>
      <c r="G295" s="20" t="s">
        <v>2470</v>
      </c>
      <c r="H295" s="23" t="s">
        <v>274</v>
      </c>
      <c r="I295" s="23" t="s">
        <v>1156</v>
      </c>
    </row>
    <row r="296" spans="1:9">
      <c r="A296" s="116" t="str">
        <f t="shared" si="14"/>
        <v>滋賀県甲賀市</v>
      </c>
      <c r="B296" s="20" t="s">
        <v>2438</v>
      </c>
      <c r="C296" s="116" t="s">
        <v>293</v>
      </c>
      <c r="D296" s="20" t="s">
        <v>2630</v>
      </c>
      <c r="F296" s="23" t="str">
        <f t="shared" si="13"/>
        <v>山形県大石田町</v>
      </c>
      <c r="G296" s="20" t="s">
        <v>2470</v>
      </c>
      <c r="H296" s="23" t="s">
        <v>274</v>
      </c>
      <c r="I296" s="23" t="s">
        <v>3050</v>
      </c>
    </row>
    <row r="297" spans="1:9">
      <c r="A297" s="116" t="str">
        <f t="shared" si="14"/>
        <v>滋賀県野洲市</v>
      </c>
      <c r="B297" s="20" t="s">
        <v>2438</v>
      </c>
      <c r="C297" s="116" t="s">
        <v>293</v>
      </c>
      <c r="D297" s="20" t="s">
        <v>2631</v>
      </c>
      <c r="F297" s="23" t="str">
        <f t="shared" si="13"/>
        <v>山形県金山町</v>
      </c>
      <c r="G297" s="20" t="s">
        <v>2470</v>
      </c>
      <c r="H297" s="23" t="s">
        <v>274</v>
      </c>
      <c r="I297" s="23" t="s">
        <v>3051</v>
      </c>
    </row>
    <row r="298" spans="1:9">
      <c r="A298" s="116" t="str">
        <f t="shared" si="14"/>
        <v>京都府宇治市</v>
      </c>
      <c r="B298" s="20" t="s">
        <v>2438</v>
      </c>
      <c r="C298" s="116" t="s">
        <v>294</v>
      </c>
      <c r="D298" s="20" t="s">
        <v>2632</v>
      </c>
      <c r="F298" s="23" t="str">
        <f t="shared" si="13"/>
        <v>山形県最上町</v>
      </c>
      <c r="G298" s="20" t="s">
        <v>2470</v>
      </c>
      <c r="H298" s="23" t="s">
        <v>274</v>
      </c>
      <c r="I298" s="23" t="s">
        <v>1271</v>
      </c>
    </row>
    <row r="299" spans="1:9">
      <c r="A299" s="116" t="str">
        <f t="shared" si="14"/>
        <v>京都府亀岡市</v>
      </c>
      <c r="B299" s="20" t="s">
        <v>2438</v>
      </c>
      <c r="C299" s="116" t="s">
        <v>294</v>
      </c>
      <c r="D299" s="20" t="s">
        <v>2979</v>
      </c>
      <c r="F299" s="23" t="str">
        <f t="shared" si="13"/>
        <v>山形県舟形町</v>
      </c>
      <c r="G299" s="20" t="s">
        <v>2470</v>
      </c>
      <c r="H299" s="23" t="s">
        <v>274</v>
      </c>
      <c r="I299" s="23" t="s">
        <v>1303</v>
      </c>
    </row>
    <row r="300" spans="1:9">
      <c r="A300" s="116" t="str">
        <f t="shared" si="14"/>
        <v>京都府八幡市</v>
      </c>
      <c r="B300" s="20" t="s">
        <v>2438</v>
      </c>
      <c r="C300" s="116" t="s">
        <v>294</v>
      </c>
      <c r="D300" s="20" t="s">
        <v>2634</v>
      </c>
      <c r="F300" s="23" t="str">
        <f t="shared" si="13"/>
        <v>山形県真室川町</v>
      </c>
      <c r="G300" s="20" t="s">
        <v>2470</v>
      </c>
      <c r="H300" s="23" t="s">
        <v>274</v>
      </c>
      <c r="I300" s="23" t="s">
        <v>1337</v>
      </c>
    </row>
    <row r="301" spans="1:9">
      <c r="A301" s="116" t="str">
        <f t="shared" si="14"/>
        <v>京都府南丹市</v>
      </c>
      <c r="B301" s="20" t="s">
        <v>2438</v>
      </c>
      <c r="C301" s="116" t="s">
        <v>294</v>
      </c>
      <c r="D301" s="20" t="s">
        <v>2635</v>
      </c>
      <c r="F301" s="23" t="str">
        <f t="shared" si="13"/>
        <v>山形県大蔵村</v>
      </c>
      <c r="G301" s="20" t="s">
        <v>2470</v>
      </c>
      <c r="H301" s="23" t="s">
        <v>274</v>
      </c>
      <c r="I301" s="23" t="s">
        <v>1371</v>
      </c>
    </row>
    <row r="302" spans="1:9">
      <c r="A302" s="116" t="str">
        <f t="shared" si="14"/>
        <v>京都府木津川市</v>
      </c>
      <c r="B302" s="20" t="s">
        <v>2438</v>
      </c>
      <c r="C302" s="116" t="s">
        <v>294</v>
      </c>
      <c r="D302" s="20" t="s">
        <v>2636</v>
      </c>
      <c r="F302" s="23" t="str">
        <f t="shared" si="13"/>
        <v>山形県鮭川村</v>
      </c>
      <c r="G302" s="20" t="s">
        <v>2470</v>
      </c>
      <c r="H302" s="23" t="s">
        <v>274</v>
      </c>
      <c r="I302" s="23" t="s">
        <v>1403</v>
      </c>
    </row>
    <row r="303" spans="1:9">
      <c r="A303" s="116" t="str">
        <f t="shared" si="14"/>
        <v>京都府城陽市</v>
      </c>
      <c r="B303" s="20" t="s">
        <v>2438</v>
      </c>
      <c r="C303" s="116" t="s">
        <v>294</v>
      </c>
      <c r="D303" s="20" t="s">
        <v>2637</v>
      </c>
      <c r="F303" s="23" t="str">
        <f t="shared" si="13"/>
        <v>山形県戸沢村</v>
      </c>
      <c r="G303" s="20" t="s">
        <v>2470</v>
      </c>
      <c r="H303" s="23" t="s">
        <v>274</v>
      </c>
      <c r="I303" s="23" t="s">
        <v>1434</v>
      </c>
    </row>
    <row r="304" spans="1:9">
      <c r="A304" s="116" t="str">
        <f t="shared" si="14"/>
        <v>京都府笠置町</v>
      </c>
      <c r="B304" s="20" t="s">
        <v>2438</v>
      </c>
      <c r="C304" s="116" t="s">
        <v>294</v>
      </c>
      <c r="D304" s="20" t="s">
        <v>2638</v>
      </c>
      <c r="F304" s="23" t="str">
        <f t="shared" si="13"/>
        <v>山形県高畠町</v>
      </c>
      <c r="G304" s="20" t="s">
        <v>2470</v>
      </c>
      <c r="H304" s="23" t="s">
        <v>274</v>
      </c>
      <c r="I304" s="23" t="s">
        <v>3052</v>
      </c>
    </row>
    <row r="305" spans="1:9">
      <c r="A305" s="116" t="str">
        <f t="shared" si="14"/>
        <v>京都府和束町</v>
      </c>
      <c r="B305" s="20" t="s">
        <v>2438</v>
      </c>
      <c r="C305" s="116" t="s">
        <v>294</v>
      </c>
      <c r="D305" s="20" t="s">
        <v>2639</v>
      </c>
      <c r="F305" s="23" t="str">
        <f t="shared" si="13"/>
        <v>山形県川西町</v>
      </c>
      <c r="G305" s="20" t="s">
        <v>2470</v>
      </c>
      <c r="H305" s="23" t="s">
        <v>274</v>
      </c>
      <c r="I305" s="23" t="s">
        <v>3053</v>
      </c>
    </row>
    <row r="306" spans="1:9">
      <c r="A306" s="116" t="str">
        <f t="shared" si="14"/>
        <v>京都府精華町</v>
      </c>
      <c r="B306" s="20" t="s">
        <v>2438</v>
      </c>
      <c r="C306" s="116" t="s">
        <v>294</v>
      </c>
      <c r="D306" s="20" t="s">
        <v>2640</v>
      </c>
      <c r="F306" s="23" t="str">
        <f t="shared" si="13"/>
        <v>山形県小国町</v>
      </c>
      <c r="G306" s="20" t="s">
        <v>2470</v>
      </c>
      <c r="H306" s="23" t="s">
        <v>274</v>
      </c>
      <c r="I306" s="23" t="s">
        <v>3054</v>
      </c>
    </row>
    <row r="307" spans="1:9">
      <c r="A307" s="116" t="str">
        <f t="shared" si="14"/>
        <v>京都府久御山町</v>
      </c>
      <c r="B307" s="20" t="s">
        <v>2438</v>
      </c>
      <c r="C307" s="116" t="s">
        <v>294</v>
      </c>
      <c r="D307" s="20" t="s">
        <v>2641</v>
      </c>
      <c r="F307" s="23" t="str">
        <f t="shared" si="13"/>
        <v>山形県白鷹町</v>
      </c>
      <c r="G307" s="20" t="s">
        <v>2470</v>
      </c>
      <c r="H307" s="23" t="s">
        <v>274</v>
      </c>
      <c r="I307" s="23" t="s">
        <v>3055</v>
      </c>
    </row>
    <row r="308" spans="1:9">
      <c r="A308" s="116" t="str">
        <f t="shared" si="14"/>
        <v>京都府宇治田原町</v>
      </c>
      <c r="B308" s="20" t="s">
        <v>2438</v>
      </c>
      <c r="C308" s="116" t="s">
        <v>294</v>
      </c>
      <c r="D308" s="20" t="s">
        <v>2642</v>
      </c>
      <c r="F308" s="23" t="str">
        <f t="shared" si="13"/>
        <v>山形県飯豊町</v>
      </c>
      <c r="G308" s="20" t="s">
        <v>2470</v>
      </c>
      <c r="H308" s="23" t="s">
        <v>274</v>
      </c>
      <c r="I308" s="23" t="s">
        <v>3056</v>
      </c>
    </row>
    <row r="309" spans="1:9">
      <c r="A309" s="117" t="str">
        <f>CONCATENATE(C309,D309)</f>
        <v>京都府大山崎町</v>
      </c>
      <c r="B309" s="94" t="s">
        <v>3092</v>
      </c>
      <c r="C309" s="117" t="s">
        <v>294</v>
      </c>
      <c r="D309" s="118" t="s">
        <v>2885</v>
      </c>
      <c r="F309" s="23" t="str">
        <f t="shared" si="13"/>
        <v>福島県会津若松市</v>
      </c>
      <c r="G309" s="20" t="s">
        <v>2470</v>
      </c>
      <c r="H309" s="23" t="s">
        <v>275</v>
      </c>
      <c r="I309" s="23" t="s">
        <v>2647</v>
      </c>
    </row>
    <row r="310" spans="1:9">
      <c r="A310" s="116" t="str">
        <f t="shared" si="14"/>
        <v>大阪府岸和田市</v>
      </c>
      <c r="B310" s="20" t="s">
        <v>2438</v>
      </c>
      <c r="C310" s="116" t="s">
        <v>295</v>
      </c>
      <c r="D310" s="20" t="s">
        <v>2643</v>
      </c>
      <c r="F310" s="23" t="str">
        <f t="shared" si="13"/>
        <v>福島県喜多方市</v>
      </c>
      <c r="G310" s="20" t="s">
        <v>2470</v>
      </c>
      <c r="H310" s="23" t="s">
        <v>275</v>
      </c>
      <c r="I310" s="23" t="s">
        <v>2465</v>
      </c>
    </row>
    <row r="311" spans="1:9">
      <c r="A311" s="116" t="str">
        <f t="shared" si="14"/>
        <v>大阪府泉大津市</v>
      </c>
      <c r="B311" s="20" t="s">
        <v>2438</v>
      </c>
      <c r="C311" s="116" t="s">
        <v>295</v>
      </c>
      <c r="D311" s="20" t="s">
        <v>2644</v>
      </c>
      <c r="F311" s="23" t="str">
        <f t="shared" si="13"/>
        <v>福島県田村市</v>
      </c>
      <c r="G311" s="20" t="s">
        <v>2470</v>
      </c>
      <c r="H311" s="23" t="s">
        <v>275</v>
      </c>
      <c r="I311" s="23" t="s">
        <v>2650</v>
      </c>
    </row>
    <row r="312" spans="1:9">
      <c r="A312" s="116" t="str">
        <f t="shared" si="14"/>
        <v>大阪府貝塚市</v>
      </c>
      <c r="B312" s="20" t="s">
        <v>2438</v>
      </c>
      <c r="C312" s="116" t="s">
        <v>295</v>
      </c>
      <c r="D312" s="20" t="s">
        <v>2645</v>
      </c>
      <c r="F312" s="23" t="str">
        <f t="shared" si="13"/>
        <v>福島県大玉村</v>
      </c>
      <c r="G312" s="20" t="s">
        <v>2470</v>
      </c>
      <c r="H312" s="23" t="s">
        <v>275</v>
      </c>
      <c r="I312" s="23" t="s">
        <v>3057</v>
      </c>
    </row>
    <row r="313" spans="1:9">
      <c r="A313" s="116" t="str">
        <f t="shared" si="14"/>
        <v>大阪府泉佐野市</v>
      </c>
      <c r="B313" s="20" t="s">
        <v>2438</v>
      </c>
      <c r="C313" s="116" t="s">
        <v>295</v>
      </c>
      <c r="D313" s="20" t="s">
        <v>2646</v>
      </c>
      <c r="F313" s="23" t="str">
        <f t="shared" si="13"/>
        <v>福島県天栄村</v>
      </c>
      <c r="G313" s="20" t="s">
        <v>2470</v>
      </c>
      <c r="H313" s="23" t="s">
        <v>275</v>
      </c>
      <c r="I313" s="23" t="s">
        <v>2653</v>
      </c>
    </row>
    <row r="314" spans="1:9">
      <c r="A314" s="116" t="str">
        <f t="shared" si="14"/>
        <v>大阪府富田林市</v>
      </c>
      <c r="B314" s="20" t="s">
        <v>2438</v>
      </c>
      <c r="C314" s="116" t="s">
        <v>295</v>
      </c>
      <c r="D314" s="20" t="s">
        <v>2648</v>
      </c>
      <c r="F314" s="23" t="str">
        <f t="shared" si="13"/>
        <v>福島県下郷町</v>
      </c>
      <c r="G314" s="20" t="s">
        <v>2470</v>
      </c>
      <c r="H314" s="23" t="s">
        <v>275</v>
      </c>
      <c r="I314" s="23" t="s">
        <v>3058</v>
      </c>
    </row>
    <row r="315" spans="1:9">
      <c r="A315" s="116" t="str">
        <f t="shared" si="14"/>
        <v>大阪府河内長野市</v>
      </c>
      <c r="B315" s="20" t="s">
        <v>2438</v>
      </c>
      <c r="C315" s="116" t="s">
        <v>295</v>
      </c>
      <c r="D315" s="20" t="s">
        <v>2649</v>
      </c>
      <c r="F315" s="23" t="str">
        <f t="shared" si="13"/>
        <v>福島県檜枝岐村</v>
      </c>
      <c r="G315" s="20" t="s">
        <v>2470</v>
      </c>
      <c r="H315" s="23" t="s">
        <v>275</v>
      </c>
      <c r="I315" s="23" t="s">
        <v>3059</v>
      </c>
    </row>
    <row r="316" spans="1:9">
      <c r="A316" s="116" t="str">
        <f t="shared" si="14"/>
        <v>大阪府和泉市</v>
      </c>
      <c r="B316" s="20" t="s">
        <v>2438</v>
      </c>
      <c r="C316" s="116" t="s">
        <v>295</v>
      </c>
      <c r="D316" s="20" t="s">
        <v>2651</v>
      </c>
      <c r="F316" s="23" t="str">
        <f t="shared" si="13"/>
        <v>福島県只見町</v>
      </c>
      <c r="G316" s="20" t="s">
        <v>2470</v>
      </c>
      <c r="H316" s="23" t="s">
        <v>275</v>
      </c>
      <c r="I316" s="23" t="s">
        <v>3060</v>
      </c>
    </row>
    <row r="317" spans="1:9">
      <c r="A317" s="116" t="str">
        <f t="shared" si="14"/>
        <v>大阪府泉南市</v>
      </c>
      <c r="B317" s="20" t="s">
        <v>2438</v>
      </c>
      <c r="C317" s="116" t="s">
        <v>295</v>
      </c>
      <c r="D317" s="20" t="s">
        <v>2654</v>
      </c>
      <c r="F317" s="23" t="str">
        <f t="shared" si="13"/>
        <v>福島県南会津町</v>
      </c>
      <c r="G317" s="20" t="s">
        <v>2470</v>
      </c>
      <c r="H317" s="23" t="s">
        <v>275</v>
      </c>
      <c r="I317" s="23" t="s">
        <v>3061</v>
      </c>
    </row>
    <row r="318" spans="1:9">
      <c r="A318" s="116" t="str">
        <f t="shared" si="14"/>
        <v>大阪府四條畷市</v>
      </c>
      <c r="B318" s="20" t="s">
        <v>2438</v>
      </c>
      <c r="C318" s="116" t="s">
        <v>295</v>
      </c>
      <c r="D318" s="20" t="s">
        <v>3151</v>
      </c>
      <c r="F318" s="23" t="str">
        <f t="shared" si="13"/>
        <v>福島県北塩原村</v>
      </c>
      <c r="G318" s="20" t="s">
        <v>2470</v>
      </c>
      <c r="H318" s="23" t="s">
        <v>275</v>
      </c>
      <c r="I318" s="23" t="s">
        <v>1338</v>
      </c>
    </row>
    <row r="319" spans="1:9">
      <c r="A319" s="116" t="str">
        <f t="shared" si="14"/>
        <v>大阪府阪南市</v>
      </c>
      <c r="B319" s="20" t="s">
        <v>2438</v>
      </c>
      <c r="C319" s="116" t="s">
        <v>295</v>
      </c>
      <c r="D319" s="20" t="s">
        <v>2655</v>
      </c>
      <c r="F319" s="23" t="str">
        <f t="shared" si="13"/>
        <v>福島県西会津町</v>
      </c>
      <c r="G319" s="20" t="s">
        <v>2470</v>
      </c>
      <c r="H319" s="23" t="s">
        <v>275</v>
      </c>
      <c r="I319" s="23" t="s">
        <v>1372</v>
      </c>
    </row>
    <row r="320" spans="1:9">
      <c r="A320" s="116" t="str">
        <f t="shared" si="14"/>
        <v>大阪府豊能町</v>
      </c>
      <c r="B320" s="20" t="s">
        <v>2438</v>
      </c>
      <c r="C320" s="116" t="s">
        <v>295</v>
      </c>
      <c r="D320" s="20" t="s">
        <v>3152</v>
      </c>
      <c r="F320" s="23" t="str">
        <f t="shared" si="13"/>
        <v>福島県磐梯町</v>
      </c>
      <c r="G320" s="20" t="s">
        <v>2470</v>
      </c>
      <c r="H320" s="23" t="s">
        <v>275</v>
      </c>
      <c r="I320" s="23" t="s">
        <v>1404</v>
      </c>
    </row>
    <row r="321" spans="1:9">
      <c r="A321" s="116" t="str">
        <f t="shared" si="14"/>
        <v>大阪府能勢町</v>
      </c>
      <c r="B321" s="20" t="s">
        <v>2438</v>
      </c>
      <c r="C321" s="116" t="s">
        <v>295</v>
      </c>
      <c r="D321" s="20" t="s">
        <v>2656</v>
      </c>
      <c r="F321" s="23" t="str">
        <f t="shared" si="13"/>
        <v>福島県猪苗代町</v>
      </c>
      <c r="G321" s="20" t="s">
        <v>2470</v>
      </c>
      <c r="H321" s="23" t="s">
        <v>275</v>
      </c>
      <c r="I321" s="23" t="s">
        <v>1435</v>
      </c>
    </row>
    <row r="322" spans="1:9">
      <c r="A322" s="116" t="str">
        <f t="shared" si="14"/>
        <v>大阪府忠岡町</v>
      </c>
      <c r="B322" s="20" t="s">
        <v>2438</v>
      </c>
      <c r="C322" s="116" t="s">
        <v>295</v>
      </c>
      <c r="D322" s="20" t="s">
        <v>2657</v>
      </c>
      <c r="F322" s="23" t="str">
        <f t="shared" si="13"/>
        <v>福島県会津坂下町</v>
      </c>
      <c r="G322" s="20" t="s">
        <v>2470</v>
      </c>
      <c r="H322" s="23" t="s">
        <v>275</v>
      </c>
      <c r="I322" s="23" t="s">
        <v>1463</v>
      </c>
    </row>
    <row r="323" spans="1:9">
      <c r="A323" s="116" t="str">
        <f t="shared" si="14"/>
        <v>大阪府熊取町</v>
      </c>
      <c r="B323" s="20" t="s">
        <v>2438</v>
      </c>
      <c r="C323" s="116" t="s">
        <v>295</v>
      </c>
      <c r="D323" s="20" t="s">
        <v>2658</v>
      </c>
      <c r="F323" s="23" t="str">
        <f t="shared" ref="F323:F386" si="15">CONCATENATE(H323,I323)</f>
        <v>福島県湯川村</v>
      </c>
      <c r="G323" s="20" t="s">
        <v>2470</v>
      </c>
      <c r="H323" s="23" t="s">
        <v>275</v>
      </c>
      <c r="I323" s="23" t="s">
        <v>1489</v>
      </c>
    </row>
    <row r="324" spans="1:9">
      <c r="A324" s="116" t="str">
        <f t="shared" si="14"/>
        <v>大阪府田尻町</v>
      </c>
      <c r="B324" s="20" t="s">
        <v>2438</v>
      </c>
      <c r="C324" s="116" t="s">
        <v>295</v>
      </c>
      <c r="D324" s="20" t="s">
        <v>2659</v>
      </c>
      <c r="F324" s="23" t="str">
        <f t="shared" si="15"/>
        <v>福島県柳津町</v>
      </c>
      <c r="G324" s="20" t="s">
        <v>2470</v>
      </c>
      <c r="H324" s="23" t="s">
        <v>275</v>
      </c>
      <c r="I324" s="23" t="s">
        <v>1513</v>
      </c>
    </row>
    <row r="325" spans="1:9">
      <c r="A325" s="116" t="str">
        <f t="shared" si="14"/>
        <v>大阪府岬町</v>
      </c>
      <c r="B325" s="20" t="s">
        <v>2438</v>
      </c>
      <c r="C325" s="116" t="s">
        <v>295</v>
      </c>
      <c r="D325" s="20" t="s">
        <v>2660</v>
      </c>
      <c r="F325" s="23" t="str">
        <f t="shared" si="15"/>
        <v>福島県三島町</v>
      </c>
      <c r="G325" s="20" t="s">
        <v>2470</v>
      </c>
      <c r="H325" s="23" t="s">
        <v>275</v>
      </c>
      <c r="I325" s="23" t="s">
        <v>1538</v>
      </c>
    </row>
    <row r="326" spans="1:9">
      <c r="A326" s="116" t="str">
        <f t="shared" si="14"/>
        <v>大阪府太子町</v>
      </c>
      <c r="B326" s="20" t="s">
        <v>2438</v>
      </c>
      <c r="C326" s="116" t="s">
        <v>295</v>
      </c>
      <c r="D326" s="20" t="s">
        <v>2661</v>
      </c>
      <c r="F326" s="23" t="str">
        <f t="shared" si="15"/>
        <v>福島県金山町</v>
      </c>
      <c r="G326" s="20" t="s">
        <v>2470</v>
      </c>
      <c r="H326" s="23" t="s">
        <v>275</v>
      </c>
      <c r="I326" s="23" t="s">
        <v>1236</v>
      </c>
    </row>
    <row r="327" spans="1:9">
      <c r="A327" s="116" t="str">
        <f t="shared" si="14"/>
        <v>大阪府河南町</v>
      </c>
      <c r="B327" s="20" t="s">
        <v>2438</v>
      </c>
      <c r="C327" s="116" t="s">
        <v>295</v>
      </c>
      <c r="D327" s="20" t="s">
        <v>2662</v>
      </c>
      <c r="F327" s="23" t="str">
        <f t="shared" si="15"/>
        <v>福島県昭和村</v>
      </c>
      <c r="G327" s="20" t="s">
        <v>2470</v>
      </c>
      <c r="H327" s="23" t="s">
        <v>275</v>
      </c>
      <c r="I327" s="23" t="s">
        <v>1465</v>
      </c>
    </row>
    <row r="328" spans="1:9">
      <c r="A328" s="116" t="str">
        <f t="shared" si="14"/>
        <v>大阪府千早赤阪村</v>
      </c>
      <c r="B328" s="20" t="s">
        <v>2438</v>
      </c>
      <c r="C328" s="116" t="s">
        <v>295</v>
      </c>
      <c r="D328" s="20" t="s">
        <v>2663</v>
      </c>
      <c r="F328" s="23" t="str">
        <f t="shared" si="15"/>
        <v>福島県会津美里町</v>
      </c>
      <c r="G328" s="20" t="s">
        <v>2470</v>
      </c>
      <c r="H328" s="23" t="s">
        <v>275</v>
      </c>
      <c r="I328" s="23" t="s">
        <v>1602</v>
      </c>
    </row>
    <row r="329" spans="1:9">
      <c r="A329" s="116" t="str">
        <f t="shared" ref="A329:A392" si="16">CONCATENATE(C329,D329)</f>
        <v>兵庫県明石市</v>
      </c>
      <c r="B329" s="20" t="s">
        <v>2438</v>
      </c>
      <c r="C329" s="116" t="s">
        <v>296</v>
      </c>
      <c r="D329" s="20" t="s">
        <v>2664</v>
      </c>
      <c r="F329" s="23" t="str">
        <f t="shared" si="15"/>
        <v>福島県西郷村</v>
      </c>
      <c r="G329" s="20" t="s">
        <v>2470</v>
      </c>
      <c r="H329" s="23" t="s">
        <v>275</v>
      </c>
      <c r="I329" s="23" t="s">
        <v>2667</v>
      </c>
    </row>
    <row r="330" spans="1:9">
      <c r="A330" s="116" t="str">
        <f t="shared" si="16"/>
        <v>兵庫県赤穂市</v>
      </c>
      <c r="B330" s="20" t="s">
        <v>2438</v>
      </c>
      <c r="C330" s="116" t="s">
        <v>296</v>
      </c>
      <c r="D330" s="20" t="s">
        <v>2665</v>
      </c>
      <c r="F330" s="23" t="str">
        <f t="shared" si="15"/>
        <v>福島県中島村</v>
      </c>
      <c r="G330" s="20" t="s">
        <v>2470</v>
      </c>
      <c r="H330" s="23" t="s">
        <v>275</v>
      </c>
      <c r="I330" s="23" t="s">
        <v>2669</v>
      </c>
    </row>
    <row r="331" spans="1:9">
      <c r="A331" s="117" t="str">
        <f t="shared" si="16"/>
        <v>兵庫県丹波篠山市</v>
      </c>
      <c r="B331" s="20" t="s">
        <v>2438</v>
      </c>
      <c r="C331" s="116" t="s">
        <v>296</v>
      </c>
      <c r="D331" s="120" t="s">
        <v>3153</v>
      </c>
      <c r="F331" s="23" t="str">
        <f t="shared" si="15"/>
        <v>福島県石川町</v>
      </c>
      <c r="G331" s="20" t="s">
        <v>2470</v>
      </c>
      <c r="H331" s="23" t="s">
        <v>275</v>
      </c>
      <c r="I331" s="23" t="s">
        <v>2671</v>
      </c>
    </row>
    <row r="332" spans="1:9">
      <c r="A332" s="116" t="str">
        <f t="shared" si="16"/>
        <v>兵庫県猪名川町</v>
      </c>
      <c r="B332" s="20" t="s">
        <v>2438</v>
      </c>
      <c r="C332" s="116" t="s">
        <v>296</v>
      </c>
      <c r="D332" s="20" t="s">
        <v>2666</v>
      </c>
      <c r="F332" s="23" t="str">
        <f t="shared" si="15"/>
        <v>福島県浅川町</v>
      </c>
      <c r="G332" s="20" t="s">
        <v>2470</v>
      </c>
      <c r="H332" s="23" t="s">
        <v>275</v>
      </c>
      <c r="I332" s="23" t="s">
        <v>2673</v>
      </c>
    </row>
    <row r="333" spans="1:9">
      <c r="A333" s="116" t="str">
        <f t="shared" si="16"/>
        <v>奈良県大和高田市</v>
      </c>
      <c r="B333" s="20" t="s">
        <v>2438</v>
      </c>
      <c r="C333" s="116" t="s">
        <v>297</v>
      </c>
      <c r="D333" s="20" t="s">
        <v>2668</v>
      </c>
      <c r="F333" s="23" t="str">
        <f t="shared" si="15"/>
        <v>福島県三春町</v>
      </c>
      <c r="G333" s="20" t="s">
        <v>2470</v>
      </c>
      <c r="H333" s="23" t="s">
        <v>275</v>
      </c>
      <c r="I333" s="23" t="s">
        <v>1795</v>
      </c>
    </row>
    <row r="334" spans="1:9">
      <c r="A334" s="116" t="str">
        <f t="shared" si="16"/>
        <v>奈良県橿原市</v>
      </c>
      <c r="B334" s="20" t="s">
        <v>2438</v>
      </c>
      <c r="C334" s="116" t="s">
        <v>297</v>
      </c>
      <c r="D334" s="20" t="s">
        <v>2670</v>
      </c>
      <c r="F334" s="23" t="str">
        <f t="shared" si="15"/>
        <v>福島県小野町</v>
      </c>
      <c r="G334" s="20" t="s">
        <v>2470</v>
      </c>
      <c r="H334" s="23" t="s">
        <v>275</v>
      </c>
      <c r="I334" s="23" t="s">
        <v>1802</v>
      </c>
    </row>
    <row r="335" spans="1:9">
      <c r="A335" s="116" t="str">
        <f t="shared" si="16"/>
        <v>奈良県生駒市</v>
      </c>
      <c r="B335" s="20" t="s">
        <v>2438</v>
      </c>
      <c r="C335" s="116" t="s">
        <v>297</v>
      </c>
      <c r="D335" s="20" t="s">
        <v>2672</v>
      </c>
      <c r="F335" s="23" t="str">
        <f t="shared" si="15"/>
        <v>福島県川内村</v>
      </c>
      <c r="G335" s="20" t="s">
        <v>2470</v>
      </c>
      <c r="H335" s="23" t="s">
        <v>275</v>
      </c>
      <c r="I335" s="23" t="s">
        <v>2677</v>
      </c>
    </row>
    <row r="336" spans="1:9">
      <c r="A336" s="116" t="str">
        <f t="shared" si="16"/>
        <v>奈良県香芝市</v>
      </c>
      <c r="B336" s="20" t="s">
        <v>2438</v>
      </c>
      <c r="C336" s="116" t="s">
        <v>297</v>
      </c>
      <c r="D336" s="20" t="s">
        <v>2674</v>
      </c>
      <c r="F336" s="23" t="str">
        <f t="shared" si="15"/>
        <v>福島県葛尾村</v>
      </c>
      <c r="G336" s="20" t="s">
        <v>2470</v>
      </c>
      <c r="H336" s="23" t="s">
        <v>275</v>
      </c>
      <c r="I336" s="23" t="s">
        <v>2679</v>
      </c>
    </row>
    <row r="337" spans="1:9">
      <c r="A337" s="116" t="str">
        <f t="shared" si="16"/>
        <v>奈良県葛城市</v>
      </c>
      <c r="B337" s="20" t="s">
        <v>2438</v>
      </c>
      <c r="C337" s="116" t="s">
        <v>297</v>
      </c>
      <c r="D337" s="20" t="s">
        <v>2675</v>
      </c>
      <c r="F337" s="23" t="str">
        <f t="shared" si="15"/>
        <v>福島県飯舘村</v>
      </c>
      <c r="G337" s="20" t="s">
        <v>2470</v>
      </c>
      <c r="H337" s="23" t="s">
        <v>275</v>
      </c>
      <c r="I337" s="23" t="s">
        <v>3062</v>
      </c>
    </row>
    <row r="338" spans="1:9">
      <c r="A338" s="116" t="str">
        <f t="shared" si="16"/>
        <v>奈良県御所市</v>
      </c>
      <c r="B338" s="20" t="s">
        <v>2438</v>
      </c>
      <c r="C338" s="116" t="s">
        <v>297</v>
      </c>
      <c r="D338" s="20" t="s">
        <v>2676</v>
      </c>
      <c r="F338" s="23" t="str">
        <f t="shared" si="15"/>
        <v>群馬県沼田市</v>
      </c>
      <c r="G338" s="20" t="s">
        <v>2470</v>
      </c>
      <c r="H338" s="23" t="s">
        <v>278</v>
      </c>
      <c r="I338" s="23" t="s">
        <v>2682</v>
      </c>
    </row>
    <row r="339" spans="1:9">
      <c r="A339" s="116" t="str">
        <f t="shared" si="16"/>
        <v>奈良県平群町</v>
      </c>
      <c r="B339" s="20" t="s">
        <v>2438</v>
      </c>
      <c r="C339" s="116" t="s">
        <v>297</v>
      </c>
      <c r="D339" s="20" t="s">
        <v>2678</v>
      </c>
      <c r="F339" s="23" t="str">
        <f t="shared" si="15"/>
        <v>群馬県上野村</v>
      </c>
      <c r="G339" s="20" t="s">
        <v>2470</v>
      </c>
      <c r="H339" s="23" t="s">
        <v>278</v>
      </c>
      <c r="I339" s="23" t="s">
        <v>2684</v>
      </c>
    </row>
    <row r="340" spans="1:9">
      <c r="A340" s="116" t="str">
        <f t="shared" si="16"/>
        <v>奈良県三郷町</v>
      </c>
      <c r="B340" s="20" t="s">
        <v>2438</v>
      </c>
      <c r="C340" s="116" t="s">
        <v>297</v>
      </c>
      <c r="D340" s="20" t="s">
        <v>2680</v>
      </c>
      <c r="F340" s="23" t="str">
        <f t="shared" si="15"/>
        <v>群馬県南牧村</v>
      </c>
      <c r="G340" s="20" t="s">
        <v>2470</v>
      </c>
      <c r="H340" s="23" t="s">
        <v>278</v>
      </c>
      <c r="I340" s="23" t="s">
        <v>2686</v>
      </c>
    </row>
    <row r="341" spans="1:9">
      <c r="A341" s="116" t="str">
        <f t="shared" si="16"/>
        <v>奈良県斑鳩町</v>
      </c>
      <c r="B341" s="20" t="s">
        <v>2438</v>
      </c>
      <c r="C341" s="116" t="s">
        <v>297</v>
      </c>
      <c r="D341" s="20" t="s">
        <v>2681</v>
      </c>
      <c r="F341" s="23" t="str">
        <f t="shared" si="15"/>
        <v>群馬県長野原町</v>
      </c>
      <c r="G341" s="20" t="s">
        <v>2470</v>
      </c>
      <c r="H341" s="23" t="s">
        <v>278</v>
      </c>
      <c r="I341" s="23" t="s">
        <v>2688</v>
      </c>
    </row>
    <row r="342" spans="1:9">
      <c r="A342" s="116" t="str">
        <f t="shared" si="16"/>
        <v>奈良県安堵町</v>
      </c>
      <c r="B342" s="20" t="s">
        <v>2438</v>
      </c>
      <c r="C342" s="116" t="s">
        <v>297</v>
      </c>
      <c r="D342" s="20" t="s">
        <v>2683</v>
      </c>
      <c r="F342" s="23" t="str">
        <f t="shared" si="15"/>
        <v>群馬県嬬恋村</v>
      </c>
      <c r="G342" s="20" t="s">
        <v>2470</v>
      </c>
      <c r="H342" s="23" t="s">
        <v>278</v>
      </c>
      <c r="I342" s="23" t="s">
        <v>2690</v>
      </c>
    </row>
    <row r="343" spans="1:9">
      <c r="A343" s="116" t="str">
        <f t="shared" si="16"/>
        <v>奈良県上牧町</v>
      </c>
      <c r="B343" s="20" t="s">
        <v>2438</v>
      </c>
      <c r="C343" s="116" t="s">
        <v>297</v>
      </c>
      <c r="D343" s="20" t="s">
        <v>2685</v>
      </c>
      <c r="F343" s="23" t="str">
        <f t="shared" si="15"/>
        <v>群馬県草津町</v>
      </c>
      <c r="G343" s="20" t="s">
        <v>2470</v>
      </c>
      <c r="H343" s="23" t="s">
        <v>278</v>
      </c>
      <c r="I343" s="23" t="s">
        <v>2692</v>
      </c>
    </row>
    <row r="344" spans="1:9">
      <c r="A344" s="116" t="str">
        <f t="shared" si="16"/>
        <v>奈良県王寺町</v>
      </c>
      <c r="B344" s="20" t="s">
        <v>2438</v>
      </c>
      <c r="C344" s="116" t="s">
        <v>297</v>
      </c>
      <c r="D344" s="20" t="s">
        <v>2687</v>
      </c>
      <c r="F344" s="23" t="str">
        <f t="shared" si="15"/>
        <v>群馬県高山村</v>
      </c>
      <c r="G344" s="20" t="s">
        <v>2470</v>
      </c>
      <c r="H344" s="23" t="s">
        <v>278</v>
      </c>
      <c r="I344" s="23" t="s">
        <v>2384</v>
      </c>
    </row>
    <row r="345" spans="1:9">
      <c r="A345" s="116" t="str">
        <f t="shared" si="16"/>
        <v>奈良県広陵町</v>
      </c>
      <c r="B345" s="20" t="s">
        <v>2438</v>
      </c>
      <c r="C345" s="116" t="s">
        <v>297</v>
      </c>
      <c r="D345" s="20" t="s">
        <v>2689</v>
      </c>
      <c r="F345" s="23" t="str">
        <f t="shared" si="15"/>
        <v>群馬県片品村</v>
      </c>
      <c r="G345" s="20" t="s">
        <v>2470</v>
      </c>
      <c r="H345" s="23" t="s">
        <v>278</v>
      </c>
      <c r="I345" s="23" t="s">
        <v>2338</v>
      </c>
    </row>
    <row r="346" spans="1:9">
      <c r="A346" s="116" t="str">
        <f t="shared" si="16"/>
        <v>奈良県河合町</v>
      </c>
      <c r="B346" s="20" t="s">
        <v>2438</v>
      </c>
      <c r="C346" s="116" t="s">
        <v>297</v>
      </c>
      <c r="D346" s="20" t="s">
        <v>2691</v>
      </c>
      <c r="F346" s="23" t="str">
        <f t="shared" si="15"/>
        <v>群馬県川場村</v>
      </c>
      <c r="G346" s="20" t="s">
        <v>2470</v>
      </c>
      <c r="H346" s="23" t="s">
        <v>278</v>
      </c>
      <c r="I346" s="23" t="s">
        <v>2696</v>
      </c>
    </row>
    <row r="347" spans="1:9">
      <c r="A347" s="116" t="str">
        <f t="shared" si="16"/>
        <v>和歌山県和歌山市</v>
      </c>
      <c r="B347" s="20" t="s">
        <v>2438</v>
      </c>
      <c r="C347" s="116" t="s">
        <v>298</v>
      </c>
      <c r="D347" s="20" t="s">
        <v>2693</v>
      </c>
      <c r="F347" s="23" t="str">
        <f t="shared" si="15"/>
        <v>群馬県みなかみ町</v>
      </c>
      <c r="G347" s="20" t="s">
        <v>2470</v>
      </c>
      <c r="H347" s="23" t="s">
        <v>278</v>
      </c>
      <c r="I347" s="23" t="s">
        <v>2698</v>
      </c>
    </row>
    <row r="348" spans="1:9">
      <c r="A348" s="116" t="str">
        <f t="shared" si="16"/>
        <v>和歌山県橋本市</v>
      </c>
      <c r="B348" s="20" t="s">
        <v>2438</v>
      </c>
      <c r="C348" s="116" t="s">
        <v>298</v>
      </c>
      <c r="D348" s="20" t="s">
        <v>2694</v>
      </c>
      <c r="F348" s="23" t="str">
        <f t="shared" si="15"/>
        <v>新潟県長岡市</v>
      </c>
      <c r="G348" s="20" t="s">
        <v>2470</v>
      </c>
      <c r="H348" s="23" t="s">
        <v>283</v>
      </c>
      <c r="I348" s="23" t="s">
        <v>2473</v>
      </c>
    </row>
    <row r="349" spans="1:9">
      <c r="A349" s="116" t="str">
        <f t="shared" si="16"/>
        <v>和歌山県紀の川市</v>
      </c>
      <c r="B349" s="20" t="s">
        <v>2438</v>
      </c>
      <c r="C349" s="116" t="s">
        <v>298</v>
      </c>
      <c r="D349" s="20" t="s">
        <v>2695</v>
      </c>
      <c r="F349" s="23" t="str">
        <f t="shared" si="15"/>
        <v>新潟県小千谷市</v>
      </c>
      <c r="G349" s="20" t="s">
        <v>2470</v>
      </c>
      <c r="H349" s="23" t="s">
        <v>283</v>
      </c>
      <c r="I349" s="23" t="s">
        <v>2340</v>
      </c>
    </row>
    <row r="350" spans="1:9">
      <c r="A350" s="116" t="str">
        <f t="shared" si="16"/>
        <v>和歌山県岩出市</v>
      </c>
      <c r="B350" s="20" t="s">
        <v>2438</v>
      </c>
      <c r="C350" s="116" t="s">
        <v>298</v>
      </c>
      <c r="D350" s="20" t="s">
        <v>2697</v>
      </c>
      <c r="F350" s="23" t="str">
        <f t="shared" si="15"/>
        <v>新潟県十日町市</v>
      </c>
      <c r="G350" s="20" t="s">
        <v>2470</v>
      </c>
      <c r="H350" s="23" t="s">
        <v>283</v>
      </c>
      <c r="I350" s="23" t="s">
        <v>2702</v>
      </c>
    </row>
    <row r="351" spans="1:9">
      <c r="A351" s="116" t="str">
        <f t="shared" si="16"/>
        <v>和歌山県かつらぎ町</v>
      </c>
      <c r="B351" s="20" t="s">
        <v>2438</v>
      </c>
      <c r="C351" s="116" t="s">
        <v>298</v>
      </c>
      <c r="D351" s="20" t="s">
        <v>2699</v>
      </c>
      <c r="F351" s="23" t="str">
        <f t="shared" si="15"/>
        <v>新潟県見附市</v>
      </c>
      <c r="G351" s="20" t="s">
        <v>2470</v>
      </c>
      <c r="H351" s="23" t="s">
        <v>283</v>
      </c>
      <c r="I351" s="23" t="s">
        <v>2704</v>
      </c>
    </row>
    <row r="352" spans="1:9">
      <c r="A352" s="116" t="str">
        <f t="shared" si="16"/>
        <v>香川県高松市</v>
      </c>
      <c r="B352" s="20" t="s">
        <v>2438</v>
      </c>
      <c r="C352" s="116" t="s">
        <v>305</v>
      </c>
      <c r="D352" s="20" t="s">
        <v>2700</v>
      </c>
      <c r="F352" s="23" t="str">
        <f t="shared" si="15"/>
        <v>新潟県糸魚川市</v>
      </c>
      <c r="G352" s="20" t="s">
        <v>2470</v>
      </c>
      <c r="H352" s="23" t="s">
        <v>283</v>
      </c>
      <c r="I352" s="23" t="s">
        <v>2348</v>
      </c>
    </row>
    <row r="353" spans="1:9">
      <c r="A353" s="116" t="str">
        <f t="shared" si="16"/>
        <v>福岡県大野城市</v>
      </c>
      <c r="B353" s="20" t="s">
        <v>2438</v>
      </c>
      <c r="C353" s="116" t="s">
        <v>308</v>
      </c>
      <c r="D353" s="20" t="s">
        <v>2701</v>
      </c>
      <c r="F353" s="23" t="str">
        <f t="shared" si="15"/>
        <v>新潟県妙高市</v>
      </c>
      <c r="G353" s="20" t="s">
        <v>2470</v>
      </c>
      <c r="H353" s="23" t="s">
        <v>283</v>
      </c>
      <c r="I353" s="23" t="s">
        <v>2350</v>
      </c>
    </row>
    <row r="354" spans="1:9">
      <c r="A354" s="116" t="str">
        <f t="shared" si="16"/>
        <v>福岡県太宰府市</v>
      </c>
      <c r="B354" s="20" t="s">
        <v>2438</v>
      </c>
      <c r="C354" s="116" t="s">
        <v>308</v>
      </c>
      <c r="D354" s="20" t="s">
        <v>2703</v>
      </c>
      <c r="F354" s="23" t="str">
        <f t="shared" si="15"/>
        <v>新潟県魚沼市</v>
      </c>
      <c r="G354" s="20" t="s">
        <v>2470</v>
      </c>
      <c r="H354" s="23" t="s">
        <v>283</v>
      </c>
      <c r="I354" s="23" t="s">
        <v>2352</v>
      </c>
    </row>
    <row r="355" spans="1:9">
      <c r="A355" s="116" t="str">
        <f t="shared" si="16"/>
        <v>福岡県糸島市</v>
      </c>
      <c r="B355" s="20" t="s">
        <v>2438</v>
      </c>
      <c r="C355" s="116" t="s">
        <v>308</v>
      </c>
      <c r="D355" s="20" t="s">
        <v>2705</v>
      </c>
      <c r="F355" s="23" t="str">
        <f t="shared" si="15"/>
        <v>新潟県南魚沼市</v>
      </c>
      <c r="G355" s="20" t="s">
        <v>2470</v>
      </c>
      <c r="H355" s="23" t="s">
        <v>283</v>
      </c>
      <c r="I355" s="23" t="s">
        <v>2354</v>
      </c>
    </row>
    <row r="356" spans="1:9">
      <c r="A356" s="117" t="str">
        <f t="shared" si="16"/>
        <v>福岡県那珂川市</v>
      </c>
      <c r="B356" s="20" t="s">
        <v>2438</v>
      </c>
      <c r="C356" s="116" t="s">
        <v>308</v>
      </c>
      <c r="D356" s="120" t="s">
        <v>3154</v>
      </c>
      <c r="F356" s="23" t="str">
        <f t="shared" si="15"/>
        <v>新潟県胎内市</v>
      </c>
      <c r="G356" s="20" t="s">
        <v>2470</v>
      </c>
      <c r="H356" s="23" t="s">
        <v>283</v>
      </c>
      <c r="I356" s="23" t="s">
        <v>2485</v>
      </c>
    </row>
    <row r="357" spans="1:9">
      <c r="A357" s="116" t="str">
        <f t="shared" si="16"/>
        <v>福岡県志免町</v>
      </c>
      <c r="B357" s="20" t="s">
        <v>2438</v>
      </c>
      <c r="C357" s="116" t="s">
        <v>308</v>
      </c>
      <c r="D357" s="20" t="s">
        <v>2706</v>
      </c>
      <c r="F357" s="23" t="str">
        <f t="shared" si="15"/>
        <v>新潟県阿賀町</v>
      </c>
      <c r="G357" s="20" t="s">
        <v>2470</v>
      </c>
      <c r="H357" s="23" t="s">
        <v>283</v>
      </c>
      <c r="I357" s="23" t="s">
        <v>3063</v>
      </c>
    </row>
    <row r="358" spans="1:9">
      <c r="A358" s="116" t="str">
        <f t="shared" si="16"/>
        <v>福岡県新宮町</v>
      </c>
      <c r="B358" s="20" t="s">
        <v>2438</v>
      </c>
      <c r="C358" s="116" t="s">
        <v>308</v>
      </c>
      <c r="D358" s="20" t="s">
        <v>2707</v>
      </c>
      <c r="F358" s="23" t="str">
        <f t="shared" si="15"/>
        <v>新潟県湯沢町</v>
      </c>
      <c r="G358" s="20" t="s">
        <v>2470</v>
      </c>
      <c r="H358" s="23" t="s">
        <v>283</v>
      </c>
      <c r="I358" s="23" t="s">
        <v>3064</v>
      </c>
    </row>
    <row r="359" spans="1:9">
      <c r="A359" s="116" t="str">
        <f t="shared" si="16"/>
        <v>福岡県粕屋町</v>
      </c>
      <c r="B359" s="20" t="s">
        <v>2438</v>
      </c>
      <c r="C359" s="116" t="s">
        <v>308</v>
      </c>
      <c r="D359" s="20" t="s">
        <v>2708</v>
      </c>
      <c r="F359" s="23" t="str">
        <f t="shared" si="15"/>
        <v>新潟県津南町</v>
      </c>
      <c r="G359" s="20" t="s">
        <v>2470</v>
      </c>
      <c r="H359" s="23" t="s">
        <v>283</v>
      </c>
      <c r="I359" s="23" t="s">
        <v>3065</v>
      </c>
    </row>
    <row r="360" spans="1:9">
      <c r="A360" s="116" t="str">
        <f t="shared" si="16"/>
        <v>佐賀県佐賀市</v>
      </c>
      <c r="B360" s="20" t="s">
        <v>2438</v>
      </c>
      <c r="C360" s="116" t="s">
        <v>309</v>
      </c>
      <c r="D360" s="20" t="s">
        <v>2709</v>
      </c>
      <c r="F360" s="23" t="str">
        <f t="shared" si="15"/>
        <v>新潟県関川村</v>
      </c>
      <c r="G360" s="20" t="s">
        <v>2470</v>
      </c>
      <c r="H360" s="23" t="s">
        <v>283</v>
      </c>
      <c r="I360" s="23" t="s">
        <v>2362</v>
      </c>
    </row>
    <row r="361" spans="1:9">
      <c r="A361" s="116" t="str">
        <f t="shared" si="16"/>
        <v>佐賀県吉野ヶ里町</v>
      </c>
      <c r="B361" s="20" t="s">
        <v>2438</v>
      </c>
      <c r="C361" s="116" t="s">
        <v>309</v>
      </c>
      <c r="D361" s="20" t="s">
        <v>2710</v>
      </c>
      <c r="F361" s="23" t="str">
        <f t="shared" si="15"/>
        <v>福井県勝山市</v>
      </c>
      <c r="G361" s="20" t="s">
        <v>2470</v>
      </c>
      <c r="H361" s="23" t="s">
        <v>286</v>
      </c>
      <c r="I361" s="23" t="s">
        <v>2373</v>
      </c>
    </row>
    <row r="362" spans="1:9">
      <c r="A362" s="116" t="str">
        <f t="shared" si="16"/>
        <v>北海道札幌市</v>
      </c>
      <c r="B362" s="20" t="s">
        <v>2711</v>
      </c>
      <c r="C362" s="116" t="s">
        <v>269</v>
      </c>
      <c r="D362" s="20" t="s">
        <v>2216</v>
      </c>
      <c r="F362" s="23" t="str">
        <f t="shared" si="15"/>
        <v>福井県池田町</v>
      </c>
      <c r="G362" s="20" t="s">
        <v>2470</v>
      </c>
      <c r="H362" s="23" t="s">
        <v>286</v>
      </c>
      <c r="I362" s="23" t="s">
        <v>3066</v>
      </c>
    </row>
    <row r="363" spans="1:9">
      <c r="A363" s="116" t="str">
        <f t="shared" si="16"/>
        <v>宮城県塩竈市</v>
      </c>
      <c r="B363" s="20" t="s">
        <v>2711</v>
      </c>
      <c r="C363" s="116" t="s">
        <v>272</v>
      </c>
      <c r="D363" s="20" t="s">
        <v>3155</v>
      </c>
      <c r="F363" s="23" t="str">
        <f t="shared" si="15"/>
        <v>山梨県富士吉田市</v>
      </c>
      <c r="G363" s="20" t="s">
        <v>2470</v>
      </c>
      <c r="H363" s="23" t="s">
        <v>287</v>
      </c>
      <c r="I363" s="23" t="s">
        <v>2715</v>
      </c>
    </row>
    <row r="364" spans="1:9">
      <c r="A364" s="116" t="str">
        <f t="shared" si="16"/>
        <v>宮城県名取市</v>
      </c>
      <c r="B364" s="20" t="s">
        <v>2711</v>
      </c>
      <c r="C364" s="116" t="s">
        <v>272</v>
      </c>
      <c r="D364" s="20" t="s">
        <v>2712</v>
      </c>
      <c r="F364" s="23" t="str">
        <f t="shared" si="15"/>
        <v>山梨県道志村</v>
      </c>
      <c r="G364" s="20" t="s">
        <v>2470</v>
      </c>
      <c r="H364" s="23" t="s">
        <v>287</v>
      </c>
      <c r="I364" s="23" t="s">
        <v>2717</v>
      </c>
    </row>
    <row r="365" spans="1:9">
      <c r="A365" s="116" t="str">
        <f t="shared" si="16"/>
        <v>宮城県村田町</v>
      </c>
      <c r="B365" s="20" t="s">
        <v>2711</v>
      </c>
      <c r="C365" s="116" t="s">
        <v>272</v>
      </c>
      <c r="D365" s="20" t="s">
        <v>2713</v>
      </c>
      <c r="F365" s="23" t="str">
        <f t="shared" si="15"/>
        <v>山梨県忍野村</v>
      </c>
      <c r="G365" s="20" t="s">
        <v>2470</v>
      </c>
      <c r="H365" s="23" t="s">
        <v>287</v>
      </c>
      <c r="I365" s="23" t="s">
        <v>2719</v>
      </c>
    </row>
    <row r="366" spans="1:9">
      <c r="A366" s="116" t="str">
        <f t="shared" si="16"/>
        <v>宮城県利府町</v>
      </c>
      <c r="B366" s="20" t="s">
        <v>2711</v>
      </c>
      <c r="C366" s="116" t="s">
        <v>272</v>
      </c>
      <c r="D366" s="20" t="s">
        <v>2714</v>
      </c>
      <c r="F366" s="23" t="str">
        <f t="shared" si="15"/>
        <v>山梨県山中湖村</v>
      </c>
      <c r="G366" s="20" t="s">
        <v>2470</v>
      </c>
      <c r="H366" s="23" t="s">
        <v>287</v>
      </c>
      <c r="I366" s="23" t="s">
        <v>2721</v>
      </c>
    </row>
    <row r="367" spans="1:9">
      <c r="A367" s="116" t="str">
        <f t="shared" si="16"/>
        <v>茨城県結城市</v>
      </c>
      <c r="B367" s="20" t="s">
        <v>2711</v>
      </c>
      <c r="C367" s="116" t="s">
        <v>276</v>
      </c>
      <c r="D367" s="20" t="s">
        <v>2716</v>
      </c>
      <c r="F367" s="23" t="str">
        <f t="shared" si="15"/>
        <v>山梨県鳴沢村</v>
      </c>
      <c r="G367" s="20" t="s">
        <v>2470</v>
      </c>
      <c r="H367" s="23" t="s">
        <v>287</v>
      </c>
      <c r="I367" s="23" t="s">
        <v>2723</v>
      </c>
    </row>
    <row r="368" spans="1:9">
      <c r="A368" s="116" t="str">
        <f t="shared" si="16"/>
        <v>茨城県下妻市</v>
      </c>
      <c r="B368" s="20" t="s">
        <v>2711</v>
      </c>
      <c r="C368" s="116" t="s">
        <v>276</v>
      </c>
      <c r="D368" s="20" t="s">
        <v>2718</v>
      </c>
      <c r="F368" s="23" t="str">
        <f t="shared" si="15"/>
        <v>山梨県富士河口湖町</v>
      </c>
      <c r="G368" s="20" t="s">
        <v>2470</v>
      </c>
      <c r="H368" s="23" t="s">
        <v>287</v>
      </c>
      <c r="I368" s="23" t="s">
        <v>2725</v>
      </c>
    </row>
    <row r="369" spans="1:9">
      <c r="A369" s="116" t="str">
        <f t="shared" si="16"/>
        <v>茨城県常陸太田市</v>
      </c>
      <c r="B369" s="20" t="s">
        <v>2711</v>
      </c>
      <c r="C369" s="116" t="s">
        <v>276</v>
      </c>
      <c r="D369" s="20" t="s">
        <v>2720</v>
      </c>
      <c r="F369" s="23" t="str">
        <f t="shared" si="15"/>
        <v>山梨県小菅村</v>
      </c>
      <c r="G369" s="20" t="s">
        <v>2470</v>
      </c>
      <c r="H369" s="23" t="s">
        <v>287</v>
      </c>
      <c r="I369" s="23" t="s">
        <v>3067</v>
      </c>
    </row>
    <row r="370" spans="1:9">
      <c r="A370" s="116" t="str">
        <f t="shared" si="16"/>
        <v>茨城県笠間市</v>
      </c>
      <c r="B370" s="20" t="s">
        <v>2711</v>
      </c>
      <c r="C370" s="116" t="s">
        <v>276</v>
      </c>
      <c r="D370" s="20" t="s">
        <v>2722</v>
      </c>
      <c r="F370" s="23" t="str">
        <f t="shared" si="15"/>
        <v>山梨県丹波山村</v>
      </c>
      <c r="G370" s="20" t="s">
        <v>2470</v>
      </c>
      <c r="H370" s="23" t="s">
        <v>287</v>
      </c>
      <c r="I370" s="23" t="s">
        <v>3068</v>
      </c>
    </row>
    <row r="371" spans="1:9">
      <c r="A371" s="116" t="str">
        <f t="shared" si="16"/>
        <v>茨城県鹿嶋市</v>
      </c>
      <c r="B371" s="20" t="s">
        <v>2711</v>
      </c>
      <c r="C371" s="116" t="s">
        <v>276</v>
      </c>
      <c r="D371" s="20" t="s">
        <v>2724</v>
      </c>
      <c r="F371" s="23" t="str">
        <f t="shared" si="15"/>
        <v>長野県長野市</v>
      </c>
      <c r="G371" s="20" t="s">
        <v>2470</v>
      </c>
      <c r="H371" s="23" t="s">
        <v>288</v>
      </c>
      <c r="I371" s="23" t="s">
        <v>2502</v>
      </c>
    </row>
    <row r="372" spans="1:9">
      <c r="A372" s="116" t="str">
        <f t="shared" si="16"/>
        <v>茨城県潮来市</v>
      </c>
      <c r="B372" s="20" t="s">
        <v>2711</v>
      </c>
      <c r="C372" s="116" t="s">
        <v>276</v>
      </c>
      <c r="D372" s="20" t="s">
        <v>2726</v>
      </c>
      <c r="F372" s="23" t="str">
        <f t="shared" si="15"/>
        <v>長野県松本市</v>
      </c>
      <c r="G372" s="20" t="s">
        <v>2470</v>
      </c>
      <c r="H372" s="23" t="s">
        <v>288</v>
      </c>
      <c r="I372" s="23" t="s">
        <v>2730</v>
      </c>
    </row>
    <row r="373" spans="1:9">
      <c r="A373" s="116" t="str">
        <f t="shared" si="16"/>
        <v>茨城県筑西市</v>
      </c>
      <c r="B373" s="20" t="s">
        <v>2711</v>
      </c>
      <c r="C373" s="116" t="s">
        <v>276</v>
      </c>
      <c r="D373" s="20" t="s">
        <v>2727</v>
      </c>
      <c r="F373" s="23" t="str">
        <f t="shared" si="15"/>
        <v>長野県上田市</v>
      </c>
      <c r="G373" s="20" t="s">
        <v>2470</v>
      </c>
      <c r="H373" s="23" t="s">
        <v>288</v>
      </c>
      <c r="I373" s="23" t="s">
        <v>2732</v>
      </c>
    </row>
    <row r="374" spans="1:9">
      <c r="A374" s="116" t="str">
        <f t="shared" si="16"/>
        <v>茨城県桜川市</v>
      </c>
      <c r="B374" s="20" t="s">
        <v>2711</v>
      </c>
      <c r="C374" s="116" t="s">
        <v>276</v>
      </c>
      <c r="D374" s="20" t="s">
        <v>2728</v>
      </c>
      <c r="F374" s="23" t="str">
        <f t="shared" si="15"/>
        <v>長野県岡谷市</v>
      </c>
      <c r="G374" s="20" t="s">
        <v>2470</v>
      </c>
      <c r="H374" s="23" t="s">
        <v>288</v>
      </c>
      <c r="I374" s="23" t="s">
        <v>2734</v>
      </c>
    </row>
    <row r="375" spans="1:9">
      <c r="A375" s="116" t="str">
        <f t="shared" si="16"/>
        <v>茨城県茨城町</v>
      </c>
      <c r="B375" s="20" t="s">
        <v>2711</v>
      </c>
      <c r="C375" s="116" t="s">
        <v>276</v>
      </c>
      <c r="D375" s="20" t="s">
        <v>2729</v>
      </c>
      <c r="F375" s="23" t="str">
        <f t="shared" si="15"/>
        <v>長野県諏訪市</v>
      </c>
      <c r="G375" s="20" t="s">
        <v>2470</v>
      </c>
      <c r="H375" s="23" t="s">
        <v>288</v>
      </c>
      <c r="I375" s="23" t="s">
        <v>2736</v>
      </c>
    </row>
    <row r="376" spans="1:9">
      <c r="A376" s="116" t="str">
        <f t="shared" si="16"/>
        <v>茨城県城里町</v>
      </c>
      <c r="B376" s="20" t="s">
        <v>2711</v>
      </c>
      <c r="C376" s="116" t="s">
        <v>276</v>
      </c>
      <c r="D376" s="20" t="s">
        <v>2731</v>
      </c>
      <c r="F376" s="23" t="str">
        <f t="shared" si="15"/>
        <v>長野県須坂市</v>
      </c>
      <c r="G376" s="20" t="s">
        <v>2470</v>
      </c>
      <c r="H376" s="23" t="s">
        <v>288</v>
      </c>
      <c r="I376" s="23" t="s">
        <v>2738</v>
      </c>
    </row>
    <row r="377" spans="1:9">
      <c r="A377" s="116" t="str">
        <f t="shared" si="16"/>
        <v>茨城県八千代町</v>
      </c>
      <c r="B377" s="20" t="s">
        <v>2711</v>
      </c>
      <c r="C377" s="116" t="s">
        <v>276</v>
      </c>
      <c r="D377" s="20" t="s">
        <v>2733</v>
      </c>
      <c r="F377" s="23" t="str">
        <f t="shared" si="15"/>
        <v>長野県小諸市</v>
      </c>
      <c r="G377" s="20" t="s">
        <v>2470</v>
      </c>
      <c r="H377" s="23" t="s">
        <v>288</v>
      </c>
      <c r="I377" s="23" t="s">
        <v>2740</v>
      </c>
    </row>
    <row r="378" spans="1:9">
      <c r="A378" s="116" t="str">
        <f t="shared" si="16"/>
        <v>栃木県栃木市</v>
      </c>
      <c r="B378" s="20" t="s">
        <v>2711</v>
      </c>
      <c r="C378" s="116" t="s">
        <v>277</v>
      </c>
      <c r="D378" s="20" t="s">
        <v>2735</v>
      </c>
      <c r="F378" s="23" t="str">
        <f t="shared" si="15"/>
        <v>長野県伊那市</v>
      </c>
      <c r="G378" s="20" t="s">
        <v>2470</v>
      </c>
      <c r="H378" s="23" t="s">
        <v>288</v>
      </c>
      <c r="I378" s="23" t="s">
        <v>2742</v>
      </c>
    </row>
    <row r="379" spans="1:9">
      <c r="A379" s="116" t="str">
        <f t="shared" si="16"/>
        <v>栃木県佐野市</v>
      </c>
      <c r="B379" s="20" t="s">
        <v>2711</v>
      </c>
      <c r="C379" s="116" t="s">
        <v>277</v>
      </c>
      <c r="D379" s="20" t="s">
        <v>2737</v>
      </c>
      <c r="F379" s="23" t="str">
        <f t="shared" si="15"/>
        <v>長野県駒ヶ根市</v>
      </c>
      <c r="G379" s="20" t="s">
        <v>2470</v>
      </c>
      <c r="H379" s="23" t="s">
        <v>288</v>
      </c>
      <c r="I379" s="23" t="s">
        <v>2744</v>
      </c>
    </row>
    <row r="380" spans="1:9">
      <c r="A380" s="116" t="str">
        <f t="shared" si="16"/>
        <v>栃木県鹿沼市</v>
      </c>
      <c r="B380" s="20" t="s">
        <v>2711</v>
      </c>
      <c r="C380" s="116" t="s">
        <v>277</v>
      </c>
      <c r="D380" s="20" t="s">
        <v>2739</v>
      </c>
      <c r="F380" s="23" t="str">
        <f t="shared" si="15"/>
        <v>長野県中野市</v>
      </c>
      <c r="G380" s="20" t="s">
        <v>2470</v>
      </c>
      <c r="H380" s="23" t="s">
        <v>288</v>
      </c>
      <c r="I380" s="23" t="s">
        <v>2746</v>
      </c>
    </row>
    <row r="381" spans="1:9">
      <c r="A381" s="116" t="str">
        <f t="shared" si="16"/>
        <v>栃木県日光市</v>
      </c>
      <c r="B381" s="20" t="s">
        <v>2711</v>
      </c>
      <c r="C381" s="116" t="s">
        <v>277</v>
      </c>
      <c r="D381" s="20" t="s">
        <v>2741</v>
      </c>
      <c r="F381" s="23" t="str">
        <f t="shared" si="15"/>
        <v>長野県大町市</v>
      </c>
      <c r="G381" s="20" t="s">
        <v>2470</v>
      </c>
      <c r="H381" s="23" t="s">
        <v>288</v>
      </c>
      <c r="I381" s="23" t="s">
        <v>2748</v>
      </c>
    </row>
    <row r="382" spans="1:9">
      <c r="A382" s="116" t="str">
        <f t="shared" si="16"/>
        <v>栃木県小山市</v>
      </c>
      <c r="B382" s="20" t="s">
        <v>2711</v>
      </c>
      <c r="C382" s="116" t="s">
        <v>277</v>
      </c>
      <c r="D382" s="20" t="s">
        <v>2743</v>
      </c>
      <c r="F382" s="23" t="str">
        <f t="shared" si="15"/>
        <v>長野県飯山市</v>
      </c>
      <c r="G382" s="20" t="s">
        <v>2470</v>
      </c>
      <c r="H382" s="23" t="s">
        <v>288</v>
      </c>
      <c r="I382" s="23" t="s">
        <v>2377</v>
      </c>
    </row>
    <row r="383" spans="1:9">
      <c r="A383" s="116" t="str">
        <f t="shared" si="16"/>
        <v>栃木県真岡市</v>
      </c>
      <c r="B383" s="20" t="s">
        <v>2711</v>
      </c>
      <c r="C383" s="116" t="s">
        <v>277</v>
      </c>
      <c r="D383" s="20" t="s">
        <v>2745</v>
      </c>
      <c r="F383" s="23" t="str">
        <f t="shared" si="15"/>
        <v>長野県茅野市</v>
      </c>
      <c r="G383" s="20" t="s">
        <v>2470</v>
      </c>
      <c r="H383" s="23" t="s">
        <v>288</v>
      </c>
      <c r="I383" s="23" t="s">
        <v>2751</v>
      </c>
    </row>
    <row r="384" spans="1:9">
      <c r="A384" s="116" t="str">
        <f t="shared" si="16"/>
        <v>栃木県上三川町</v>
      </c>
      <c r="B384" s="20" t="s">
        <v>2711</v>
      </c>
      <c r="C384" s="116" t="s">
        <v>277</v>
      </c>
      <c r="D384" s="20" t="s">
        <v>2747</v>
      </c>
      <c r="F384" s="23" t="str">
        <f t="shared" si="15"/>
        <v>長野県塩尻市</v>
      </c>
      <c r="G384" s="20" t="s">
        <v>2470</v>
      </c>
      <c r="H384" s="23" t="s">
        <v>288</v>
      </c>
      <c r="I384" s="23" t="s">
        <v>2580</v>
      </c>
    </row>
    <row r="385" spans="1:9">
      <c r="A385" s="116" t="str">
        <f t="shared" si="16"/>
        <v>栃木県芳賀町</v>
      </c>
      <c r="B385" s="20" t="s">
        <v>2711</v>
      </c>
      <c r="C385" s="116" t="s">
        <v>277</v>
      </c>
      <c r="D385" s="20" t="s">
        <v>2749</v>
      </c>
      <c r="F385" s="23" t="str">
        <f t="shared" si="15"/>
        <v>長野県佐久市</v>
      </c>
      <c r="G385" s="20" t="s">
        <v>2470</v>
      </c>
      <c r="H385" s="23" t="s">
        <v>288</v>
      </c>
      <c r="I385" s="23" t="s">
        <v>2754</v>
      </c>
    </row>
    <row r="386" spans="1:9">
      <c r="A386" s="116" t="str">
        <f t="shared" si="16"/>
        <v>栃木県壬生町</v>
      </c>
      <c r="B386" s="20" t="s">
        <v>2711</v>
      </c>
      <c r="C386" s="116" t="s">
        <v>277</v>
      </c>
      <c r="D386" s="20" t="s">
        <v>2750</v>
      </c>
      <c r="F386" s="23" t="str">
        <f t="shared" si="15"/>
        <v>長野県千曲市</v>
      </c>
      <c r="G386" s="20" t="s">
        <v>2470</v>
      </c>
      <c r="H386" s="23" t="s">
        <v>288</v>
      </c>
      <c r="I386" s="23" t="s">
        <v>2756</v>
      </c>
    </row>
    <row r="387" spans="1:9">
      <c r="A387" s="116" t="str">
        <f t="shared" si="16"/>
        <v>群馬県前橋市</v>
      </c>
      <c r="B387" s="20" t="s">
        <v>2711</v>
      </c>
      <c r="C387" s="116" t="s">
        <v>278</v>
      </c>
      <c r="D387" s="20" t="s">
        <v>2752</v>
      </c>
      <c r="F387" s="23" t="str">
        <f t="shared" ref="F387:F443" si="17">CONCATENATE(H387,I387)</f>
        <v>長野県東御市</v>
      </c>
      <c r="G387" s="20" t="s">
        <v>2470</v>
      </c>
      <c r="H387" s="23" t="s">
        <v>288</v>
      </c>
      <c r="I387" s="23" t="s">
        <v>2758</v>
      </c>
    </row>
    <row r="388" spans="1:9">
      <c r="A388" s="116" t="str">
        <f t="shared" si="16"/>
        <v>群馬県桐生市</v>
      </c>
      <c r="B388" s="20" t="s">
        <v>2711</v>
      </c>
      <c r="C388" s="116" t="s">
        <v>278</v>
      </c>
      <c r="D388" s="20" t="s">
        <v>2753</v>
      </c>
      <c r="F388" s="23" t="str">
        <f t="shared" si="17"/>
        <v>長野県安曇野市</v>
      </c>
      <c r="G388" s="20" t="s">
        <v>2470</v>
      </c>
      <c r="H388" s="23" t="s">
        <v>288</v>
      </c>
      <c r="I388" s="23" t="s">
        <v>2759</v>
      </c>
    </row>
    <row r="389" spans="1:9">
      <c r="A389" s="116" t="str">
        <f t="shared" si="16"/>
        <v>群馬県伊勢崎市</v>
      </c>
      <c r="B389" s="20" t="s">
        <v>2711</v>
      </c>
      <c r="C389" s="116" t="s">
        <v>278</v>
      </c>
      <c r="D389" s="20" t="s">
        <v>2755</v>
      </c>
      <c r="F389" s="23" t="str">
        <f t="shared" si="17"/>
        <v>長野県小海町</v>
      </c>
      <c r="G389" s="20" t="s">
        <v>2470</v>
      </c>
      <c r="H389" s="23" t="s">
        <v>288</v>
      </c>
      <c r="I389" s="23" t="s">
        <v>1210</v>
      </c>
    </row>
    <row r="390" spans="1:9">
      <c r="A390" s="116" t="str">
        <f t="shared" si="16"/>
        <v>群馬県太田市</v>
      </c>
      <c r="B390" s="20" t="s">
        <v>2711</v>
      </c>
      <c r="C390" s="116" t="s">
        <v>278</v>
      </c>
      <c r="D390" s="20" t="s">
        <v>2757</v>
      </c>
      <c r="F390" s="23" t="str">
        <f t="shared" si="17"/>
        <v>長野県川上村</v>
      </c>
      <c r="G390" s="20" t="s">
        <v>2470</v>
      </c>
      <c r="H390" s="23" t="s">
        <v>288</v>
      </c>
      <c r="I390" s="23" t="s">
        <v>1247</v>
      </c>
    </row>
    <row r="391" spans="1:9">
      <c r="A391" s="116" t="str">
        <f t="shared" si="16"/>
        <v>群馬県沼田市</v>
      </c>
      <c r="B391" s="20" t="s">
        <v>2711</v>
      </c>
      <c r="C391" s="116" t="s">
        <v>278</v>
      </c>
      <c r="D391" s="20" t="s">
        <v>2682</v>
      </c>
      <c r="F391" s="23" t="str">
        <f t="shared" si="17"/>
        <v>長野県南牧村</v>
      </c>
      <c r="G391" s="20" t="s">
        <v>2470</v>
      </c>
      <c r="H391" s="23" t="s">
        <v>288</v>
      </c>
      <c r="I391" s="23" t="s">
        <v>1118</v>
      </c>
    </row>
    <row r="392" spans="1:9">
      <c r="A392" s="116" t="str">
        <f t="shared" si="16"/>
        <v>群馬県渋川市</v>
      </c>
      <c r="B392" s="20" t="s">
        <v>2711</v>
      </c>
      <c r="C392" s="116" t="s">
        <v>278</v>
      </c>
      <c r="D392" s="20" t="s">
        <v>2760</v>
      </c>
      <c r="F392" s="23" t="str">
        <f t="shared" si="17"/>
        <v>長野県南相木村</v>
      </c>
      <c r="G392" s="20" t="s">
        <v>2470</v>
      </c>
      <c r="H392" s="23" t="s">
        <v>288</v>
      </c>
      <c r="I392" s="23" t="s">
        <v>1314</v>
      </c>
    </row>
    <row r="393" spans="1:9">
      <c r="A393" s="116" t="str">
        <f t="shared" ref="A393:A456" si="18">CONCATENATE(C393,D393)</f>
        <v>群馬県みどり市</v>
      </c>
      <c r="B393" s="20" t="s">
        <v>2711</v>
      </c>
      <c r="C393" s="116" t="s">
        <v>278</v>
      </c>
      <c r="D393" s="20" t="s">
        <v>2761</v>
      </c>
      <c r="F393" s="23" t="str">
        <f t="shared" si="17"/>
        <v>長野県北相木村</v>
      </c>
      <c r="G393" s="20" t="s">
        <v>2470</v>
      </c>
      <c r="H393" s="23" t="s">
        <v>288</v>
      </c>
      <c r="I393" s="23" t="s">
        <v>1348</v>
      </c>
    </row>
    <row r="394" spans="1:9">
      <c r="A394" s="116" t="str">
        <f t="shared" si="18"/>
        <v>群馬県吉岡町</v>
      </c>
      <c r="B394" s="20" t="s">
        <v>2711</v>
      </c>
      <c r="C394" s="116" t="s">
        <v>278</v>
      </c>
      <c r="D394" s="20" t="s">
        <v>2762</v>
      </c>
      <c r="F394" s="23" t="str">
        <f t="shared" si="17"/>
        <v>長野県佐久穂町</v>
      </c>
      <c r="G394" s="20" t="s">
        <v>2470</v>
      </c>
      <c r="H394" s="23" t="s">
        <v>288</v>
      </c>
      <c r="I394" s="23" t="s">
        <v>1382</v>
      </c>
    </row>
    <row r="395" spans="1:9">
      <c r="A395" s="116" t="str">
        <f t="shared" si="18"/>
        <v>群馬県東吾妻町</v>
      </c>
      <c r="B395" s="20" t="s">
        <v>2711</v>
      </c>
      <c r="C395" s="116" t="s">
        <v>278</v>
      </c>
      <c r="D395" s="20" t="s">
        <v>2763</v>
      </c>
      <c r="F395" s="23" t="str">
        <f t="shared" si="17"/>
        <v>長野県軽井沢町</v>
      </c>
      <c r="G395" s="20" t="s">
        <v>2470</v>
      </c>
      <c r="H395" s="23" t="s">
        <v>288</v>
      </c>
      <c r="I395" s="23" t="s">
        <v>3069</v>
      </c>
    </row>
    <row r="396" spans="1:9">
      <c r="A396" s="116" t="str">
        <f t="shared" si="18"/>
        <v>群馬県玉村町</v>
      </c>
      <c r="B396" s="20" t="s">
        <v>2711</v>
      </c>
      <c r="C396" s="116" t="s">
        <v>278</v>
      </c>
      <c r="D396" s="20" t="s">
        <v>2764</v>
      </c>
      <c r="F396" s="23" t="str">
        <f t="shared" si="17"/>
        <v>長野県御代田町</v>
      </c>
      <c r="G396" s="20" t="s">
        <v>2470</v>
      </c>
      <c r="H396" s="23" t="s">
        <v>288</v>
      </c>
      <c r="I396" s="23" t="s">
        <v>3070</v>
      </c>
    </row>
    <row r="397" spans="1:9">
      <c r="A397" s="116" t="str">
        <f t="shared" si="18"/>
        <v>群馬県板倉町</v>
      </c>
      <c r="B397" s="20" t="s">
        <v>2711</v>
      </c>
      <c r="C397" s="116" t="s">
        <v>278</v>
      </c>
      <c r="D397" s="20" t="s">
        <v>2765</v>
      </c>
      <c r="F397" s="23" t="str">
        <f t="shared" si="17"/>
        <v>長野県立科町</v>
      </c>
      <c r="G397" s="20" t="s">
        <v>2470</v>
      </c>
      <c r="H397" s="23" t="s">
        <v>288</v>
      </c>
      <c r="I397" s="23" t="s">
        <v>3071</v>
      </c>
    </row>
    <row r="398" spans="1:9">
      <c r="A398" s="116" t="str">
        <f t="shared" si="18"/>
        <v>群馬県千代田町</v>
      </c>
      <c r="B398" s="20" t="s">
        <v>2711</v>
      </c>
      <c r="C398" s="116" t="s">
        <v>278</v>
      </c>
      <c r="D398" s="20" t="s">
        <v>2766</v>
      </c>
      <c r="F398" s="23" t="str">
        <f t="shared" si="17"/>
        <v>長野県青木村</v>
      </c>
      <c r="G398" s="20" t="s">
        <v>2470</v>
      </c>
      <c r="H398" s="23" t="s">
        <v>288</v>
      </c>
      <c r="I398" s="23" t="s">
        <v>3072</v>
      </c>
    </row>
    <row r="399" spans="1:9">
      <c r="A399" s="116" t="str">
        <f t="shared" si="18"/>
        <v>群馬県大泉町</v>
      </c>
      <c r="B399" s="20" t="s">
        <v>2711</v>
      </c>
      <c r="C399" s="116" t="s">
        <v>278</v>
      </c>
      <c r="D399" s="20" t="s">
        <v>2767</v>
      </c>
      <c r="F399" s="23" t="str">
        <f t="shared" si="17"/>
        <v>長野県長和町</v>
      </c>
      <c r="G399" s="20" t="s">
        <v>2470</v>
      </c>
      <c r="H399" s="23" t="s">
        <v>288</v>
      </c>
      <c r="I399" s="23" t="s">
        <v>3073</v>
      </c>
    </row>
    <row r="400" spans="1:9">
      <c r="A400" s="116" t="str">
        <f t="shared" si="18"/>
        <v>群馬県榛東村</v>
      </c>
      <c r="B400" s="20" t="s">
        <v>2711</v>
      </c>
      <c r="C400" s="116" t="s">
        <v>278</v>
      </c>
      <c r="D400" s="20" t="s">
        <v>2768</v>
      </c>
      <c r="F400" s="23" t="str">
        <f t="shared" si="17"/>
        <v>長野県下諏訪町</v>
      </c>
      <c r="G400" s="20" t="s">
        <v>2470</v>
      </c>
      <c r="H400" s="23" t="s">
        <v>288</v>
      </c>
      <c r="I400" s="23" t="s">
        <v>3074</v>
      </c>
    </row>
    <row r="401" spans="1:9">
      <c r="A401" s="116" t="str">
        <f t="shared" si="18"/>
        <v>埼玉県熊谷市</v>
      </c>
      <c r="B401" s="20" t="s">
        <v>2711</v>
      </c>
      <c r="C401" s="116" t="s">
        <v>279</v>
      </c>
      <c r="D401" s="20" t="s">
        <v>2769</v>
      </c>
      <c r="F401" s="23" t="str">
        <f t="shared" si="17"/>
        <v>長野県富士見町</v>
      </c>
      <c r="G401" s="20" t="s">
        <v>2470</v>
      </c>
      <c r="H401" s="23" t="s">
        <v>288</v>
      </c>
      <c r="I401" s="23" t="s">
        <v>3075</v>
      </c>
    </row>
    <row r="402" spans="1:9">
      <c r="A402" s="116" t="str">
        <f t="shared" si="18"/>
        <v>埼玉県日高市</v>
      </c>
      <c r="B402" s="20" t="s">
        <v>2711</v>
      </c>
      <c r="C402" s="116" t="s">
        <v>279</v>
      </c>
      <c r="D402" s="20" t="s">
        <v>2770</v>
      </c>
      <c r="F402" s="23" t="str">
        <f t="shared" si="17"/>
        <v>長野県原村</v>
      </c>
      <c r="G402" s="20" t="s">
        <v>2470</v>
      </c>
      <c r="H402" s="23" t="s">
        <v>288</v>
      </c>
      <c r="I402" s="23" t="s">
        <v>3076</v>
      </c>
    </row>
    <row r="403" spans="1:9">
      <c r="A403" s="116" t="str">
        <f t="shared" si="18"/>
        <v>埼玉県毛呂山町</v>
      </c>
      <c r="B403" s="20" t="s">
        <v>2711</v>
      </c>
      <c r="C403" s="116" t="s">
        <v>279</v>
      </c>
      <c r="D403" s="20" t="s">
        <v>2771</v>
      </c>
      <c r="F403" s="23" t="str">
        <f t="shared" si="17"/>
        <v>長野県辰野町</v>
      </c>
      <c r="G403" s="20" t="s">
        <v>2470</v>
      </c>
      <c r="H403" s="23" t="s">
        <v>288</v>
      </c>
      <c r="I403" s="23" t="s">
        <v>2775</v>
      </c>
    </row>
    <row r="404" spans="1:9">
      <c r="A404" s="116" t="str">
        <f t="shared" si="18"/>
        <v>埼玉県越生町</v>
      </c>
      <c r="B404" s="20" t="s">
        <v>2711</v>
      </c>
      <c r="C404" s="116" t="s">
        <v>279</v>
      </c>
      <c r="D404" s="20" t="s">
        <v>2772</v>
      </c>
      <c r="F404" s="23" t="str">
        <f t="shared" si="17"/>
        <v>長野県箕輪町</v>
      </c>
      <c r="G404" s="20" t="s">
        <v>2470</v>
      </c>
      <c r="H404" s="23" t="s">
        <v>288</v>
      </c>
      <c r="I404" s="23" t="s">
        <v>2777</v>
      </c>
    </row>
    <row r="405" spans="1:9">
      <c r="A405" s="116" t="str">
        <f t="shared" si="18"/>
        <v>埼玉県嵐山町</v>
      </c>
      <c r="B405" s="20" t="s">
        <v>2711</v>
      </c>
      <c r="C405" s="116" t="s">
        <v>279</v>
      </c>
      <c r="D405" s="20" t="s">
        <v>2773</v>
      </c>
      <c r="F405" s="23" t="str">
        <f t="shared" si="17"/>
        <v>長野県飯島町</v>
      </c>
      <c r="G405" s="20" t="s">
        <v>2470</v>
      </c>
      <c r="H405" s="23" t="s">
        <v>288</v>
      </c>
      <c r="I405" s="23" t="s">
        <v>2779</v>
      </c>
    </row>
    <row r="406" spans="1:9">
      <c r="A406" s="116" t="str">
        <f t="shared" si="18"/>
        <v>埼玉県吉見町</v>
      </c>
      <c r="B406" s="20" t="s">
        <v>2711</v>
      </c>
      <c r="C406" s="116" t="s">
        <v>279</v>
      </c>
      <c r="D406" s="20" t="s">
        <v>2774</v>
      </c>
      <c r="F406" s="23" t="str">
        <f t="shared" si="17"/>
        <v>長野県南箕輪村</v>
      </c>
      <c r="G406" s="20" t="s">
        <v>2470</v>
      </c>
      <c r="H406" s="23" t="s">
        <v>288</v>
      </c>
      <c r="I406" s="23" t="s">
        <v>2781</v>
      </c>
    </row>
    <row r="407" spans="1:9">
      <c r="A407" s="116" t="str">
        <f t="shared" si="18"/>
        <v>千葉県鴨川市</v>
      </c>
      <c r="B407" s="20" t="s">
        <v>2711</v>
      </c>
      <c r="C407" s="116" t="s">
        <v>280</v>
      </c>
      <c r="D407" s="20" t="s">
        <v>2776</v>
      </c>
      <c r="F407" s="23" t="str">
        <f t="shared" si="17"/>
        <v>長野県宮田村</v>
      </c>
      <c r="G407" s="20" t="s">
        <v>2470</v>
      </c>
      <c r="H407" s="23" t="s">
        <v>288</v>
      </c>
      <c r="I407" s="23" t="s">
        <v>2783</v>
      </c>
    </row>
    <row r="408" spans="1:9">
      <c r="A408" s="116" t="str">
        <f t="shared" si="18"/>
        <v>千葉県八街市</v>
      </c>
      <c r="B408" s="20" t="s">
        <v>2711</v>
      </c>
      <c r="C408" s="116" t="s">
        <v>280</v>
      </c>
      <c r="D408" s="20" t="s">
        <v>2778</v>
      </c>
      <c r="F408" s="23" t="str">
        <f t="shared" si="17"/>
        <v>長野県阿智村</v>
      </c>
      <c r="G408" s="20" t="s">
        <v>2470</v>
      </c>
      <c r="H408" s="23" t="s">
        <v>288</v>
      </c>
      <c r="I408" s="23" t="s">
        <v>2785</v>
      </c>
    </row>
    <row r="409" spans="1:9">
      <c r="A409" s="116" t="str">
        <f t="shared" si="18"/>
        <v>千葉県富里市</v>
      </c>
      <c r="B409" s="20" t="s">
        <v>2711</v>
      </c>
      <c r="C409" s="116" t="s">
        <v>280</v>
      </c>
      <c r="D409" s="20" t="s">
        <v>2780</v>
      </c>
      <c r="F409" s="23" t="str">
        <f t="shared" si="17"/>
        <v>長野県平谷村</v>
      </c>
      <c r="G409" s="20" t="s">
        <v>2470</v>
      </c>
      <c r="H409" s="23" t="s">
        <v>288</v>
      </c>
      <c r="I409" s="23" t="s">
        <v>2787</v>
      </c>
    </row>
    <row r="410" spans="1:9">
      <c r="A410" s="116" t="str">
        <f t="shared" si="18"/>
        <v>千葉県山武市</v>
      </c>
      <c r="B410" s="20" t="s">
        <v>2711</v>
      </c>
      <c r="C410" s="116" t="s">
        <v>280</v>
      </c>
      <c r="D410" s="20" t="s">
        <v>2782</v>
      </c>
      <c r="F410" s="23" t="str">
        <f t="shared" si="17"/>
        <v>長野県根羽村</v>
      </c>
      <c r="G410" s="20" t="s">
        <v>2470</v>
      </c>
      <c r="H410" s="23" t="s">
        <v>288</v>
      </c>
      <c r="I410" s="23" t="s">
        <v>2788</v>
      </c>
    </row>
    <row r="411" spans="1:9">
      <c r="A411" s="116" t="str">
        <f t="shared" si="18"/>
        <v>千葉県九十九里町</v>
      </c>
      <c r="B411" s="20" t="s">
        <v>2711</v>
      </c>
      <c r="C411" s="116" t="s">
        <v>280</v>
      </c>
      <c r="D411" s="20" t="s">
        <v>2784</v>
      </c>
      <c r="F411" s="23" t="str">
        <f t="shared" si="17"/>
        <v>長野県下條村</v>
      </c>
      <c r="G411" s="20" t="s">
        <v>2470</v>
      </c>
      <c r="H411" s="23" t="s">
        <v>288</v>
      </c>
      <c r="I411" s="23" t="s">
        <v>2790</v>
      </c>
    </row>
    <row r="412" spans="1:9">
      <c r="A412" s="116" t="str">
        <f t="shared" si="18"/>
        <v>千葉県芝山町</v>
      </c>
      <c r="B412" s="20" t="s">
        <v>2711</v>
      </c>
      <c r="C412" s="116" t="s">
        <v>280</v>
      </c>
      <c r="D412" s="20" t="s">
        <v>2786</v>
      </c>
      <c r="F412" s="23" t="str">
        <f t="shared" si="17"/>
        <v>長野県売木村</v>
      </c>
      <c r="G412" s="20" t="s">
        <v>2470</v>
      </c>
      <c r="H412" s="23" t="s">
        <v>288</v>
      </c>
      <c r="I412" s="23" t="s">
        <v>2792</v>
      </c>
    </row>
    <row r="413" spans="1:9">
      <c r="A413" s="116" t="str">
        <f t="shared" si="18"/>
        <v>千葉県大多喜町</v>
      </c>
      <c r="B413" s="20" t="s">
        <v>2711</v>
      </c>
      <c r="C413" s="116" t="s">
        <v>280</v>
      </c>
      <c r="D413" s="20" t="s">
        <v>3156</v>
      </c>
      <c r="F413" s="23" t="str">
        <f t="shared" si="17"/>
        <v>長野県大鹿村</v>
      </c>
      <c r="G413" s="20" t="s">
        <v>2470</v>
      </c>
      <c r="H413" s="23" t="s">
        <v>288</v>
      </c>
      <c r="I413" s="23" t="s">
        <v>2794</v>
      </c>
    </row>
    <row r="414" spans="1:9">
      <c r="A414" s="116" t="str">
        <f t="shared" si="18"/>
        <v>東京都武蔵村山市</v>
      </c>
      <c r="B414" s="20" t="s">
        <v>2711</v>
      </c>
      <c r="C414" s="116" t="s">
        <v>281</v>
      </c>
      <c r="D414" s="20" t="s">
        <v>2789</v>
      </c>
      <c r="F414" s="23" t="str">
        <f t="shared" si="17"/>
        <v>長野県上松町</v>
      </c>
      <c r="G414" s="20" t="s">
        <v>2470</v>
      </c>
      <c r="H414" s="23" t="s">
        <v>288</v>
      </c>
      <c r="I414" s="23" t="s">
        <v>2796</v>
      </c>
    </row>
    <row r="415" spans="1:9">
      <c r="A415" s="116" t="str">
        <f t="shared" si="18"/>
        <v>東京都瑞穂町</v>
      </c>
      <c r="B415" s="20" t="s">
        <v>2711</v>
      </c>
      <c r="C415" s="116" t="s">
        <v>281</v>
      </c>
      <c r="D415" s="20" t="s">
        <v>2791</v>
      </c>
      <c r="F415" s="23" t="str">
        <f t="shared" si="17"/>
        <v>長野県木祖村</v>
      </c>
      <c r="G415" s="20" t="s">
        <v>2470</v>
      </c>
      <c r="H415" s="23" t="s">
        <v>288</v>
      </c>
      <c r="I415" s="23" t="s">
        <v>2797</v>
      </c>
    </row>
    <row r="416" spans="1:9">
      <c r="A416" s="116" t="str">
        <f t="shared" si="18"/>
        <v>神奈川県箱根町</v>
      </c>
      <c r="B416" s="20" t="s">
        <v>2711</v>
      </c>
      <c r="C416" s="116" t="s">
        <v>282</v>
      </c>
      <c r="D416" s="20" t="s">
        <v>2793</v>
      </c>
      <c r="F416" s="23" t="str">
        <f t="shared" si="17"/>
        <v>長野県王滝村</v>
      </c>
      <c r="G416" s="20" t="s">
        <v>2470</v>
      </c>
      <c r="H416" s="23" t="s">
        <v>288</v>
      </c>
      <c r="I416" s="23" t="s">
        <v>2798</v>
      </c>
    </row>
    <row r="417" spans="1:9">
      <c r="A417" s="116" t="str">
        <f t="shared" si="18"/>
        <v>新潟県新潟市</v>
      </c>
      <c r="B417" s="20" t="s">
        <v>2711</v>
      </c>
      <c r="C417" s="116" t="s">
        <v>283</v>
      </c>
      <c r="D417" s="20" t="s">
        <v>2795</v>
      </c>
      <c r="F417" s="23" t="str">
        <f t="shared" si="17"/>
        <v>長野県大桑村</v>
      </c>
      <c r="G417" s="20" t="s">
        <v>2470</v>
      </c>
      <c r="H417" s="23" t="s">
        <v>288</v>
      </c>
      <c r="I417" s="23" t="s">
        <v>2799</v>
      </c>
    </row>
    <row r="418" spans="1:9">
      <c r="A418" s="116" t="str">
        <f t="shared" si="18"/>
        <v>富山県富山市</v>
      </c>
      <c r="B418" s="20" t="s">
        <v>2711</v>
      </c>
      <c r="C418" s="116" t="s">
        <v>284</v>
      </c>
      <c r="D418" s="20" t="s">
        <v>2487</v>
      </c>
      <c r="F418" s="23" t="str">
        <f t="shared" si="17"/>
        <v>長野県木曽町</v>
      </c>
      <c r="G418" s="20" t="s">
        <v>2470</v>
      </c>
      <c r="H418" s="23" t="s">
        <v>288</v>
      </c>
      <c r="I418" s="23" t="s">
        <v>2800</v>
      </c>
    </row>
    <row r="419" spans="1:9">
      <c r="A419" s="116" t="str">
        <f t="shared" si="18"/>
        <v>富山県南砺市</v>
      </c>
      <c r="B419" s="20" t="s">
        <v>2711</v>
      </c>
      <c r="C419" s="116" t="s">
        <v>284</v>
      </c>
      <c r="D419" s="20" t="s">
        <v>2493</v>
      </c>
      <c r="F419" s="23" t="str">
        <f t="shared" si="17"/>
        <v>長野県麻績村</v>
      </c>
      <c r="G419" s="20" t="s">
        <v>2470</v>
      </c>
      <c r="H419" s="23" t="s">
        <v>288</v>
      </c>
      <c r="I419" s="23" t="s">
        <v>1873</v>
      </c>
    </row>
    <row r="420" spans="1:9">
      <c r="A420" s="116" t="str">
        <f t="shared" si="18"/>
        <v>富山県上市町</v>
      </c>
      <c r="B420" s="20" t="s">
        <v>2711</v>
      </c>
      <c r="C420" s="116" t="s">
        <v>284</v>
      </c>
      <c r="D420" s="20" t="s">
        <v>2365</v>
      </c>
      <c r="F420" s="23" t="str">
        <f t="shared" si="17"/>
        <v>長野県生坂村</v>
      </c>
      <c r="G420" s="20" t="s">
        <v>2470</v>
      </c>
      <c r="H420" s="23" t="s">
        <v>288</v>
      </c>
      <c r="I420" s="23" t="s">
        <v>1878</v>
      </c>
    </row>
    <row r="421" spans="1:9">
      <c r="A421" s="116" t="str">
        <f t="shared" si="18"/>
        <v>富山県立山町</v>
      </c>
      <c r="B421" s="20" t="s">
        <v>2711</v>
      </c>
      <c r="C421" s="116" t="s">
        <v>284</v>
      </c>
      <c r="D421" s="20" t="s">
        <v>2368</v>
      </c>
      <c r="F421" s="23" t="str">
        <f t="shared" si="17"/>
        <v>長野県山形村</v>
      </c>
      <c r="G421" s="20" t="s">
        <v>2470</v>
      </c>
      <c r="H421" s="23" t="s">
        <v>288</v>
      </c>
      <c r="I421" s="23" t="s">
        <v>1883</v>
      </c>
    </row>
    <row r="422" spans="1:9">
      <c r="A422" s="116" t="str">
        <f t="shared" si="18"/>
        <v>富山県舟橋村</v>
      </c>
      <c r="B422" s="20" t="s">
        <v>2711</v>
      </c>
      <c r="C422" s="116" t="s">
        <v>284</v>
      </c>
      <c r="D422" s="20" t="s">
        <v>2801</v>
      </c>
      <c r="F422" s="23" t="str">
        <f t="shared" si="17"/>
        <v>長野県朝日村</v>
      </c>
      <c r="G422" s="20" t="s">
        <v>2470</v>
      </c>
      <c r="H422" s="23" t="s">
        <v>288</v>
      </c>
      <c r="I422" s="23" t="s">
        <v>1887</v>
      </c>
    </row>
    <row r="423" spans="1:9">
      <c r="A423" s="116" t="str">
        <f t="shared" si="18"/>
        <v>石川県金沢市</v>
      </c>
      <c r="B423" s="20" t="s">
        <v>2711</v>
      </c>
      <c r="C423" s="116" t="s">
        <v>285</v>
      </c>
      <c r="D423" s="20" t="s">
        <v>2802</v>
      </c>
      <c r="F423" s="23" t="str">
        <f t="shared" si="17"/>
        <v>長野県筑北村</v>
      </c>
      <c r="G423" s="20" t="s">
        <v>2470</v>
      </c>
      <c r="H423" s="23" t="s">
        <v>288</v>
      </c>
      <c r="I423" s="23" t="s">
        <v>1890</v>
      </c>
    </row>
    <row r="424" spans="1:9">
      <c r="A424" s="116" t="str">
        <f t="shared" si="18"/>
        <v>石川県津幡町</v>
      </c>
      <c r="B424" s="20" t="s">
        <v>2711</v>
      </c>
      <c r="C424" s="116" t="s">
        <v>285</v>
      </c>
      <c r="D424" s="20" t="s">
        <v>2803</v>
      </c>
      <c r="F424" s="23" t="str">
        <f t="shared" si="17"/>
        <v>長野県池田町</v>
      </c>
      <c r="G424" s="20" t="s">
        <v>2470</v>
      </c>
      <c r="H424" s="23" t="s">
        <v>288</v>
      </c>
      <c r="I424" s="23" t="s">
        <v>3077</v>
      </c>
    </row>
    <row r="425" spans="1:9">
      <c r="A425" s="116" t="str">
        <f t="shared" si="18"/>
        <v>石川県内灘町</v>
      </c>
      <c r="B425" s="20" t="s">
        <v>2711</v>
      </c>
      <c r="C425" s="116" t="s">
        <v>285</v>
      </c>
      <c r="D425" s="20" t="s">
        <v>2804</v>
      </c>
      <c r="F425" s="23" t="str">
        <f t="shared" si="17"/>
        <v>長野県松川村</v>
      </c>
      <c r="G425" s="20" t="s">
        <v>2470</v>
      </c>
      <c r="H425" s="23" t="s">
        <v>288</v>
      </c>
      <c r="I425" s="23" t="s">
        <v>3078</v>
      </c>
    </row>
    <row r="426" spans="1:9">
      <c r="A426" s="116" t="str">
        <f t="shared" si="18"/>
        <v>福井県福井市</v>
      </c>
      <c r="B426" s="20" t="s">
        <v>2711</v>
      </c>
      <c r="C426" s="116" t="s">
        <v>286</v>
      </c>
      <c r="D426" s="20" t="s">
        <v>2805</v>
      </c>
      <c r="F426" s="23" t="str">
        <f t="shared" si="17"/>
        <v>長野県白馬村</v>
      </c>
      <c r="G426" s="20" t="s">
        <v>2470</v>
      </c>
      <c r="H426" s="23" t="s">
        <v>288</v>
      </c>
      <c r="I426" s="23" t="s">
        <v>3079</v>
      </c>
    </row>
    <row r="427" spans="1:9">
      <c r="A427" s="116" t="str">
        <f t="shared" si="18"/>
        <v>山梨県南アルプス市</v>
      </c>
      <c r="B427" s="20" t="s">
        <v>2711</v>
      </c>
      <c r="C427" s="116" t="s">
        <v>287</v>
      </c>
      <c r="D427" s="20" t="s">
        <v>2806</v>
      </c>
      <c r="F427" s="23" t="str">
        <f t="shared" si="17"/>
        <v>長野県小谷村</v>
      </c>
      <c r="G427" s="20" t="s">
        <v>2470</v>
      </c>
      <c r="H427" s="23" t="s">
        <v>288</v>
      </c>
      <c r="I427" s="23" t="s">
        <v>3080</v>
      </c>
    </row>
    <row r="428" spans="1:9">
      <c r="A428" s="116" t="str">
        <f t="shared" si="18"/>
        <v>山梨県北杜市</v>
      </c>
      <c r="B428" s="20" t="s">
        <v>2711</v>
      </c>
      <c r="C428" s="116" t="s">
        <v>287</v>
      </c>
      <c r="D428" s="20" t="s">
        <v>2427</v>
      </c>
      <c r="F428" s="23" t="str">
        <f t="shared" si="17"/>
        <v>長野県坂城町</v>
      </c>
      <c r="G428" s="20" t="s">
        <v>2470</v>
      </c>
      <c r="H428" s="23" t="s">
        <v>288</v>
      </c>
      <c r="I428" s="23" t="s">
        <v>3081</v>
      </c>
    </row>
    <row r="429" spans="1:9">
      <c r="A429" s="116" t="str">
        <f t="shared" si="18"/>
        <v>山梨県甲斐市</v>
      </c>
      <c r="B429" s="20" t="s">
        <v>2711</v>
      </c>
      <c r="C429" s="116" t="s">
        <v>287</v>
      </c>
      <c r="D429" s="20" t="s">
        <v>2807</v>
      </c>
      <c r="F429" s="23" t="str">
        <f t="shared" si="17"/>
        <v>長野県小布施町</v>
      </c>
      <c r="G429" s="20" t="s">
        <v>2470</v>
      </c>
      <c r="H429" s="23" t="s">
        <v>288</v>
      </c>
      <c r="I429" s="23" t="s">
        <v>3082</v>
      </c>
    </row>
    <row r="430" spans="1:9">
      <c r="A430" s="116" t="str">
        <f t="shared" si="18"/>
        <v>山梨県上野原市</v>
      </c>
      <c r="B430" s="20" t="s">
        <v>2711</v>
      </c>
      <c r="C430" s="116" t="s">
        <v>287</v>
      </c>
      <c r="D430" s="20" t="s">
        <v>2808</v>
      </c>
      <c r="F430" s="23" t="str">
        <f t="shared" si="17"/>
        <v>長野県高山村</v>
      </c>
      <c r="G430" s="20" t="s">
        <v>2470</v>
      </c>
      <c r="H430" s="23" t="s">
        <v>288</v>
      </c>
      <c r="I430" s="23" t="s">
        <v>3083</v>
      </c>
    </row>
    <row r="431" spans="1:9">
      <c r="A431" s="116" t="str">
        <f t="shared" si="18"/>
        <v>山梨県中央市</v>
      </c>
      <c r="B431" s="20" t="s">
        <v>2711</v>
      </c>
      <c r="C431" s="116" t="s">
        <v>287</v>
      </c>
      <c r="D431" s="20" t="s">
        <v>2809</v>
      </c>
      <c r="F431" s="23" t="str">
        <f t="shared" si="17"/>
        <v>長野県山ノ内町</v>
      </c>
      <c r="G431" s="20" t="s">
        <v>2470</v>
      </c>
      <c r="H431" s="23" t="s">
        <v>288</v>
      </c>
      <c r="I431" s="23" t="s">
        <v>3084</v>
      </c>
    </row>
    <row r="432" spans="1:9">
      <c r="A432" s="116" t="str">
        <f t="shared" si="18"/>
        <v>山梨県市川三郷町</v>
      </c>
      <c r="B432" s="20" t="s">
        <v>2711</v>
      </c>
      <c r="C432" s="116" t="s">
        <v>287</v>
      </c>
      <c r="D432" s="20" t="s">
        <v>2810</v>
      </c>
      <c r="F432" s="23" t="str">
        <f t="shared" si="17"/>
        <v>長野県木島平村</v>
      </c>
      <c r="G432" s="20" t="s">
        <v>2470</v>
      </c>
      <c r="H432" s="23" t="s">
        <v>288</v>
      </c>
      <c r="I432" s="23" t="s">
        <v>3085</v>
      </c>
    </row>
    <row r="433" spans="1:9">
      <c r="A433" s="116" t="str">
        <f t="shared" si="18"/>
        <v>山梨県早川町</v>
      </c>
      <c r="B433" s="20" t="s">
        <v>2711</v>
      </c>
      <c r="C433" s="116" t="s">
        <v>287</v>
      </c>
      <c r="D433" s="20" t="s">
        <v>2811</v>
      </c>
      <c r="F433" s="23" t="str">
        <f t="shared" si="17"/>
        <v>長野県野沢温泉村</v>
      </c>
      <c r="G433" s="20" t="s">
        <v>2470</v>
      </c>
      <c r="H433" s="23" t="s">
        <v>288</v>
      </c>
      <c r="I433" s="23" t="s">
        <v>3086</v>
      </c>
    </row>
    <row r="434" spans="1:9">
      <c r="A434" s="116" t="str">
        <f t="shared" si="18"/>
        <v>山梨県身延町</v>
      </c>
      <c r="B434" s="20" t="s">
        <v>2711</v>
      </c>
      <c r="C434" s="116" t="s">
        <v>287</v>
      </c>
      <c r="D434" s="20" t="s">
        <v>2812</v>
      </c>
      <c r="F434" s="23" t="str">
        <f t="shared" si="17"/>
        <v>長野県信濃町</v>
      </c>
      <c r="G434" s="20" t="s">
        <v>2470</v>
      </c>
      <c r="H434" s="23" t="s">
        <v>288</v>
      </c>
      <c r="I434" s="23" t="s">
        <v>3087</v>
      </c>
    </row>
    <row r="435" spans="1:9">
      <c r="A435" s="116" t="str">
        <f t="shared" si="18"/>
        <v>山梨県南部町</v>
      </c>
      <c r="B435" s="20" t="s">
        <v>2711</v>
      </c>
      <c r="C435" s="116" t="s">
        <v>287</v>
      </c>
      <c r="D435" s="20" t="s">
        <v>2813</v>
      </c>
      <c r="F435" s="23" t="str">
        <f t="shared" si="17"/>
        <v>長野県小川村</v>
      </c>
      <c r="G435" s="20" t="s">
        <v>2470</v>
      </c>
      <c r="H435" s="23" t="s">
        <v>288</v>
      </c>
      <c r="I435" s="23" t="s">
        <v>3088</v>
      </c>
    </row>
    <row r="436" spans="1:9">
      <c r="A436" s="116" t="str">
        <f t="shared" si="18"/>
        <v>山梨県昭和町</v>
      </c>
      <c r="B436" s="20" t="s">
        <v>2711</v>
      </c>
      <c r="C436" s="116" t="s">
        <v>287</v>
      </c>
      <c r="D436" s="20" t="s">
        <v>2814</v>
      </c>
      <c r="F436" s="23" t="str">
        <f t="shared" si="17"/>
        <v>長野県飯綱町</v>
      </c>
      <c r="G436" s="20" t="s">
        <v>2470</v>
      </c>
      <c r="H436" s="23" t="s">
        <v>288</v>
      </c>
      <c r="I436" s="23" t="s">
        <v>3089</v>
      </c>
    </row>
    <row r="437" spans="1:9">
      <c r="A437" s="116" t="str">
        <f t="shared" si="18"/>
        <v>山梨県富士河口湖町</v>
      </c>
      <c r="B437" s="20" t="s">
        <v>2711</v>
      </c>
      <c r="C437" s="116" t="s">
        <v>287</v>
      </c>
      <c r="D437" s="20" t="s">
        <v>2815</v>
      </c>
      <c r="F437" s="23" t="str">
        <f t="shared" si="17"/>
        <v>長野県栄村</v>
      </c>
      <c r="G437" s="20" t="s">
        <v>2470</v>
      </c>
      <c r="H437" s="23" t="s">
        <v>288</v>
      </c>
      <c r="I437" s="23" t="s">
        <v>3090</v>
      </c>
    </row>
    <row r="438" spans="1:9">
      <c r="A438" s="116" t="str">
        <f t="shared" si="18"/>
        <v>山梨県道志村</v>
      </c>
      <c r="B438" s="20" t="s">
        <v>2711</v>
      </c>
      <c r="C438" s="116" t="s">
        <v>287</v>
      </c>
      <c r="D438" s="20" t="s">
        <v>2816</v>
      </c>
      <c r="F438" s="23" t="str">
        <f t="shared" si="17"/>
        <v>岐阜県高山市</v>
      </c>
      <c r="G438" s="20" t="s">
        <v>2470</v>
      </c>
      <c r="H438" s="23" t="s">
        <v>289</v>
      </c>
      <c r="I438" s="23" t="s">
        <v>2504</v>
      </c>
    </row>
    <row r="439" spans="1:9">
      <c r="A439" s="116" t="str">
        <f t="shared" si="18"/>
        <v>長野県長野市</v>
      </c>
      <c r="B439" s="20" t="s">
        <v>2711</v>
      </c>
      <c r="C439" s="116" t="s">
        <v>288</v>
      </c>
      <c r="D439" s="20" t="s">
        <v>2502</v>
      </c>
      <c r="F439" s="23" t="str">
        <f t="shared" si="17"/>
        <v>岐阜県飛騨市</v>
      </c>
      <c r="G439" s="20" t="s">
        <v>2470</v>
      </c>
      <c r="H439" s="23" t="s">
        <v>289</v>
      </c>
      <c r="I439" s="23" t="s">
        <v>2506</v>
      </c>
    </row>
    <row r="440" spans="1:9">
      <c r="A440" s="116" t="str">
        <f t="shared" si="18"/>
        <v>長野県松本市</v>
      </c>
      <c r="B440" s="20" t="s">
        <v>2711</v>
      </c>
      <c r="C440" s="116" t="s">
        <v>288</v>
      </c>
      <c r="D440" s="20" t="s">
        <v>2730</v>
      </c>
      <c r="F440" s="23" t="str">
        <f t="shared" si="17"/>
        <v>岐阜県郡上市</v>
      </c>
      <c r="G440" s="20" t="s">
        <v>2470</v>
      </c>
      <c r="H440" s="23" t="s">
        <v>289</v>
      </c>
      <c r="I440" s="23" t="s">
        <v>2818</v>
      </c>
    </row>
    <row r="441" spans="1:9">
      <c r="A441" s="116" t="str">
        <f t="shared" si="18"/>
        <v>長野県上田市</v>
      </c>
      <c r="B441" s="20" t="s">
        <v>2711</v>
      </c>
      <c r="C441" s="116" t="s">
        <v>288</v>
      </c>
      <c r="D441" s="20" t="s">
        <v>2732</v>
      </c>
      <c r="F441" s="23" t="str">
        <f t="shared" si="17"/>
        <v>岐阜県白川村</v>
      </c>
      <c r="G441" s="20" t="s">
        <v>2470</v>
      </c>
      <c r="H441" s="23" t="s">
        <v>289</v>
      </c>
      <c r="I441" s="23" t="s">
        <v>2401</v>
      </c>
    </row>
    <row r="442" spans="1:9">
      <c r="A442" s="116" t="str">
        <f t="shared" si="18"/>
        <v>長野県岡谷市</v>
      </c>
      <c r="B442" s="20" t="s">
        <v>2711</v>
      </c>
      <c r="C442" s="116" t="s">
        <v>288</v>
      </c>
      <c r="D442" s="20" t="s">
        <v>2734</v>
      </c>
      <c r="F442" s="23" t="str">
        <f t="shared" si="17"/>
        <v>岡山県新庄村</v>
      </c>
      <c r="G442" s="20" t="s">
        <v>2470</v>
      </c>
      <c r="H442" s="23" t="s">
        <v>301</v>
      </c>
      <c r="I442" s="23" t="s">
        <v>3091</v>
      </c>
    </row>
    <row r="443" spans="1:9">
      <c r="A443" s="116" t="str">
        <f t="shared" si="18"/>
        <v>長野県飯田市</v>
      </c>
      <c r="B443" s="20" t="s">
        <v>2711</v>
      </c>
      <c r="C443" s="116" t="s">
        <v>288</v>
      </c>
      <c r="D443" s="20" t="s">
        <v>2817</v>
      </c>
      <c r="F443" s="23" t="str">
        <f t="shared" si="17"/>
        <v>広島県安芸太田町</v>
      </c>
      <c r="G443" s="20" t="s">
        <v>2470</v>
      </c>
      <c r="H443" s="23" t="s">
        <v>302</v>
      </c>
      <c r="I443" s="23" t="s">
        <v>2819</v>
      </c>
    </row>
    <row r="444" spans="1:9">
      <c r="A444" s="116" t="str">
        <f t="shared" si="18"/>
        <v>長野県諏訪市</v>
      </c>
      <c r="B444" s="20" t="s">
        <v>2711</v>
      </c>
      <c r="C444" s="116" t="s">
        <v>288</v>
      </c>
      <c r="D444" s="20" t="s">
        <v>2736</v>
      </c>
    </row>
    <row r="445" spans="1:9">
      <c r="A445" s="116" t="str">
        <f t="shared" si="18"/>
        <v>長野県伊那市</v>
      </c>
      <c r="B445" s="20" t="s">
        <v>2711</v>
      </c>
      <c r="C445" s="116" t="s">
        <v>288</v>
      </c>
      <c r="D445" s="20" t="s">
        <v>2742</v>
      </c>
    </row>
    <row r="446" spans="1:9">
      <c r="A446" s="116" t="str">
        <f t="shared" si="18"/>
        <v>長野県大町市</v>
      </c>
      <c r="B446" s="20" t="s">
        <v>2711</v>
      </c>
      <c r="C446" s="116" t="s">
        <v>288</v>
      </c>
      <c r="D446" s="20" t="s">
        <v>2748</v>
      </c>
    </row>
    <row r="447" spans="1:9">
      <c r="A447" s="116" t="str">
        <f t="shared" si="18"/>
        <v>長野県茅野市</v>
      </c>
      <c r="B447" s="20" t="s">
        <v>2711</v>
      </c>
      <c r="C447" s="116" t="s">
        <v>288</v>
      </c>
      <c r="D447" s="20" t="s">
        <v>2751</v>
      </c>
    </row>
    <row r="448" spans="1:9">
      <c r="A448" s="116" t="str">
        <f t="shared" si="18"/>
        <v>長野県長和町</v>
      </c>
      <c r="B448" s="20" t="s">
        <v>2711</v>
      </c>
      <c r="C448" s="116" t="s">
        <v>288</v>
      </c>
      <c r="D448" s="20" t="s">
        <v>2820</v>
      </c>
    </row>
    <row r="449" spans="1:4">
      <c r="A449" s="116" t="str">
        <f t="shared" si="18"/>
        <v>長野県下諏訪町</v>
      </c>
      <c r="B449" s="20" t="s">
        <v>2711</v>
      </c>
      <c r="C449" s="116" t="s">
        <v>288</v>
      </c>
      <c r="D449" s="20" t="s">
        <v>2821</v>
      </c>
    </row>
    <row r="450" spans="1:4">
      <c r="A450" s="116" t="str">
        <f t="shared" si="18"/>
        <v>長野県辰野町</v>
      </c>
      <c r="B450" s="20" t="s">
        <v>2711</v>
      </c>
      <c r="C450" s="116" t="s">
        <v>288</v>
      </c>
      <c r="D450" s="20" t="s">
        <v>2822</v>
      </c>
    </row>
    <row r="451" spans="1:4">
      <c r="A451" s="116" t="str">
        <f t="shared" si="18"/>
        <v>長野県箕輪町</v>
      </c>
      <c r="B451" s="20" t="s">
        <v>2711</v>
      </c>
      <c r="C451" s="116" t="s">
        <v>288</v>
      </c>
      <c r="D451" s="20" t="s">
        <v>2777</v>
      </c>
    </row>
    <row r="452" spans="1:4">
      <c r="A452" s="116" t="str">
        <f t="shared" si="18"/>
        <v>長野県木曽町</v>
      </c>
      <c r="B452" s="20" t="s">
        <v>2711</v>
      </c>
      <c r="C452" s="116" t="s">
        <v>288</v>
      </c>
      <c r="D452" s="20" t="s">
        <v>2823</v>
      </c>
    </row>
    <row r="453" spans="1:4">
      <c r="A453" s="116" t="str">
        <f t="shared" si="18"/>
        <v>長野県南箕輪村</v>
      </c>
      <c r="B453" s="20" t="s">
        <v>2711</v>
      </c>
      <c r="C453" s="116" t="s">
        <v>288</v>
      </c>
      <c r="D453" s="20" t="s">
        <v>2824</v>
      </c>
    </row>
    <row r="454" spans="1:4">
      <c r="A454" s="116" t="str">
        <f t="shared" si="18"/>
        <v>長野県大鹿村</v>
      </c>
      <c r="B454" s="20" t="s">
        <v>2711</v>
      </c>
      <c r="C454" s="116" t="s">
        <v>288</v>
      </c>
      <c r="D454" s="20" t="s">
        <v>2794</v>
      </c>
    </row>
    <row r="455" spans="1:4">
      <c r="A455" s="116" t="str">
        <f t="shared" si="18"/>
        <v>長野県木祖村</v>
      </c>
      <c r="B455" s="20" t="s">
        <v>2711</v>
      </c>
      <c r="C455" s="116" t="s">
        <v>288</v>
      </c>
      <c r="D455" s="20" t="s">
        <v>2797</v>
      </c>
    </row>
    <row r="456" spans="1:4">
      <c r="A456" s="116" t="str">
        <f t="shared" si="18"/>
        <v>長野県朝日村</v>
      </c>
      <c r="B456" s="20" t="s">
        <v>2711</v>
      </c>
      <c r="C456" s="116" t="s">
        <v>288</v>
      </c>
      <c r="D456" s="20" t="s">
        <v>2825</v>
      </c>
    </row>
    <row r="457" spans="1:4">
      <c r="A457" s="116" t="str">
        <f t="shared" ref="A457:A520" si="19">CONCATENATE(C457,D457)</f>
        <v>長野県筑北村</v>
      </c>
      <c r="B457" s="20" t="s">
        <v>2711</v>
      </c>
      <c r="C457" s="116" t="s">
        <v>288</v>
      </c>
      <c r="D457" s="20" t="s">
        <v>2826</v>
      </c>
    </row>
    <row r="458" spans="1:4">
      <c r="A458" s="116" t="str">
        <f t="shared" si="19"/>
        <v>岐阜県大垣市</v>
      </c>
      <c r="B458" s="20" t="s">
        <v>2711</v>
      </c>
      <c r="C458" s="116" t="s">
        <v>289</v>
      </c>
      <c r="D458" s="20" t="s">
        <v>2827</v>
      </c>
    </row>
    <row r="459" spans="1:4">
      <c r="A459" s="116" t="str">
        <f t="shared" si="19"/>
        <v>岐阜県高山市</v>
      </c>
      <c r="B459" s="20" t="s">
        <v>2711</v>
      </c>
      <c r="C459" s="116" t="s">
        <v>289</v>
      </c>
      <c r="D459" s="20" t="s">
        <v>2504</v>
      </c>
    </row>
    <row r="460" spans="1:4">
      <c r="A460" s="116" t="str">
        <f t="shared" si="19"/>
        <v>岐阜県多治見市</v>
      </c>
      <c r="B460" s="20" t="s">
        <v>2711</v>
      </c>
      <c r="C460" s="116" t="s">
        <v>289</v>
      </c>
      <c r="D460" s="20" t="s">
        <v>2828</v>
      </c>
    </row>
    <row r="461" spans="1:4">
      <c r="A461" s="116" t="str">
        <f t="shared" si="19"/>
        <v>岐阜県関市</v>
      </c>
      <c r="B461" s="20" t="s">
        <v>2711</v>
      </c>
      <c r="C461" s="116" t="s">
        <v>289</v>
      </c>
      <c r="D461" s="20" t="s">
        <v>2829</v>
      </c>
    </row>
    <row r="462" spans="1:4">
      <c r="A462" s="116" t="str">
        <f t="shared" si="19"/>
        <v>岐阜県羽島市</v>
      </c>
      <c r="B462" s="20" t="s">
        <v>2711</v>
      </c>
      <c r="C462" s="116" t="s">
        <v>289</v>
      </c>
      <c r="D462" s="20" t="s">
        <v>2830</v>
      </c>
    </row>
    <row r="463" spans="1:4">
      <c r="A463" s="116" t="str">
        <f t="shared" si="19"/>
        <v>岐阜県美濃加茂市</v>
      </c>
      <c r="B463" s="20" t="s">
        <v>2711</v>
      </c>
      <c r="C463" s="116" t="s">
        <v>289</v>
      </c>
      <c r="D463" s="20" t="s">
        <v>2831</v>
      </c>
    </row>
    <row r="464" spans="1:4">
      <c r="A464" s="116" t="str">
        <f t="shared" si="19"/>
        <v>岐阜県土岐市</v>
      </c>
      <c r="B464" s="20" t="s">
        <v>2711</v>
      </c>
      <c r="C464" s="116" t="s">
        <v>289</v>
      </c>
      <c r="D464" s="20" t="s">
        <v>2832</v>
      </c>
    </row>
    <row r="465" spans="1:4">
      <c r="A465" s="116" t="str">
        <f t="shared" si="19"/>
        <v>岐阜県各務原市</v>
      </c>
      <c r="B465" s="20" t="s">
        <v>2711</v>
      </c>
      <c r="C465" s="116" t="s">
        <v>289</v>
      </c>
      <c r="D465" s="20" t="s">
        <v>2833</v>
      </c>
    </row>
    <row r="466" spans="1:4">
      <c r="A466" s="116" t="str">
        <f t="shared" si="19"/>
        <v>岐阜県可児市</v>
      </c>
      <c r="B466" s="20" t="s">
        <v>2711</v>
      </c>
      <c r="C466" s="116" t="s">
        <v>289</v>
      </c>
      <c r="D466" s="20" t="s">
        <v>2834</v>
      </c>
    </row>
    <row r="467" spans="1:4">
      <c r="A467" s="116" t="str">
        <f t="shared" si="19"/>
        <v>岐阜県瑞穂市</v>
      </c>
      <c r="B467" s="20" t="s">
        <v>2711</v>
      </c>
      <c r="C467" s="116" t="s">
        <v>289</v>
      </c>
      <c r="D467" s="20" t="s">
        <v>2835</v>
      </c>
    </row>
    <row r="468" spans="1:4">
      <c r="A468" s="116" t="str">
        <f t="shared" si="19"/>
        <v>岐阜県本巣市</v>
      </c>
      <c r="B468" s="20" t="s">
        <v>2711</v>
      </c>
      <c r="C468" s="116" t="s">
        <v>289</v>
      </c>
      <c r="D468" s="20" t="s">
        <v>2836</v>
      </c>
    </row>
    <row r="469" spans="1:4">
      <c r="A469" s="116" t="str">
        <f t="shared" si="19"/>
        <v>岐阜県岐南町</v>
      </c>
      <c r="B469" s="20" t="s">
        <v>2711</v>
      </c>
      <c r="C469" s="116" t="s">
        <v>289</v>
      </c>
      <c r="D469" s="20" t="s">
        <v>2837</v>
      </c>
    </row>
    <row r="470" spans="1:4">
      <c r="A470" s="116" t="str">
        <f t="shared" si="19"/>
        <v>岐阜県笠松町</v>
      </c>
      <c r="B470" s="20" t="s">
        <v>2711</v>
      </c>
      <c r="C470" s="116" t="s">
        <v>289</v>
      </c>
      <c r="D470" s="20" t="s">
        <v>2838</v>
      </c>
    </row>
    <row r="471" spans="1:4">
      <c r="A471" s="116" t="str">
        <f t="shared" si="19"/>
        <v>岐阜県神戸町</v>
      </c>
      <c r="B471" s="20" t="s">
        <v>2711</v>
      </c>
      <c r="C471" s="116" t="s">
        <v>289</v>
      </c>
      <c r="D471" s="20" t="s">
        <v>2839</v>
      </c>
    </row>
    <row r="472" spans="1:4">
      <c r="A472" s="116" t="str">
        <f t="shared" si="19"/>
        <v>岐阜県安八町</v>
      </c>
      <c r="B472" s="20" t="s">
        <v>2711</v>
      </c>
      <c r="C472" s="116" t="s">
        <v>289</v>
      </c>
      <c r="D472" s="20" t="s">
        <v>2840</v>
      </c>
    </row>
    <row r="473" spans="1:4">
      <c r="A473" s="116" t="str">
        <f t="shared" si="19"/>
        <v>岐阜県北方町</v>
      </c>
      <c r="B473" s="20" t="s">
        <v>2711</v>
      </c>
      <c r="C473" s="116" t="s">
        <v>289</v>
      </c>
      <c r="D473" s="20" t="s">
        <v>2841</v>
      </c>
    </row>
    <row r="474" spans="1:4">
      <c r="A474" s="116" t="str">
        <f t="shared" si="19"/>
        <v>岐阜県坂祝町</v>
      </c>
      <c r="B474" s="20" t="s">
        <v>2711</v>
      </c>
      <c r="C474" s="116" t="s">
        <v>289</v>
      </c>
      <c r="D474" s="20" t="s">
        <v>2842</v>
      </c>
    </row>
    <row r="475" spans="1:4">
      <c r="A475" s="116" t="str">
        <f t="shared" si="19"/>
        <v>岐阜県八百津町</v>
      </c>
      <c r="B475" s="20" t="s">
        <v>2711</v>
      </c>
      <c r="C475" s="116" t="s">
        <v>289</v>
      </c>
      <c r="D475" s="20" t="s">
        <v>2843</v>
      </c>
    </row>
    <row r="476" spans="1:4">
      <c r="A476" s="116" t="str">
        <f t="shared" si="19"/>
        <v>岐阜県御嵩町</v>
      </c>
      <c r="B476" s="20" t="s">
        <v>2711</v>
      </c>
      <c r="C476" s="116" t="s">
        <v>289</v>
      </c>
      <c r="D476" s="20" t="s">
        <v>2844</v>
      </c>
    </row>
    <row r="477" spans="1:4">
      <c r="A477" s="116" t="str">
        <f t="shared" si="19"/>
        <v>静岡県浜松市</v>
      </c>
      <c r="B477" s="20" t="s">
        <v>2711</v>
      </c>
      <c r="C477" s="116" t="s">
        <v>290</v>
      </c>
      <c r="D477" s="20" t="s">
        <v>2845</v>
      </c>
    </row>
    <row r="478" spans="1:4">
      <c r="A478" s="116" t="str">
        <f t="shared" si="19"/>
        <v>静岡県三島市</v>
      </c>
      <c r="B478" s="20" t="s">
        <v>2711</v>
      </c>
      <c r="C478" s="116" t="s">
        <v>290</v>
      </c>
      <c r="D478" s="20" t="s">
        <v>2846</v>
      </c>
    </row>
    <row r="479" spans="1:4">
      <c r="A479" s="116" t="str">
        <f t="shared" si="19"/>
        <v>静岡県富士宮市</v>
      </c>
      <c r="B479" s="20" t="s">
        <v>2711</v>
      </c>
      <c r="C479" s="116" t="s">
        <v>290</v>
      </c>
      <c r="D479" s="20" t="s">
        <v>2847</v>
      </c>
    </row>
    <row r="480" spans="1:4">
      <c r="A480" s="116" t="str">
        <f t="shared" si="19"/>
        <v>静岡県島田市</v>
      </c>
      <c r="B480" s="20" t="s">
        <v>2711</v>
      </c>
      <c r="C480" s="116" t="s">
        <v>290</v>
      </c>
      <c r="D480" s="20" t="s">
        <v>2848</v>
      </c>
    </row>
    <row r="481" spans="1:4">
      <c r="A481" s="116" t="str">
        <f t="shared" si="19"/>
        <v>静岡県富士市</v>
      </c>
      <c r="B481" s="20" t="s">
        <v>2711</v>
      </c>
      <c r="C481" s="116" t="s">
        <v>290</v>
      </c>
      <c r="D481" s="20" t="s">
        <v>2849</v>
      </c>
    </row>
    <row r="482" spans="1:4">
      <c r="A482" s="116" t="str">
        <f t="shared" si="19"/>
        <v>静岡県焼津市</v>
      </c>
      <c r="B482" s="20" t="s">
        <v>2711</v>
      </c>
      <c r="C482" s="116" t="s">
        <v>290</v>
      </c>
      <c r="D482" s="20" t="s">
        <v>2850</v>
      </c>
    </row>
    <row r="483" spans="1:4">
      <c r="A483" s="116" t="str">
        <f t="shared" si="19"/>
        <v>静岡県掛川市</v>
      </c>
      <c r="B483" s="20" t="s">
        <v>2711</v>
      </c>
      <c r="C483" s="116" t="s">
        <v>290</v>
      </c>
      <c r="D483" s="20" t="s">
        <v>2851</v>
      </c>
    </row>
    <row r="484" spans="1:4">
      <c r="A484" s="116" t="str">
        <f t="shared" si="19"/>
        <v>静岡県藤枝市</v>
      </c>
      <c r="B484" s="20" t="s">
        <v>2711</v>
      </c>
      <c r="C484" s="116" t="s">
        <v>290</v>
      </c>
      <c r="D484" s="20" t="s">
        <v>2852</v>
      </c>
    </row>
    <row r="485" spans="1:4">
      <c r="A485" s="116" t="str">
        <f t="shared" si="19"/>
        <v>静岡県袋井市</v>
      </c>
      <c r="B485" s="20" t="s">
        <v>2711</v>
      </c>
      <c r="C485" s="116" t="s">
        <v>290</v>
      </c>
      <c r="D485" s="20" t="s">
        <v>2853</v>
      </c>
    </row>
    <row r="486" spans="1:4">
      <c r="A486" s="116" t="str">
        <f t="shared" si="19"/>
        <v>静岡県湖西市</v>
      </c>
      <c r="B486" s="20" t="s">
        <v>2711</v>
      </c>
      <c r="C486" s="116" t="s">
        <v>290</v>
      </c>
      <c r="D486" s="20" t="s">
        <v>2854</v>
      </c>
    </row>
    <row r="487" spans="1:4">
      <c r="A487" s="116" t="str">
        <f t="shared" si="19"/>
        <v>静岡県函南町</v>
      </c>
      <c r="B487" s="20" t="s">
        <v>2711</v>
      </c>
      <c r="C487" s="116" t="s">
        <v>290</v>
      </c>
      <c r="D487" s="20" t="s">
        <v>2855</v>
      </c>
    </row>
    <row r="488" spans="1:4">
      <c r="A488" s="116" t="str">
        <f t="shared" si="19"/>
        <v>静岡県清水町</v>
      </c>
      <c r="B488" s="20" t="s">
        <v>2711</v>
      </c>
      <c r="C488" s="116" t="s">
        <v>290</v>
      </c>
      <c r="D488" s="20" t="s">
        <v>2174</v>
      </c>
    </row>
    <row r="489" spans="1:4">
      <c r="A489" s="116" t="str">
        <f t="shared" si="19"/>
        <v>静岡県長泉町</v>
      </c>
      <c r="B489" s="20" t="s">
        <v>2711</v>
      </c>
      <c r="C489" s="116" t="s">
        <v>290</v>
      </c>
      <c r="D489" s="20" t="s">
        <v>2856</v>
      </c>
    </row>
    <row r="490" spans="1:4">
      <c r="A490" s="116" t="str">
        <f t="shared" si="19"/>
        <v>静岡県小山町</v>
      </c>
      <c r="B490" s="20" t="s">
        <v>2711</v>
      </c>
      <c r="C490" s="116" t="s">
        <v>290</v>
      </c>
      <c r="D490" s="20" t="s">
        <v>2857</v>
      </c>
    </row>
    <row r="491" spans="1:4">
      <c r="A491" s="116" t="str">
        <f t="shared" si="19"/>
        <v>静岡県川根本町</v>
      </c>
      <c r="B491" s="20" t="s">
        <v>2711</v>
      </c>
      <c r="C491" s="116" t="s">
        <v>290</v>
      </c>
      <c r="D491" s="20" t="s">
        <v>2858</v>
      </c>
    </row>
    <row r="492" spans="1:4">
      <c r="A492" s="116" t="str">
        <f t="shared" si="19"/>
        <v>静岡県森町</v>
      </c>
      <c r="B492" s="20" t="s">
        <v>2711</v>
      </c>
      <c r="C492" s="116" t="s">
        <v>290</v>
      </c>
      <c r="D492" s="20" t="s">
        <v>2446</v>
      </c>
    </row>
    <row r="493" spans="1:4">
      <c r="A493" s="116" t="str">
        <f t="shared" si="19"/>
        <v>愛知県豊橋市</v>
      </c>
      <c r="B493" s="20" t="s">
        <v>2711</v>
      </c>
      <c r="C493" s="116" t="s">
        <v>291</v>
      </c>
      <c r="D493" s="20" t="s">
        <v>2859</v>
      </c>
    </row>
    <row r="494" spans="1:4">
      <c r="A494" s="116" t="str">
        <f t="shared" si="19"/>
        <v>愛知県一宮市</v>
      </c>
      <c r="B494" s="20" t="s">
        <v>2711</v>
      </c>
      <c r="C494" s="116" t="s">
        <v>291</v>
      </c>
      <c r="D494" s="20" t="s">
        <v>2860</v>
      </c>
    </row>
    <row r="495" spans="1:4">
      <c r="A495" s="116" t="str">
        <f t="shared" si="19"/>
        <v>愛知県半田市</v>
      </c>
      <c r="B495" s="20" t="s">
        <v>2711</v>
      </c>
      <c r="C495" s="116" t="s">
        <v>291</v>
      </c>
      <c r="D495" s="20" t="s">
        <v>2861</v>
      </c>
    </row>
    <row r="496" spans="1:4">
      <c r="A496" s="116" t="str">
        <f t="shared" si="19"/>
        <v>愛知県常滑市</v>
      </c>
      <c r="B496" s="20" t="s">
        <v>2711</v>
      </c>
      <c r="C496" s="116" t="s">
        <v>291</v>
      </c>
      <c r="D496" s="20" t="s">
        <v>2862</v>
      </c>
    </row>
    <row r="497" spans="1:4">
      <c r="A497" s="116" t="str">
        <f t="shared" si="19"/>
        <v>愛知県小牧市</v>
      </c>
      <c r="B497" s="20" t="s">
        <v>2711</v>
      </c>
      <c r="C497" s="116" t="s">
        <v>291</v>
      </c>
      <c r="D497" s="20" t="s">
        <v>2863</v>
      </c>
    </row>
    <row r="498" spans="1:4">
      <c r="A498" s="116" t="str">
        <f t="shared" si="19"/>
        <v>愛知県新城市</v>
      </c>
      <c r="B498" s="20" t="s">
        <v>2711</v>
      </c>
      <c r="C498" s="116" t="s">
        <v>291</v>
      </c>
      <c r="D498" s="20" t="s">
        <v>2864</v>
      </c>
    </row>
    <row r="499" spans="1:4">
      <c r="A499" s="116" t="str">
        <f t="shared" si="19"/>
        <v>愛知県大口町</v>
      </c>
      <c r="B499" s="20" t="s">
        <v>2711</v>
      </c>
      <c r="C499" s="116" t="s">
        <v>291</v>
      </c>
      <c r="D499" s="20" t="s">
        <v>2865</v>
      </c>
    </row>
    <row r="500" spans="1:4">
      <c r="A500" s="116" t="str">
        <f t="shared" si="19"/>
        <v>愛知県扶桑町</v>
      </c>
      <c r="B500" s="20" t="s">
        <v>2711</v>
      </c>
      <c r="C500" s="116" t="s">
        <v>291</v>
      </c>
      <c r="D500" s="20" t="s">
        <v>2866</v>
      </c>
    </row>
    <row r="501" spans="1:4">
      <c r="A501" s="116" t="str">
        <f t="shared" si="19"/>
        <v>愛知県阿久比町</v>
      </c>
      <c r="B501" s="20" t="s">
        <v>2711</v>
      </c>
      <c r="C501" s="116" t="s">
        <v>291</v>
      </c>
      <c r="D501" s="20" t="s">
        <v>3157</v>
      </c>
    </row>
    <row r="502" spans="1:4">
      <c r="A502" s="116" t="str">
        <f t="shared" si="19"/>
        <v>愛知県東浦町</v>
      </c>
      <c r="B502" s="20" t="s">
        <v>2711</v>
      </c>
      <c r="C502" s="116" t="s">
        <v>291</v>
      </c>
      <c r="D502" s="20" t="s">
        <v>2867</v>
      </c>
    </row>
    <row r="503" spans="1:4">
      <c r="A503" s="116" t="str">
        <f t="shared" si="19"/>
        <v>愛知県武豊町</v>
      </c>
      <c r="B503" s="20" t="s">
        <v>2711</v>
      </c>
      <c r="C503" s="116" t="s">
        <v>291</v>
      </c>
      <c r="D503" s="20" t="s">
        <v>2868</v>
      </c>
    </row>
    <row r="504" spans="1:4">
      <c r="A504" s="116" t="str">
        <f t="shared" si="19"/>
        <v>三重県名張市</v>
      </c>
      <c r="B504" s="20" t="s">
        <v>2711</v>
      </c>
      <c r="C504" s="116" t="s">
        <v>292</v>
      </c>
      <c r="D504" s="20" t="s">
        <v>2870</v>
      </c>
    </row>
    <row r="505" spans="1:4">
      <c r="A505" s="116" t="str">
        <f t="shared" si="19"/>
        <v>三重県いなべ市</v>
      </c>
      <c r="B505" s="20" t="s">
        <v>2711</v>
      </c>
      <c r="C505" s="116" t="s">
        <v>292</v>
      </c>
      <c r="D505" s="20" t="s">
        <v>2871</v>
      </c>
    </row>
    <row r="506" spans="1:4">
      <c r="A506" s="116" t="str">
        <f t="shared" si="19"/>
        <v>三重県伊賀市</v>
      </c>
      <c r="B506" s="20" t="s">
        <v>2711</v>
      </c>
      <c r="C506" s="116" t="s">
        <v>292</v>
      </c>
      <c r="D506" s="20" t="s">
        <v>2872</v>
      </c>
    </row>
    <row r="507" spans="1:4">
      <c r="A507" s="116" t="str">
        <f t="shared" si="19"/>
        <v>三重県東員町</v>
      </c>
      <c r="B507" s="20" t="s">
        <v>2711</v>
      </c>
      <c r="C507" s="116" t="s">
        <v>292</v>
      </c>
      <c r="D507" s="20" t="s">
        <v>2874</v>
      </c>
    </row>
    <row r="508" spans="1:4">
      <c r="A508" s="116" t="str">
        <f t="shared" si="19"/>
        <v>三重県菰野町</v>
      </c>
      <c r="B508" s="20" t="s">
        <v>2711</v>
      </c>
      <c r="C508" s="116" t="s">
        <v>292</v>
      </c>
      <c r="D508" s="20" t="s">
        <v>2875</v>
      </c>
    </row>
    <row r="509" spans="1:4">
      <c r="A509" s="116" t="str">
        <f t="shared" si="19"/>
        <v>三重県朝日町</v>
      </c>
      <c r="B509" s="20" t="s">
        <v>2711</v>
      </c>
      <c r="C509" s="116" t="s">
        <v>292</v>
      </c>
      <c r="D509" s="20" t="s">
        <v>2273</v>
      </c>
    </row>
    <row r="510" spans="1:4">
      <c r="A510" s="116" t="str">
        <f t="shared" si="19"/>
        <v>三重県川越町</v>
      </c>
      <c r="B510" s="20" t="s">
        <v>2711</v>
      </c>
      <c r="C510" s="116" t="s">
        <v>292</v>
      </c>
      <c r="D510" s="20" t="s">
        <v>2876</v>
      </c>
    </row>
    <row r="511" spans="1:4">
      <c r="A511" s="116" t="str">
        <f t="shared" si="19"/>
        <v>滋賀県長浜市</v>
      </c>
      <c r="B511" s="20" t="s">
        <v>2711</v>
      </c>
      <c r="C511" s="116" t="s">
        <v>293</v>
      </c>
      <c r="D511" s="20" t="s">
        <v>2510</v>
      </c>
    </row>
    <row r="512" spans="1:4">
      <c r="A512" s="116" t="str">
        <f t="shared" si="19"/>
        <v>滋賀県湖南市</v>
      </c>
      <c r="B512" s="20" t="s">
        <v>2711</v>
      </c>
      <c r="C512" s="116" t="s">
        <v>293</v>
      </c>
      <c r="D512" s="20" t="s">
        <v>2877</v>
      </c>
    </row>
    <row r="513" spans="1:4">
      <c r="A513" s="116" t="str">
        <f t="shared" si="19"/>
        <v>滋賀県高島市</v>
      </c>
      <c r="B513" s="20" t="s">
        <v>2711</v>
      </c>
      <c r="C513" s="116" t="s">
        <v>293</v>
      </c>
      <c r="D513" s="20" t="s">
        <v>2878</v>
      </c>
    </row>
    <row r="514" spans="1:4">
      <c r="A514" s="116" t="str">
        <f t="shared" si="19"/>
        <v>滋賀県東近江市</v>
      </c>
      <c r="B514" s="20" t="s">
        <v>2711</v>
      </c>
      <c r="C514" s="116" t="s">
        <v>293</v>
      </c>
      <c r="D514" s="20" t="s">
        <v>2879</v>
      </c>
    </row>
    <row r="515" spans="1:4">
      <c r="A515" s="116" t="str">
        <f t="shared" si="19"/>
        <v>滋賀県米原市</v>
      </c>
      <c r="B515" s="20" t="s">
        <v>2711</v>
      </c>
      <c r="C515" s="116" t="s">
        <v>293</v>
      </c>
      <c r="D515" s="20" t="s">
        <v>2880</v>
      </c>
    </row>
    <row r="516" spans="1:4">
      <c r="A516" s="116" t="str">
        <f t="shared" si="19"/>
        <v>滋賀県日野町</v>
      </c>
      <c r="B516" s="20" t="s">
        <v>2711</v>
      </c>
      <c r="C516" s="116" t="s">
        <v>293</v>
      </c>
      <c r="D516" s="20" t="s">
        <v>2881</v>
      </c>
    </row>
    <row r="517" spans="1:4">
      <c r="A517" s="116" t="str">
        <f t="shared" si="19"/>
        <v>滋賀県竜王町</v>
      </c>
      <c r="B517" s="20" t="s">
        <v>2711</v>
      </c>
      <c r="C517" s="116" t="s">
        <v>293</v>
      </c>
      <c r="D517" s="20" t="s">
        <v>2882</v>
      </c>
    </row>
    <row r="518" spans="1:4">
      <c r="A518" s="116" t="str">
        <f t="shared" si="19"/>
        <v>滋賀県愛荘町</v>
      </c>
      <c r="B518" s="20" t="s">
        <v>2711</v>
      </c>
      <c r="C518" s="116" t="s">
        <v>293</v>
      </c>
      <c r="D518" s="20" t="s">
        <v>2883</v>
      </c>
    </row>
    <row r="519" spans="1:4">
      <c r="A519" s="116" t="str">
        <f t="shared" si="19"/>
        <v>滋賀県多賀町</v>
      </c>
      <c r="B519" s="20" t="s">
        <v>2711</v>
      </c>
      <c r="C519" s="116" t="s">
        <v>293</v>
      </c>
      <c r="D519" s="20" t="s">
        <v>2884</v>
      </c>
    </row>
    <row r="520" spans="1:4">
      <c r="A520" s="116" t="str">
        <f t="shared" si="19"/>
        <v>京都府井手町</v>
      </c>
      <c r="B520" s="20" t="s">
        <v>2711</v>
      </c>
      <c r="C520" s="116" t="s">
        <v>294</v>
      </c>
      <c r="D520" s="20" t="s">
        <v>2983</v>
      </c>
    </row>
    <row r="521" spans="1:4">
      <c r="A521" s="116" t="str">
        <f t="shared" ref="A521:A579" si="20">CONCATENATE(C521,D521)</f>
        <v>京都府南山城村</v>
      </c>
      <c r="B521" s="20" t="s">
        <v>2711</v>
      </c>
      <c r="C521" s="116" t="s">
        <v>294</v>
      </c>
      <c r="D521" s="20" t="s">
        <v>2886</v>
      </c>
    </row>
    <row r="522" spans="1:4">
      <c r="A522" s="116" t="str">
        <f t="shared" si="20"/>
        <v>兵庫県姫路市</v>
      </c>
      <c r="B522" s="20" t="s">
        <v>2711</v>
      </c>
      <c r="C522" s="116" t="s">
        <v>296</v>
      </c>
      <c r="D522" s="20" t="s">
        <v>2887</v>
      </c>
    </row>
    <row r="523" spans="1:4">
      <c r="A523" s="116" t="str">
        <f t="shared" si="20"/>
        <v>兵庫県加古川市</v>
      </c>
      <c r="B523" s="20" t="s">
        <v>2711</v>
      </c>
      <c r="C523" s="116" t="s">
        <v>296</v>
      </c>
      <c r="D523" s="20" t="s">
        <v>2888</v>
      </c>
    </row>
    <row r="524" spans="1:4">
      <c r="A524" s="116" t="str">
        <f t="shared" si="20"/>
        <v>兵庫県三木市</v>
      </c>
      <c r="B524" s="20" t="s">
        <v>2711</v>
      </c>
      <c r="C524" s="116" t="s">
        <v>296</v>
      </c>
      <c r="D524" s="20" t="s">
        <v>2889</v>
      </c>
    </row>
    <row r="525" spans="1:4">
      <c r="A525" s="116" t="str">
        <f t="shared" si="20"/>
        <v>兵庫県小野市</v>
      </c>
      <c r="B525" s="20" t="s">
        <v>2711</v>
      </c>
      <c r="C525" s="116" t="s">
        <v>296</v>
      </c>
      <c r="D525" s="20" t="s">
        <v>2890</v>
      </c>
    </row>
    <row r="526" spans="1:4">
      <c r="A526" s="116" t="str">
        <f t="shared" si="20"/>
        <v>兵庫県加西市</v>
      </c>
      <c r="B526" s="20" t="s">
        <v>2711</v>
      </c>
      <c r="C526" s="116" t="s">
        <v>296</v>
      </c>
      <c r="D526" s="20" t="s">
        <v>2891</v>
      </c>
    </row>
    <row r="527" spans="1:4">
      <c r="A527" s="116" t="str">
        <f t="shared" si="20"/>
        <v>兵庫県加東市</v>
      </c>
      <c r="B527" s="20" t="s">
        <v>2711</v>
      </c>
      <c r="C527" s="116" t="s">
        <v>296</v>
      </c>
      <c r="D527" s="20" t="s">
        <v>2892</v>
      </c>
    </row>
    <row r="528" spans="1:4">
      <c r="A528" s="116" t="str">
        <f t="shared" si="20"/>
        <v>兵庫県稲美町</v>
      </c>
      <c r="B528" s="20" t="s">
        <v>2711</v>
      </c>
      <c r="C528" s="116" t="s">
        <v>296</v>
      </c>
      <c r="D528" s="20" t="s">
        <v>2893</v>
      </c>
    </row>
    <row r="529" spans="1:4">
      <c r="A529" s="116" t="str">
        <f t="shared" si="20"/>
        <v>兵庫県播磨町</v>
      </c>
      <c r="B529" s="20" t="s">
        <v>2711</v>
      </c>
      <c r="C529" s="116" t="s">
        <v>296</v>
      </c>
      <c r="D529" s="20" t="s">
        <v>2894</v>
      </c>
    </row>
    <row r="530" spans="1:4">
      <c r="A530" s="116" t="str">
        <f t="shared" si="20"/>
        <v>奈良県桜井市</v>
      </c>
      <c r="B530" s="20" t="s">
        <v>2711</v>
      </c>
      <c r="C530" s="116" t="s">
        <v>297</v>
      </c>
      <c r="D530" s="20" t="s">
        <v>2895</v>
      </c>
    </row>
    <row r="531" spans="1:4">
      <c r="A531" s="116" t="str">
        <f t="shared" si="20"/>
        <v>奈良県五條市</v>
      </c>
      <c r="B531" s="20" t="s">
        <v>2711</v>
      </c>
      <c r="C531" s="116" t="s">
        <v>297</v>
      </c>
      <c r="D531" s="20" t="s">
        <v>2896</v>
      </c>
    </row>
    <row r="532" spans="1:4">
      <c r="A532" s="116" t="str">
        <f t="shared" si="20"/>
        <v>奈良県宇陀市</v>
      </c>
      <c r="B532" s="20" t="s">
        <v>2711</v>
      </c>
      <c r="C532" s="116" t="s">
        <v>297</v>
      </c>
      <c r="D532" s="20" t="s">
        <v>2897</v>
      </c>
    </row>
    <row r="533" spans="1:4">
      <c r="A533" s="116" t="str">
        <f t="shared" si="20"/>
        <v>奈良県三宅町</v>
      </c>
      <c r="B533" s="20" t="s">
        <v>2711</v>
      </c>
      <c r="C533" s="116" t="s">
        <v>297</v>
      </c>
      <c r="D533" s="20" t="s">
        <v>2898</v>
      </c>
    </row>
    <row r="534" spans="1:4">
      <c r="A534" s="116" t="str">
        <f t="shared" si="20"/>
        <v>奈良県田原本町</v>
      </c>
      <c r="B534" s="20" t="s">
        <v>2711</v>
      </c>
      <c r="C534" s="116" t="s">
        <v>297</v>
      </c>
      <c r="D534" s="20" t="s">
        <v>2899</v>
      </c>
    </row>
    <row r="535" spans="1:4">
      <c r="A535" s="116" t="str">
        <f t="shared" si="20"/>
        <v>奈良県高取町</v>
      </c>
      <c r="B535" s="20" t="s">
        <v>2711</v>
      </c>
      <c r="C535" s="116" t="s">
        <v>297</v>
      </c>
      <c r="D535" s="20" t="s">
        <v>2900</v>
      </c>
    </row>
    <row r="536" spans="1:4">
      <c r="A536" s="116" t="str">
        <f t="shared" si="20"/>
        <v>奈良県吉野町</v>
      </c>
      <c r="B536" s="20" t="s">
        <v>2711</v>
      </c>
      <c r="C536" s="116" t="s">
        <v>297</v>
      </c>
      <c r="D536" s="20" t="s">
        <v>2901</v>
      </c>
    </row>
    <row r="537" spans="1:4">
      <c r="A537" s="116" t="str">
        <f t="shared" si="20"/>
        <v>奈良県山添村</v>
      </c>
      <c r="B537" s="20" t="s">
        <v>2711</v>
      </c>
      <c r="C537" s="116" t="s">
        <v>297</v>
      </c>
      <c r="D537" s="20" t="s">
        <v>2902</v>
      </c>
    </row>
    <row r="538" spans="1:4">
      <c r="A538" s="116" t="str">
        <f t="shared" si="20"/>
        <v>奈良県曽爾村</v>
      </c>
      <c r="B538" s="20" t="s">
        <v>2711</v>
      </c>
      <c r="C538" s="116" t="s">
        <v>297</v>
      </c>
      <c r="D538" s="20" t="s">
        <v>2903</v>
      </c>
    </row>
    <row r="539" spans="1:4">
      <c r="A539" s="116" t="str">
        <f t="shared" si="20"/>
        <v>奈良県明日香村</v>
      </c>
      <c r="B539" s="20" t="s">
        <v>2711</v>
      </c>
      <c r="C539" s="116" t="s">
        <v>297</v>
      </c>
      <c r="D539" s="20" t="s">
        <v>2904</v>
      </c>
    </row>
    <row r="540" spans="1:4">
      <c r="A540" s="116" t="str">
        <f t="shared" si="20"/>
        <v>岡山県岡山市</v>
      </c>
      <c r="B540" s="20" t="s">
        <v>2711</v>
      </c>
      <c r="C540" s="116" t="s">
        <v>301</v>
      </c>
      <c r="D540" s="20" t="s">
        <v>2905</v>
      </c>
    </row>
    <row r="541" spans="1:4">
      <c r="A541" s="116" t="str">
        <f t="shared" si="20"/>
        <v>岡山県玉野市</v>
      </c>
      <c r="B541" s="20" t="s">
        <v>2711</v>
      </c>
      <c r="C541" s="116" t="s">
        <v>301</v>
      </c>
      <c r="D541" s="20" t="s">
        <v>2906</v>
      </c>
    </row>
    <row r="542" spans="1:4">
      <c r="A542" s="116" t="str">
        <f t="shared" si="20"/>
        <v>岡山県備前市</v>
      </c>
      <c r="B542" s="20" t="s">
        <v>2711</v>
      </c>
      <c r="C542" s="116" t="s">
        <v>301</v>
      </c>
      <c r="D542" s="20" t="s">
        <v>2907</v>
      </c>
    </row>
    <row r="543" spans="1:4">
      <c r="A543" s="116" t="str">
        <f t="shared" si="20"/>
        <v>広島県呉市</v>
      </c>
      <c r="B543" s="20" t="s">
        <v>2711</v>
      </c>
      <c r="C543" s="116" t="s">
        <v>302</v>
      </c>
      <c r="D543" s="20" t="s">
        <v>2908</v>
      </c>
    </row>
    <row r="544" spans="1:4">
      <c r="A544" s="116" t="str">
        <f t="shared" si="20"/>
        <v>広島県竹原市</v>
      </c>
      <c r="B544" s="20" t="s">
        <v>2711</v>
      </c>
      <c r="C544" s="116" t="s">
        <v>302</v>
      </c>
      <c r="D544" s="20" t="s">
        <v>2909</v>
      </c>
    </row>
    <row r="545" spans="1:4">
      <c r="A545" s="116" t="str">
        <f t="shared" si="20"/>
        <v>広島県三原市</v>
      </c>
      <c r="B545" s="20" t="s">
        <v>2711</v>
      </c>
      <c r="C545" s="116" t="s">
        <v>302</v>
      </c>
      <c r="D545" s="20" t="s">
        <v>2910</v>
      </c>
    </row>
    <row r="546" spans="1:4">
      <c r="A546" s="116" t="str">
        <f t="shared" si="20"/>
        <v>広島県東広島市</v>
      </c>
      <c r="B546" s="20" t="s">
        <v>2711</v>
      </c>
      <c r="C546" s="116" t="s">
        <v>302</v>
      </c>
      <c r="D546" s="20" t="s">
        <v>2911</v>
      </c>
    </row>
    <row r="547" spans="1:4">
      <c r="A547" s="116" t="str">
        <f t="shared" si="20"/>
        <v>広島県廿日市市</v>
      </c>
      <c r="B547" s="20" t="s">
        <v>2711</v>
      </c>
      <c r="C547" s="116" t="s">
        <v>302</v>
      </c>
      <c r="D547" s="20" t="s">
        <v>2912</v>
      </c>
    </row>
    <row r="548" spans="1:4">
      <c r="A548" s="116" t="str">
        <f t="shared" si="20"/>
        <v>広島県安芸高田市</v>
      </c>
      <c r="B548" s="20" t="s">
        <v>2711</v>
      </c>
      <c r="C548" s="116" t="s">
        <v>302</v>
      </c>
      <c r="D548" s="20" t="s">
        <v>2913</v>
      </c>
    </row>
    <row r="549" spans="1:4">
      <c r="A549" s="116" t="str">
        <f t="shared" si="20"/>
        <v>広島県熊野町</v>
      </c>
      <c r="B549" s="20" t="s">
        <v>2711</v>
      </c>
      <c r="C549" s="116" t="s">
        <v>302</v>
      </c>
      <c r="D549" s="20" t="s">
        <v>2914</v>
      </c>
    </row>
    <row r="550" spans="1:4">
      <c r="A550" s="116" t="str">
        <f t="shared" si="20"/>
        <v>広島県安芸太田町</v>
      </c>
      <c r="B550" s="20" t="s">
        <v>2711</v>
      </c>
      <c r="C550" s="116" t="s">
        <v>302</v>
      </c>
      <c r="D550" s="20" t="s">
        <v>2819</v>
      </c>
    </row>
    <row r="551" spans="1:4">
      <c r="A551" s="116" t="str">
        <f t="shared" si="20"/>
        <v>広島県世羅町</v>
      </c>
      <c r="B551" s="20" t="s">
        <v>2711</v>
      </c>
      <c r="C551" s="116" t="s">
        <v>302</v>
      </c>
      <c r="D551" s="20" t="s">
        <v>2915</v>
      </c>
    </row>
    <row r="552" spans="1:4">
      <c r="A552" s="116" t="str">
        <f t="shared" si="20"/>
        <v>広島県海田町</v>
      </c>
      <c r="B552" s="20" t="s">
        <v>2711</v>
      </c>
      <c r="C552" s="116" t="s">
        <v>302</v>
      </c>
      <c r="D552" s="20" t="s">
        <v>2916</v>
      </c>
    </row>
    <row r="553" spans="1:4">
      <c r="A553" s="116" t="str">
        <f t="shared" si="20"/>
        <v>広島県坂町</v>
      </c>
      <c r="B553" s="20" t="s">
        <v>2711</v>
      </c>
      <c r="C553" s="116" t="s">
        <v>302</v>
      </c>
      <c r="D553" s="20" t="s">
        <v>2917</v>
      </c>
    </row>
    <row r="554" spans="1:4">
      <c r="A554" s="116" t="str">
        <f t="shared" si="20"/>
        <v>山口県岩国市</v>
      </c>
      <c r="B554" s="20" t="s">
        <v>2711</v>
      </c>
      <c r="C554" s="116" t="s">
        <v>303</v>
      </c>
      <c r="D554" s="20" t="s">
        <v>2918</v>
      </c>
    </row>
    <row r="555" spans="1:4">
      <c r="A555" s="116" t="str">
        <f t="shared" si="20"/>
        <v>山口県周南市</v>
      </c>
      <c r="B555" s="20" t="s">
        <v>2711</v>
      </c>
      <c r="C555" s="116" t="s">
        <v>303</v>
      </c>
      <c r="D555" s="20" t="s">
        <v>2919</v>
      </c>
    </row>
    <row r="556" spans="1:4">
      <c r="A556" s="116" t="str">
        <f>CONCATENATE(C556,D556)</f>
        <v>徳島県徳島市</v>
      </c>
      <c r="B556" s="20" t="s">
        <v>2711</v>
      </c>
      <c r="C556" s="116" t="s">
        <v>304</v>
      </c>
      <c r="D556" s="20" t="s">
        <v>2984</v>
      </c>
    </row>
    <row r="557" spans="1:4">
      <c r="A557" s="116" t="str">
        <f>CONCATENATE(C557,D557)</f>
        <v>徳島県鳴門市</v>
      </c>
      <c r="B557" s="20" t="s">
        <v>2711</v>
      </c>
      <c r="C557" s="116" t="s">
        <v>304</v>
      </c>
      <c r="D557" s="20" t="s">
        <v>2985</v>
      </c>
    </row>
    <row r="558" spans="1:4">
      <c r="A558" s="116" t="str">
        <f t="shared" si="20"/>
        <v>徳島県小松島市</v>
      </c>
      <c r="B558" s="20" t="s">
        <v>2711</v>
      </c>
      <c r="C558" s="116" t="s">
        <v>304</v>
      </c>
      <c r="D558" s="20" t="s">
        <v>2986</v>
      </c>
    </row>
    <row r="559" spans="1:4">
      <c r="A559" s="116" t="str">
        <f t="shared" si="20"/>
        <v>徳島県阿南市</v>
      </c>
      <c r="B559" s="20" t="s">
        <v>2711</v>
      </c>
      <c r="C559" s="116" t="s">
        <v>304</v>
      </c>
      <c r="D559" s="20" t="s">
        <v>2987</v>
      </c>
    </row>
    <row r="560" spans="1:4">
      <c r="A560" s="116" t="str">
        <f t="shared" si="20"/>
        <v>徳島県美馬市</v>
      </c>
      <c r="B560" s="20" t="s">
        <v>2711</v>
      </c>
      <c r="C560" s="116" t="s">
        <v>304</v>
      </c>
      <c r="D560" s="20" t="s">
        <v>2988</v>
      </c>
    </row>
    <row r="561" spans="1:4">
      <c r="A561" s="116" t="str">
        <f t="shared" si="20"/>
        <v>徳島県勝浦町</v>
      </c>
      <c r="B561" s="20" t="s">
        <v>2711</v>
      </c>
      <c r="C561" s="116" t="s">
        <v>304</v>
      </c>
      <c r="D561" s="20" t="s">
        <v>2989</v>
      </c>
    </row>
    <row r="562" spans="1:4">
      <c r="A562" s="116" t="str">
        <f t="shared" si="20"/>
        <v>徳島県松茂町</v>
      </c>
      <c r="B562" s="20" t="s">
        <v>2711</v>
      </c>
      <c r="C562" s="116" t="s">
        <v>304</v>
      </c>
      <c r="D562" s="20" t="s">
        <v>2990</v>
      </c>
    </row>
    <row r="563" spans="1:4">
      <c r="A563" s="116" t="str">
        <f t="shared" si="20"/>
        <v>徳島県北島町</v>
      </c>
      <c r="B563" s="20" t="s">
        <v>2711</v>
      </c>
      <c r="C563" s="116" t="s">
        <v>304</v>
      </c>
      <c r="D563" s="20" t="s">
        <v>2991</v>
      </c>
    </row>
    <row r="564" spans="1:4">
      <c r="A564" s="116" t="str">
        <f t="shared" si="20"/>
        <v>徳島県藍住町</v>
      </c>
      <c r="B564" s="20" t="s">
        <v>2711</v>
      </c>
      <c r="C564" s="116" t="s">
        <v>304</v>
      </c>
      <c r="D564" s="20" t="s">
        <v>2992</v>
      </c>
    </row>
    <row r="565" spans="1:4">
      <c r="A565" s="116" t="str">
        <f t="shared" si="20"/>
        <v>香川県坂出市</v>
      </c>
      <c r="B565" s="20" t="s">
        <v>2711</v>
      </c>
      <c r="C565" s="116" t="s">
        <v>305</v>
      </c>
      <c r="D565" s="20" t="s">
        <v>2920</v>
      </c>
    </row>
    <row r="566" spans="1:4">
      <c r="A566" s="116" t="str">
        <f t="shared" si="20"/>
        <v>香川県さぬき市</v>
      </c>
      <c r="B566" s="20" t="s">
        <v>2711</v>
      </c>
      <c r="C566" s="116" t="s">
        <v>305</v>
      </c>
      <c r="D566" s="20" t="s">
        <v>2921</v>
      </c>
    </row>
    <row r="567" spans="1:4">
      <c r="A567" s="116" t="str">
        <f t="shared" si="20"/>
        <v>香川県三木町</v>
      </c>
      <c r="B567" s="20" t="s">
        <v>2711</v>
      </c>
      <c r="C567" s="116" t="s">
        <v>305</v>
      </c>
      <c r="D567" s="20" t="s">
        <v>2922</v>
      </c>
    </row>
    <row r="568" spans="1:4">
      <c r="A568" s="116" t="str">
        <f t="shared" si="20"/>
        <v>香川県綾川町</v>
      </c>
      <c r="B568" s="20" t="s">
        <v>2711</v>
      </c>
      <c r="C568" s="116" t="s">
        <v>305</v>
      </c>
      <c r="D568" s="20" t="s">
        <v>2923</v>
      </c>
    </row>
    <row r="569" spans="1:4">
      <c r="A569" s="116" t="str">
        <f t="shared" si="20"/>
        <v>福岡県北九州市</v>
      </c>
      <c r="B569" s="20" t="s">
        <v>2711</v>
      </c>
      <c r="C569" s="116" t="s">
        <v>308</v>
      </c>
      <c r="D569" s="20" t="s">
        <v>2924</v>
      </c>
    </row>
    <row r="570" spans="1:4">
      <c r="A570" s="116" t="str">
        <f t="shared" si="20"/>
        <v>福岡県飯塚市</v>
      </c>
      <c r="B570" s="20" t="s">
        <v>2711</v>
      </c>
      <c r="C570" s="116" t="s">
        <v>308</v>
      </c>
      <c r="D570" s="20" t="s">
        <v>2925</v>
      </c>
    </row>
    <row r="571" spans="1:4">
      <c r="A571" s="116" t="str">
        <f t="shared" si="20"/>
        <v>福岡県筑紫野市</v>
      </c>
      <c r="B571" s="20" t="s">
        <v>2711</v>
      </c>
      <c r="C571" s="116" t="s">
        <v>308</v>
      </c>
      <c r="D571" s="20" t="s">
        <v>2926</v>
      </c>
    </row>
    <row r="572" spans="1:4">
      <c r="A572" s="116" t="str">
        <f t="shared" si="20"/>
        <v>福岡県古賀市</v>
      </c>
      <c r="B572" s="20" t="s">
        <v>2711</v>
      </c>
      <c r="C572" s="116" t="s">
        <v>308</v>
      </c>
      <c r="D572" s="20" t="s">
        <v>2927</v>
      </c>
    </row>
    <row r="573" spans="1:4">
      <c r="A573" s="116" t="str">
        <f t="shared" si="20"/>
        <v>福岡県宮若市</v>
      </c>
      <c r="B573" s="20" t="s">
        <v>2711</v>
      </c>
      <c r="C573" s="116" t="s">
        <v>308</v>
      </c>
      <c r="D573" s="20" t="s">
        <v>2928</v>
      </c>
    </row>
    <row r="574" spans="1:4">
      <c r="A574" s="116" t="str">
        <f t="shared" si="20"/>
        <v>福岡県宇美町</v>
      </c>
      <c r="B574" s="20" t="s">
        <v>2711</v>
      </c>
      <c r="C574" s="116" t="s">
        <v>308</v>
      </c>
      <c r="D574" s="20" t="s">
        <v>2929</v>
      </c>
    </row>
    <row r="575" spans="1:4">
      <c r="A575" s="116" t="str">
        <f t="shared" si="20"/>
        <v>福岡県篠栗町</v>
      </c>
      <c r="B575" s="20" t="s">
        <v>2711</v>
      </c>
      <c r="C575" s="116" t="s">
        <v>308</v>
      </c>
      <c r="D575" s="20" t="s">
        <v>2930</v>
      </c>
    </row>
    <row r="576" spans="1:4">
      <c r="A576" s="116" t="str">
        <f t="shared" si="20"/>
        <v>福岡県須惠町</v>
      </c>
      <c r="B576" s="20" t="s">
        <v>2711</v>
      </c>
      <c r="C576" s="116" t="s">
        <v>308</v>
      </c>
      <c r="D576" s="20" t="s">
        <v>2931</v>
      </c>
    </row>
    <row r="577" spans="1:4">
      <c r="A577" s="116" t="str">
        <f t="shared" si="20"/>
        <v>福岡県久山町</v>
      </c>
      <c r="B577" s="20" t="s">
        <v>2711</v>
      </c>
      <c r="C577" s="116" t="s">
        <v>308</v>
      </c>
      <c r="D577" s="20" t="s">
        <v>2932</v>
      </c>
    </row>
    <row r="578" spans="1:4">
      <c r="A578" s="116" t="str">
        <f t="shared" si="20"/>
        <v>佐賀県鳥栖市</v>
      </c>
      <c r="B578" s="20" t="s">
        <v>2711</v>
      </c>
      <c r="C578" s="116" t="s">
        <v>309</v>
      </c>
      <c r="D578" s="20" t="s">
        <v>2933</v>
      </c>
    </row>
    <row r="579" spans="1:4">
      <c r="A579" s="116" t="str">
        <f t="shared" si="20"/>
        <v>長崎県長崎市</v>
      </c>
      <c r="B579" s="20" t="s">
        <v>2711</v>
      </c>
      <c r="C579" s="116" t="s">
        <v>310</v>
      </c>
      <c r="D579" s="20" t="s">
        <v>2934</v>
      </c>
    </row>
    <row r="580" spans="1:4">
      <c r="B580" s="20" t="s">
        <v>36</v>
      </c>
    </row>
  </sheetData>
  <sheetProtection algorithmName="SHA-512" hashValue="nYcqKX4GOvs5bPaSMYiX3L8h0yEwVqWcrtuXwBPaNUINV+9/cEwpWOf2UoBW3fk6Llh3ZIo/PF6Et2672G9nOQ==" saltValue="3tKn5YZIuCecO2aOicVRyA==" spinCount="100000" sheet="1" selectLockedCells="1" selectUnlockedCells="1"/>
  <phoneticPr fontId="6"/>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T32"/>
  <sheetViews>
    <sheetView view="pageBreakPreview" zoomScale="130" zoomScaleNormal="100" zoomScaleSheetLayoutView="130" workbookViewId="0"/>
  </sheetViews>
  <sheetFormatPr defaultColWidth="2.5" defaultRowHeight="15" customHeight="1"/>
  <cols>
    <col min="1" max="16384" width="2.5" style="3"/>
  </cols>
  <sheetData>
    <row r="2" spans="1:11" ht="15" customHeight="1">
      <c r="A2" s="3" t="s">
        <v>220</v>
      </c>
    </row>
    <row r="4" spans="1:11" ht="15" customHeight="1">
      <c r="B4" s="824" t="s">
        <v>264</v>
      </c>
      <c r="C4" s="824"/>
      <c r="D4" s="824"/>
      <c r="E4" s="824"/>
      <c r="F4" s="824"/>
      <c r="G4" s="17" t="s">
        <v>222</v>
      </c>
    </row>
    <row r="5" spans="1:11" ht="15" customHeight="1">
      <c r="B5" s="824" t="s">
        <v>266</v>
      </c>
      <c r="C5" s="824"/>
      <c r="D5" s="824"/>
      <c r="E5" s="824"/>
      <c r="F5" s="824"/>
      <c r="G5" s="17" t="s">
        <v>265</v>
      </c>
    </row>
    <row r="6" spans="1:11" ht="15" customHeight="1">
      <c r="B6" s="824"/>
      <c r="C6" s="824"/>
      <c r="D6" s="824"/>
      <c r="E6" s="824"/>
      <c r="F6" s="824"/>
      <c r="G6" s="17"/>
      <c r="K6" s="3" t="s">
        <v>2969</v>
      </c>
    </row>
    <row r="7" spans="1:11" ht="15" customHeight="1">
      <c r="B7" s="824" t="s">
        <v>2965</v>
      </c>
      <c r="C7" s="824"/>
      <c r="D7" s="824"/>
      <c r="E7" s="824"/>
      <c r="F7" s="824"/>
      <c r="G7" s="17" t="s">
        <v>267</v>
      </c>
    </row>
    <row r="8" spans="1:11" ht="15" customHeight="1">
      <c r="B8" s="824" t="s">
        <v>2966</v>
      </c>
      <c r="C8" s="824"/>
      <c r="D8" s="824"/>
      <c r="E8" s="824"/>
      <c r="F8" s="824"/>
      <c r="G8" s="17" t="s">
        <v>2967</v>
      </c>
    </row>
    <row r="9" spans="1:11" ht="15" customHeight="1">
      <c r="B9" s="824"/>
      <c r="C9" s="824"/>
      <c r="D9" s="824"/>
      <c r="E9" s="824"/>
      <c r="F9" s="824"/>
      <c r="G9" s="17"/>
      <c r="K9" s="3" t="s">
        <v>2968</v>
      </c>
    </row>
    <row r="10" spans="1:11" ht="15" customHeight="1">
      <c r="B10" s="824" t="s">
        <v>2971</v>
      </c>
      <c r="C10" s="824"/>
      <c r="D10" s="824"/>
      <c r="E10" s="824"/>
      <c r="F10" s="824"/>
      <c r="G10" s="17" t="s">
        <v>2970</v>
      </c>
    </row>
    <row r="11" spans="1:11" ht="15" customHeight="1">
      <c r="B11" s="824" t="s">
        <v>2996</v>
      </c>
      <c r="C11" s="824"/>
      <c r="D11" s="824"/>
      <c r="E11" s="824"/>
      <c r="F11" s="824"/>
      <c r="G11" s="17" t="s">
        <v>2972</v>
      </c>
    </row>
    <row r="12" spans="1:11" ht="15" customHeight="1">
      <c r="B12" s="824"/>
      <c r="C12" s="824"/>
      <c r="D12" s="824"/>
      <c r="E12" s="824"/>
      <c r="F12" s="824"/>
      <c r="G12" s="17"/>
      <c r="K12" s="25" t="s">
        <v>2993</v>
      </c>
    </row>
    <row r="13" spans="1:11" ht="15" customHeight="1">
      <c r="B13" s="824"/>
      <c r="C13" s="824"/>
      <c r="D13" s="824"/>
      <c r="E13" s="824"/>
      <c r="F13" s="824"/>
      <c r="G13" s="17"/>
      <c r="K13" s="17" t="s">
        <v>2994</v>
      </c>
    </row>
    <row r="14" spans="1:11" s="88" customFormat="1" ht="15" customHeight="1">
      <c r="B14" s="824" t="s">
        <v>3021</v>
      </c>
      <c r="C14" s="824"/>
      <c r="D14" s="824"/>
      <c r="E14" s="824"/>
      <c r="F14" s="824"/>
      <c r="G14" s="89" t="s">
        <v>3013</v>
      </c>
    </row>
    <row r="15" spans="1:11" s="88" customFormat="1" ht="15" customHeight="1">
      <c r="B15" s="824" t="s">
        <v>3021</v>
      </c>
      <c r="C15" s="824"/>
      <c r="D15" s="824"/>
      <c r="E15" s="824"/>
      <c r="F15" s="824"/>
      <c r="G15" s="89" t="s">
        <v>3012</v>
      </c>
    </row>
    <row r="16" spans="1:11" ht="15" customHeight="1">
      <c r="B16" s="824" t="s">
        <v>3023</v>
      </c>
      <c r="C16" s="824"/>
      <c r="D16" s="824"/>
      <c r="E16" s="824"/>
      <c r="F16" s="824"/>
      <c r="G16" s="17" t="s">
        <v>3022</v>
      </c>
    </row>
    <row r="17" spans="2:20" ht="15" customHeight="1">
      <c r="B17" s="824" t="s">
        <v>3210</v>
      </c>
      <c r="C17" s="824"/>
      <c r="D17" s="824"/>
      <c r="E17" s="824"/>
      <c r="F17" s="824"/>
      <c r="G17" s="17" t="s">
        <v>3211</v>
      </c>
    </row>
    <row r="18" spans="2:20" ht="15" customHeight="1">
      <c r="B18" s="825" t="s">
        <v>3224</v>
      </c>
      <c r="C18" s="825"/>
      <c r="D18" s="825"/>
      <c r="E18" s="825"/>
      <c r="F18" s="825"/>
      <c r="G18" s="25" t="s">
        <v>3225</v>
      </c>
    </row>
    <row r="19" spans="2:20" ht="15" customHeight="1">
      <c r="B19" s="825" t="s">
        <v>3227</v>
      </c>
      <c r="C19" s="825"/>
      <c r="D19" s="825"/>
      <c r="E19" s="825"/>
      <c r="F19" s="825"/>
      <c r="G19" s="304" t="s">
        <v>3226</v>
      </c>
    </row>
    <row r="20" spans="2:20" ht="15" customHeight="1">
      <c r="B20" s="824"/>
      <c r="C20" s="824"/>
      <c r="D20" s="824"/>
      <c r="E20" s="824"/>
      <c r="F20" s="824"/>
      <c r="G20" s="17"/>
      <c r="K20" s="305" t="s">
        <v>3228</v>
      </c>
    </row>
    <row r="21" spans="2:20" ht="15" customHeight="1">
      <c r="B21" s="825" t="s">
        <v>3229</v>
      </c>
      <c r="C21" s="825"/>
      <c r="D21" s="825"/>
      <c r="E21" s="825"/>
      <c r="F21" s="825"/>
      <c r="G21" s="306" t="s">
        <v>3230</v>
      </c>
      <c r="H21" s="306"/>
      <c r="I21" s="306"/>
      <c r="J21" s="306"/>
      <c r="K21" s="306"/>
    </row>
    <row r="22" spans="2:20" s="307" customFormat="1" ht="15" customHeight="1">
      <c r="B22" s="824" t="s">
        <v>3231</v>
      </c>
      <c r="C22" s="824"/>
      <c r="D22" s="824"/>
      <c r="E22" s="824"/>
      <c r="F22" s="824"/>
      <c r="G22" s="308" t="s">
        <v>3232</v>
      </c>
    </row>
    <row r="23" spans="2:20" ht="15" customHeight="1">
      <c r="B23" s="824" t="s">
        <v>3241</v>
      </c>
      <c r="C23" s="824"/>
      <c r="D23" s="824"/>
      <c r="E23" s="824"/>
      <c r="F23" s="824"/>
      <c r="G23" s="333" t="s">
        <v>3238</v>
      </c>
      <c r="H23" s="316"/>
      <c r="I23" s="316"/>
      <c r="J23" s="316"/>
      <c r="K23" s="316"/>
      <c r="L23" s="316"/>
      <c r="M23" s="316"/>
      <c r="N23" s="316"/>
      <c r="O23" s="316"/>
      <c r="P23" s="316"/>
      <c r="Q23" s="316"/>
      <c r="R23" s="316"/>
      <c r="S23" s="316"/>
      <c r="T23" s="316"/>
    </row>
    <row r="24" spans="2:20" ht="15" customHeight="1">
      <c r="B24" s="824"/>
      <c r="C24" s="824"/>
      <c r="D24" s="824"/>
      <c r="E24" s="824"/>
      <c r="F24" s="824"/>
      <c r="G24" s="17"/>
      <c r="K24" s="3" t="s">
        <v>3237</v>
      </c>
    </row>
    <row r="25" spans="2:20" ht="15" customHeight="1">
      <c r="B25" s="824" t="s">
        <v>3242</v>
      </c>
      <c r="C25" s="824"/>
      <c r="D25" s="824"/>
      <c r="E25" s="824"/>
      <c r="F25" s="824"/>
      <c r="G25" s="351" t="s">
        <v>3243</v>
      </c>
      <c r="H25" s="341"/>
      <c r="I25" s="341"/>
      <c r="J25" s="341"/>
      <c r="K25" s="341"/>
      <c r="L25" s="341"/>
      <c r="M25" s="341"/>
      <c r="N25" s="341"/>
      <c r="O25" s="341"/>
      <c r="P25" s="341"/>
      <c r="Q25" s="341"/>
      <c r="R25" s="341"/>
      <c r="S25" s="341"/>
      <c r="T25" s="341"/>
    </row>
    <row r="26" spans="2:20" ht="15" customHeight="1">
      <c r="B26" s="824"/>
      <c r="C26" s="824"/>
      <c r="D26" s="824"/>
      <c r="E26" s="824"/>
      <c r="F26" s="824"/>
      <c r="G26" s="17"/>
    </row>
    <row r="27" spans="2:20" ht="15" customHeight="1">
      <c r="B27" s="824"/>
      <c r="C27" s="824"/>
      <c r="D27" s="824"/>
      <c r="E27" s="824"/>
      <c r="F27" s="824"/>
      <c r="G27" s="17"/>
    </row>
    <row r="28" spans="2:20" ht="15" customHeight="1">
      <c r="B28" s="824"/>
      <c r="C28" s="824"/>
      <c r="D28" s="824"/>
      <c r="E28" s="824"/>
      <c r="F28" s="824"/>
      <c r="G28" s="17"/>
    </row>
    <row r="29" spans="2:20" ht="15" customHeight="1">
      <c r="B29" s="824"/>
      <c r="C29" s="824"/>
      <c r="D29" s="824"/>
      <c r="E29" s="824"/>
      <c r="F29" s="824"/>
      <c r="G29" s="17"/>
    </row>
    <row r="30" spans="2:20" ht="15" customHeight="1">
      <c r="B30" s="824"/>
      <c r="C30" s="824"/>
      <c r="D30" s="824"/>
      <c r="E30" s="824"/>
      <c r="F30" s="824"/>
      <c r="G30" s="17"/>
    </row>
    <row r="31" spans="2:20" ht="15" customHeight="1">
      <c r="B31" s="824"/>
      <c r="C31" s="824"/>
      <c r="D31" s="824"/>
      <c r="E31" s="824"/>
      <c r="F31" s="824"/>
      <c r="G31" s="17"/>
    </row>
    <row r="32" spans="2:20" ht="15" customHeight="1">
      <c r="B32" s="824"/>
      <c r="C32" s="824"/>
      <c r="D32" s="824"/>
      <c r="E32" s="824"/>
      <c r="F32" s="824"/>
      <c r="G32" s="17"/>
    </row>
  </sheetData>
  <sheetProtection algorithmName="SHA-512" hashValue="fVSmhpzV20PsrX0cGw0r/U0l79cqwQmIRvAKIRZFXSH3svBbE6Tq+Z29gOqNQ2ZO3zWqcGBxqEqBjfufQJDzKQ==" saltValue="1le36xYm5kq3GFx3LQt8cQ==" spinCount="100000" sheet="1" selectLockedCells="1" selectUnlockedCells="1"/>
  <mergeCells count="29">
    <mergeCell ref="B15:F15"/>
    <mergeCell ref="B16:F16"/>
    <mergeCell ref="B17:F17"/>
    <mergeCell ref="B18:F18"/>
    <mergeCell ref="B4:F4"/>
    <mergeCell ref="B5:F5"/>
    <mergeCell ref="B6:F6"/>
    <mergeCell ref="B7:F7"/>
    <mergeCell ref="B8:F8"/>
    <mergeCell ref="B9:F9"/>
    <mergeCell ref="B10:F10"/>
    <mergeCell ref="B11:F11"/>
    <mergeCell ref="B12:F12"/>
    <mergeCell ref="B13:F13"/>
    <mergeCell ref="B14:F14"/>
    <mergeCell ref="B19:F19"/>
    <mergeCell ref="B20:F20"/>
    <mergeCell ref="B28:F28"/>
    <mergeCell ref="B29:F29"/>
    <mergeCell ref="B30:F30"/>
    <mergeCell ref="B27:F27"/>
    <mergeCell ref="B32:F32"/>
    <mergeCell ref="B21:F21"/>
    <mergeCell ref="B23:F23"/>
    <mergeCell ref="B24:F24"/>
    <mergeCell ref="B25:F25"/>
    <mergeCell ref="B26:F26"/>
    <mergeCell ref="B31:F31"/>
    <mergeCell ref="B22:F2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72</vt:i4>
      </vt:variant>
    </vt:vector>
  </HeadingPairs>
  <TitlesOfParts>
    <vt:vector size="81" baseType="lpstr">
      <vt:lpstr>入力シート</vt:lpstr>
      <vt:lpstr>計算シート</vt:lpstr>
      <vt:lpstr>保育単価表（Ａ型）</vt:lpstr>
      <vt:lpstr>保育単価表（Ａ型）②</vt:lpstr>
      <vt:lpstr>保育単価表（Ａ型）③</vt:lpstr>
      <vt:lpstr>対応表</vt:lpstr>
      <vt:lpstr>都道府県市区町村</vt:lpstr>
      <vt:lpstr>自動入力</vt:lpstr>
      <vt:lpstr>Ver.</vt:lpstr>
      <vt:lpstr>Ｂ有無</vt:lpstr>
      <vt:lpstr>Ｃ処遇改善</vt:lpstr>
      <vt:lpstr>Ver.!Print_Area</vt:lpstr>
      <vt:lpstr>計算シート!Print_Area</vt:lpstr>
      <vt:lpstr>入力シート!Print_Area</vt:lpstr>
      <vt:lpstr>'保育単価表（Ａ型）'!Print_Area</vt:lpstr>
      <vt:lpstr>'保育単価表（Ａ型）'!Print_Titles</vt:lpstr>
      <vt:lpstr>愛知県</vt:lpstr>
      <vt:lpstr>愛媛県</vt:lpstr>
      <vt:lpstr>茨城県</vt:lpstr>
      <vt:lpstr>栄養管理加算</vt:lpstr>
      <vt:lpstr>岡山県</vt:lpstr>
      <vt:lpstr>沖縄県</vt:lpstr>
      <vt:lpstr>岩手県</vt:lpstr>
      <vt:lpstr>岐阜県</vt:lpstr>
      <vt:lpstr>宮崎県</vt:lpstr>
      <vt:lpstr>宮城県</vt:lpstr>
      <vt:lpstr>京都府</vt:lpstr>
      <vt:lpstr>熊本県</vt:lpstr>
      <vt:lpstr>群馬県</vt:lpstr>
      <vt:lpstr>減価償却費地域区分</vt:lpstr>
      <vt:lpstr>広島県</vt:lpstr>
      <vt:lpstr>香川県</vt:lpstr>
      <vt:lpstr>高知県</vt:lpstr>
      <vt:lpstr>高齢者者等の年間総雇用時間数</vt:lpstr>
      <vt:lpstr>佐賀県</vt:lpstr>
      <vt:lpstr>埼玉県</vt:lpstr>
      <vt:lpstr>三重県</vt:lpstr>
      <vt:lpstr>山形県</vt:lpstr>
      <vt:lpstr>山口県</vt:lpstr>
      <vt:lpstr>山梨県</vt:lpstr>
      <vt:lpstr>滋賀県</vt:lpstr>
      <vt:lpstr>鹿児島県</vt:lpstr>
      <vt:lpstr>質改善</vt:lpstr>
      <vt:lpstr>質改善前後</vt:lpstr>
      <vt:lpstr>秋田県</vt:lpstr>
      <vt:lpstr>新潟県</vt:lpstr>
      <vt:lpstr>神奈川県</vt:lpstr>
      <vt:lpstr>青森県</vt:lpstr>
      <vt:lpstr>静岡県</vt:lpstr>
      <vt:lpstr>石川県</vt:lpstr>
      <vt:lpstr>千葉県</vt:lpstr>
      <vt:lpstr>大阪府</vt:lpstr>
      <vt:lpstr>大分県</vt:lpstr>
      <vt:lpstr>地域区分</vt:lpstr>
      <vt:lpstr>地域区分_減価償却費加算</vt:lpstr>
      <vt:lpstr>地域区分_賃借料加算</vt:lpstr>
      <vt:lpstr>長崎県</vt:lpstr>
      <vt:lpstr>長野県</vt:lpstr>
      <vt:lpstr>鳥取県</vt:lpstr>
      <vt:lpstr>賃借料地域区分</vt:lpstr>
      <vt:lpstr>都道府県</vt:lpstr>
      <vt:lpstr>土曜日閉所</vt:lpstr>
      <vt:lpstr>島根県</vt:lpstr>
      <vt:lpstr>東京都</vt:lpstr>
      <vt:lpstr>徳島県</vt:lpstr>
      <vt:lpstr>栃木県</vt:lpstr>
      <vt:lpstr>奈良県</vt:lpstr>
      <vt:lpstr>入所児童処遇特別時間数</vt:lpstr>
      <vt:lpstr>標準_都市部</vt:lpstr>
      <vt:lpstr>標準都市部</vt:lpstr>
      <vt:lpstr>富山県</vt:lpstr>
      <vt:lpstr>福井県</vt:lpstr>
      <vt:lpstr>福岡県</vt:lpstr>
      <vt:lpstr>福島県</vt:lpstr>
      <vt:lpstr>兵庫県</vt:lpstr>
      <vt:lpstr>平均勤続年数</vt:lpstr>
      <vt:lpstr>北海道</vt:lpstr>
      <vt:lpstr>有無</vt:lpstr>
      <vt:lpstr>有無2</vt:lpstr>
      <vt:lpstr>冷暖房費地域区分</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2022-11-17T10:29:02Z</dcterms:created>
  <dcterms:modified xsi:type="dcterms:W3CDTF">2023-09-13T08:22:12Z</dcterms:modified>
</cp:coreProperties>
</file>