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広報ＣＰ　Ｍドライブ\統計担当\統計書・上田市の統計\R5 上田市の統計\印刷用様式\各課回答様式\"/>
    </mc:Choice>
  </mc:AlternateContent>
  <xr:revisionPtr revIDLastSave="0" documentId="13_ncr:1_{E332931D-DCE6-4B05-A9A0-2BDB68784C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7" sheetId="2" r:id="rId1"/>
    <sheet name="208" sheetId="3" r:id="rId2"/>
    <sheet name="209" sheetId="4" r:id="rId3"/>
    <sheet name="210" sheetId="5" r:id="rId4"/>
    <sheet name="211" sheetId="6" r:id="rId5"/>
    <sheet name="212" sheetId="7" r:id="rId6"/>
    <sheet name="213" sheetId="8" r:id="rId7"/>
    <sheet name="214" sheetId="9" r:id="rId8"/>
  </sheets>
  <definedNames>
    <definedName name="_xlnm.Print_Area" localSheetId="0">'207'!$A$1:$I$16</definedName>
    <definedName name="_xlnm.Print_Area" localSheetId="1">'208'!$A$1:$H$16</definedName>
    <definedName name="_xlnm.Print_Area" localSheetId="2">'209'!$A$1:$Q$15</definedName>
    <definedName name="_xlnm.Print_Area" localSheetId="3">'210'!$A$1:$G$16</definedName>
    <definedName name="_xlnm.Print_Area" localSheetId="4">'211'!$A$1:$I$32</definedName>
    <definedName name="_xlnm.Print_Area" localSheetId="5">'212'!$A$1:$G$14</definedName>
    <definedName name="_xlnm.Print_Area" localSheetId="6">'213'!$A$1:$M$35</definedName>
    <definedName name="_xlnm.Print_Area" localSheetId="7">'214'!$A$1:$F$33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6" l="1"/>
  <c r="C9" i="4" l="1"/>
  <c r="C10" i="4"/>
  <c r="C11" i="4"/>
  <c r="C8" i="4"/>
  <c r="E9" i="6"/>
  <c r="C24" i="9"/>
  <c r="D24" i="9"/>
  <c r="D25" i="9"/>
  <c r="D26" i="9"/>
  <c r="E26" i="9"/>
  <c r="C26" i="9" s="1"/>
  <c r="E25" i="9"/>
  <c r="C25" i="9" s="1"/>
  <c r="E24" i="9"/>
  <c r="F9" i="6" l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E11" i="7" l="1"/>
  <c r="D11" i="7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7" i="9"/>
  <c r="E11" i="5"/>
  <c r="D8" i="3" l="1"/>
  <c r="G23" i="6"/>
  <c r="H23" i="6" s="1"/>
  <c r="G24" i="6"/>
  <c r="H24" i="6" s="1"/>
  <c r="G25" i="6"/>
  <c r="H25" i="6" s="1"/>
  <c r="G26" i="6"/>
  <c r="H26" i="6" s="1"/>
  <c r="G27" i="6"/>
  <c r="H27" i="6" s="1"/>
  <c r="G22" i="6"/>
  <c r="H22" i="6" s="1"/>
  <c r="G21" i="6"/>
  <c r="H21" i="6" s="1"/>
  <c r="G20" i="6"/>
  <c r="H20" i="6" s="1"/>
  <c r="G19" i="6"/>
  <c r="H19" i="6" s="1"/>
  <c r="G18" i="6"/>
  <c r="H18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10" i="6"/>
  <c r="H10" i="6" s="1"/>
  <c r="G9" i="6"/>
  <c r="H9" i="6" s="1"/>
  <c r="G8" i="6"/>
  <c r="H8" i="6" s="1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8" i="6"/>
  <c r="E8" i="3" l="1"/>
  <c r="E7" i="3"/>
  <c r="D7" i="3"/>
  <c r="C8" i="3"/>
  <c r="C7" i="3"/>
  <c r="F10" i="2"/>
  <c r="G10" i="2"/>
  <c r="H10" i="2"/>
  <c r="E10" i="2"/>
  <c r="D10" i="2"/>
  <c r="E10" i="3" l="1"/>
  <c r="C10" i="3"/>
  <c r="D10" i="3"/>
</calcChain>
</file>

<file path=xl/sharedStrings.xml><?xml version="1.0" encoding="utf-8"?>
<sst xmlns="http://schemas.openxmlformats.org/spreadsheetml/2006/main" count="234" uniqueCount="156">
  <si>
    <t>年度</t>
    <rPh sb="0" eb="2">
      <t>ネンド</t>
    </rPh>
    <phoneticPr fontId="1"/>
  </si>
  <si>
    <t>面積</t>
    <rPh sb="0" eb="2">
      <t>メンセキ</t>
    </rPh>
    <phoneticPr fontId="3"/>
  </si>
  <si>
    <t>k㎡</t>
    <phoneticPr fontId="3"/>
  </si>
  <si>
    <t>人</t>
    <rPh sb="0" eb="1">
      <t>ニン</t>
    </rPh>
    <phoneticPr fontId="3"/>
  </si>
  <si>
    <t>百万円</t>
    <rPh sb="0" eb="1">
      <t>ヒャク</t>
    </rPh>
    <rPh sb="1" eb="3">
      <t>マンエン</t>
    </rPh>
    <phoneticPr fontId="3"/>
  </si>
  <si>
    <t>万円</t>
    <rPh sb="0" eb="2">
      <t>マンエン</t>
    </rPh>
    <phoneticPr fontId="3"/>
  </si>
  <si>
    <t>長野県</t>
    <rPh sb="0" eb="3">
      <t>ナガノケン</t>
    </rPh>
    <phoneticPr fontId="3"/>
  </si>
  <si>
    <t>上田市</t>
    <rPh sb="0" eb="3">
      <t>ウエダシ</t>
    </rPh>
    <phoneticPr fontId="3"/>
  </si>
  <si>
    <t>県内シェア</t>
    <rPh sb="0" eb="2">
      <t>ケンナイ</t>
    </rPh>
    <phoneticPr fontId="3"/>
  </si>
  <si>
    <t>区分</t>
    <rPh sb="0" eb="2">
      <t>クブン</t>
    </rPh>
    <phoneticPr fontId="1"/>
  </si>
  <si>
    <t>%</t>
  </si>
  <si>
    <t>人口</t>
    <rPh sb="0" eb="2">
      <t>ジンコウ</t>
    </rPh>
    <phoneticPr fontId="3"/>
  </si>
  <si>
    <t>長野県</t>
    <rPh sb="0" eb="3">
      <t>ナガノケン</t>
    </rPh>
    <phoneticPr fontId="3"/>
  </si>
  <si>
    <t>水準</t>
    <rPh sb="0" eb="2">
      <t>スイジュン</t>
    </rPh>
    <phoneticPr fontId="3"/>
  </si>
  <si>
    <t>人口密度</t>
    <rPh sb="0" eb="2">
      <t>ジンコウ</t>
    </rPh>
    <rPh sb="2" eb="4">
      <t>ミツド</t>
    </rPh>
    <phoneticPr fontId="3"/>
  </si>
  <si>
    <t>人/k㎡</t>
    <rPh sb="0" eb="1">
      <t>ニン</t>
    </rPh>
    <phoneticPr fontId="3"/>
  </si>
  <si>
    <t>従業者1人当たり
製造品出荷額等</t>
    <rPh sb="0" eb="3">
      <t>ジュウギョウシャ</t>
    </rPh>
    <rPh sb="4" eb="5">
      <t>ニン</t>
    </rPh>
    <rPh sb="5" eb="6">
      <t>ア</t>
    </rPh>
    <rPh sb="9" eb="12">
      <t>セイゾウヒン</t>
    </rPh>
    <rPh sb="12" eb="14">
      <t>シュッカ</t>
    </rPh>
    <rPh sb="14" eb="15">
      <t>ガク</t>
    </rPh>
    <rPh sb="15" eb="16">
      <t>トウ</t>
    </rPh>
    <phoneticPr fontId="3"/>
  </si>
  <si>
    <t>千円</t>
    <rPh sb="0" eb="2">
      <t>センエン</t>
    </rPh>
    <phoneticPr fontId="3"/>
  </si>
  <si>
    <t>万円</t>
    <rPh sb="0" eb="2">
      <t>マンエン</t>
    </rPh>
    <phoneticPr fontId="3"/>
  </si>
  <si>
    <t>　　　　水準＝上田市÷長野県×100</t>
    <phoneticPr fontId="3"/>
  </si>
  <si>
    <t>名目経済成長率</t>
    <rPh sb="0" eb="2">
      <t>メイモク</t>
    </rPh>
    <rPh sb="2" eb="4">
      <t>ケイザイ</t>
    </rPh>
    <rPh sb="4" eb="7">
      <t>セイチョウリツ</t>
    </rPh>
    <phoneticPr fontId="3"/>
  </si>
  <si>
    <t>上田市</t>
    <rPh sb="0" eb="3">
      <t>ウエダシ</t>
    </rPh>
    <phoneticPr fontId="3"/>
  </si>
  <si>
    <t>%</t>
    <phoneticPr fontId="3"/>
  </si>
  <si>
    <t>%</t>
    <phoneticPr fontId="3"/>
  </si>
  <si>
    <t>上田市内総生産</t>
    <phoneticPr fontId="3"/>
  </si>
  <si>
    <t>（注）　名目経済成長率＝該当年度総生産額÷該当年度の前年度総生産額×100</t>
    <phoneticPr fontId="3"/>
  </si>
  <si>
    <t>1人当たり
市民（県民）所得</t>
    <rPh sb="1" eb="2">
      <t>ニン</t>
    </rPh>
    <rPh sb="2" eb="3">
      <t>ア</t>
    </rPh>
    <rPh sb="6" eb="8">
      <t>シミン</t>
    </rPh>
    <rPh sb="9" eb="11">
      <t>ケンミン</t>
    </rPh>
    <rPh sb="12" eb="14">
      <t>ショトク</t>
    </rPh>
    <phoneticPr fontId="3"/>
  </si>
  <si>
    <t>1人当たり市民（県民）所得</t>
    <rPh sb="1" eb="2">
      <t>ニン</t>
    </rPh>
    <rPh sb="2" eb="3">
      <t>ア</t>
    </rPh>
    <rPh sb="5" eb="7">
      <t>シミン</t>
    </rPh>
    <rPh sb="8" eb="10">
      <t>ケンミン</t>
    </rPh>
    <rPh sb="11" eb="13">
      <t>ショトク</t>
    </rPh>
    <phoneticPr fontId="3"/>
  </si>
  <si>
    <t>格差</t>
    <rPh sb="0" eb="2">
      <t>カクサ</t>
    </rPh>
    <phoneticPr fontId="3"/>
  </si>
  <si>
    <t>　　　　格差＝上田市÷長野県×100</t>
    <phoneticPr fontId="3"/>
  </si>
  <si>
    <t>市内総生産</t>
    <rPh sb="0" eb="2">
      <t>シナイ</t>
    </rPh>
    <rPh sb="2" eb="5">
      <t>ソウセイサン</t>
    </rPh>
    <phoneticPr fontId="3"/>
  </si>
  <si>
    <t>増加率</t>
    <rPh sb="0" eb="2">
      <t>ゾウカ</t>
    </rPh>
    <rPh sb="2" eb="3">
      <t>リツ</t>
    </rPh>
    <phoneticPr fontId="3"/>
  </si>
  <si>
    <t>構成比</t>
    <rPh sb="0" eb="3">
      <t>コウセイヒ</t>
    </rPh>
    <phoneticPr fontId="3"/>
  </si>
  <si>
    <t>増減額</t>
    <rPh sb="0" eb="3">
      <t>ゾウゲンガク</t>
    </rPh>
    <phoneticPr fontId="3"/>
  </si>
  <si>
    <t>寄与度</t>
    <rPh sb="0" eb="3">
      <t>キヨド</t>
    </rPh>
    <phoneticPr fontId="3"/>
  </si>
  <si>
    <t>項目</t>
    <rPh sb="0" eb="2">
      <t>コウモク</t>
    </rPh>
    <phoneticPr fontId="1"/>
  </si>
  <si>
    <t>　　　　寄与度＝各項目の対前年増減額÷前年度の総生産額×100</t>
    <phoneticPr fontId="3"/>
  </si>
  <si>
    <t>第1次産業</t>
    <rPh sb="0" eb="1">
      <t>ダイ</t>
    </rPh>
    <rPh sb="2" eb="3">
      <t>ジ</t>
    </rPh>
    <rPh sb="3" eb="5">
      <t>サンギョウ</t>
    </rPh>
    <phoneticPr fontId="3"/>
  </si>
  <si>
    <t>第2次産業</t>
    <rPh sb="0" eb="1">
      <t>ダイ</t>
    </rPh>
    <rPh sb="2" eb="3">
      <t>ジ</t>
    </rPh>
    <rPh sb="3" eb="5">
      <t>サンギョウ</t>
    </rPh>
    <phoneticPr fontId="3"/>
  </si>
  <si>
    <t>第3次産業</t>
    <rPh sb="0" eb="1">
      <t>ダイ</t>
    </rPh>
    <rPh sb="2" eb="3">
      <t>ジ</t>
    </rPh>
    <rPh sb="3" eb="5">
      <t>サンギョウ</t>
    </rPh>
    <phoneticPr fontId="3"/>
  </si>
  <si>
    <t>総生産の構成比</t>
    <rPh sb="0" eb="3">
      <t>ソウセイサン</t>
    </rPh>
    <rPh sb="4" eb="7">
      <t>コウセイヒ</t>
    </rPh>
    <phoneticPr fontId="3"/>
  </si>
  <si>
    <t>産業大分類</t>
    <rPh sb="0" eb="2">
      <t>サンギョウ</t>
    </rPh>
    <rPh sb="2" eb="5">
      <t>ダイブンルイ</t>
    </rPh>
    <phoneticPr fontId="1"/>
  </si>
  <si>
    <t>上田市総数</t>
    <rPh sb="0" eb="3">
      <t>ウエダシ</t>
    </rPh>
    <rPh sb="3" eb="5">
      <t>ソウスウ</t>
    </rPh>
    <phoneticPr fontId="3"/>
  </si>
  <si>
    <t>就業者数</t>
    <rPh sb="0" eb="3">
      <t>シュウギョウシャ</t>
    </rPh>
    <rPh sb="3" eb="4">
      <t>スウ</t>
    </rPh>
    <phoneticPr fontId="3"/>
  </si>
  <si>
    <t>上田地域</t>
    <rPh sb="0" eb="2">
      <t>ウエダ</t>
    </rPh>
    <rPh sb="2" eb="4">
      <t>チイキ</t>
    </rPh>
    <phoneticPr fontId="3"/>
  </si>
  <si>
    <t>丸子地域</t>
    <rPh sb="0" eb="2">
      <t>マルコ</t>
    </rPh>
    <rPh sb="2" eb="4">
      <t>チイキ</t>
    </rPh>
    <phoneticPr fontId="3"/>
  </si>
  <si>
    <t>真田地域</t>
    <rPh sb="0" eb="2">
      <t>サナダ</t>
    </rPh>
    <rPh sb="2" eb="4">
      <t>チイキ</t>
    </rPh>
    <phoneticPr fontId="3"/>
  </si>
  <si>
    <t>武石地域</t>
    <rPh sb="0" eb="2">
      <t>タケシ</t>
    </rPh>
    <rPh sb="2" eb="4">
      <t>チイキ</t>
    </rPh>
    <phoneticPr fontId="3"/>
  </si>
  <si>
    <t>建設業</t>
  </si>
  <si>
    <t>製造業</t>
  </si>
  <si>
    <t>情報通信業</t>
    <rPh sb="0" eb="2">
      <t>ジョウホウ</t>
    </rPh>
    <rPh sb="2" eb="5">
      <t>ツウシンギョウ</t>
    </rPh>
    <phoneticPr fontId="1"/>
  </si>
  <si>
    <t>運輸・郵便業</t>
    <rPh sb="0" eb="2">
      <t>ウンユ</t>
    </rPh>
    <rPh sb="3" eb="5">
      <t>ユウビン</t>
    </rPh>
    <rPh sb="5" eb="6">
      <t>ギョウ</t>
    </rPh>
    <phoneticPr fontId="1"/>
  </si>
  <si>
    <t>卸売・小売業</t>
  </si>
  <si>
    <t>金融・保険業</t>
  </si>
  <si>
    <t>不動産・物品賃貸業</t>
    <rPh sb="4" eb="6">
      <t>ブッピン</t>
    </rPh>
    <rPh sb="6" eb="8">
      <t>チンタイ</t>
    </rPh>
    <rPh sb="8" eb="9">
      <t>ギョウ</t>
    </rPh>
    <phoneticPr fontId="1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</si>
  <si>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</si>
  <si>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宿泊・飲食サービス業</t>
    <rPh sb="0" eb="2">
      <t>シュクハク</t>
    </rPh>
    <rPh sb="9" eb="10">
      <t>ギョウ</t>
    </rPh>
    <phoneticPr fontId="1"/>
  </si>
  <si>
    <t>生活関連サービス・娯楽業</t>
    <rPh sb="0" eb="2">
      <t>セイカツ</t>
    </rPh>
    <rPh sb="2" eb="4">
      <t>カンレン</t>
    </rPh>
    <rPh sb="9" eb="11">
      <t>ゴラク</t>
    </rPh>
    <rPh sb="11" eb="12">
      <t>ギョウ</t>
    </rPh>
    <phoneticPr fontId="1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</si>
  <si>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</si>
  <si>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医療、福祉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</si>
  <si>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</si>
  <si>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サービス業（他に分類されないもの）</t>
    <rPh sb="6" eb="7">
      <t>タ</t>
    </rPh>
    <rPh sb="8" eb="10">
      <t>ブンルイ</t>
    </rPh>
    <phoneticPr fontId="1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</si>
  <si>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1"/>
  </si>
  <si>
    <t>分類不能の産業</t>
    <rPh sb="0" eb="2">
      <t>ブンルイ</t>
    </rPh>
    <rPh sb="2" eb="4">
      <t>フノウ</t>
    </rPh>
    <rPh sb="5" eb="7">
      <t>サンギョウ</t>
    </rPh>
    <phoneticPr fontId="1"/>
  </si>
  <si>
    <t>総数</t>
    <rPh sb="0" eb="1">
      <t>フサ</t>
    </rPh>
    <rPh sb="1" eb="2">
      <t>カズ</t>
    </rPh>
    <phoneticPr fontId="1"/>
  </si>
  <si>
    <t>農業</t>
  </si>
  <si>
    <t>林業</t>
  </si>
  <si>
    <t>（再掲）</t>
    <rPh sb="1" eb="3">
      <t>サイケイ</t>
    </rPh>
    <phoneticPr fontId="3"/>
  </si>
  <si>
    <t>人</t>
    <rPh sb="0" eb="1">
      <t>ニン</t>
    </rPh>
    <phoneticPr fontId="3"/>
  </si>
  <si>
    <t>-</t>
  </si>
  <si>
    <t>特化係数</t>
    <rPh sb="0" eb="2">
      <t>トッカ</t>
    </rPh>
    <rPh sb="2" eb="4">
      <t>ケイスウ</t>
    </rPh>
    <phoneticPr fontId="3"/>
  </si>
  <si>
    <t>農林水産業</t>
  </si>
  <si>
    <t>卸売･小売業</t>
  </si>
  <si>
    <t>金融･保険業</t>
  </si>
  <si>
    <t>不動産業</t>
  </si>
  <si>
    <t>　　　　特化係数＝市内総生産の産業別構成比÷県内総生産の産業別構成比</t>
    <phoneticPr fontId="3"/>
  </si>
  <si>
    <t>　　　　特化係数が1.0を超える産業は、県に比べ相対的にその産業に特化している。</t>
    <rPh sb="4" eb="6">
      <t>トッカ</t>
    </rPh>
    <rPh sb="6" eb="8">
      <t>ケイスウ</t>
    </rPh>
    <phoneticPr fontId="3"/>
  </si>
  <si>
    <t>　　　　帰属利子控除前の構成比のため合計が100%とならない。</t>
    <phoneticPr fontId="3"/>
  </si>
  <si>
    <t>（注）　帰属利子控除前の構成比のため合計が100%とならない。</t>
    <phoneticPr fontId="3"/>
  </si>
  <si>
    <t>　　　　推計方法等の改定により、市内総生産、市民所得は過去の公表値とは接続しない。</t>
    <rPh sb="4" eb="6">
      <t>スイケイ</t>
    </rPh>
    <rPh sb="6" eb="8">
      <t>ホウホウ</t>
    </rPh>
    <rPh sb="8" eb="9">
      <t>トウ</t>
    </rPh>
    <rPh sb="10" eb="12">
      <t>カイテイ</t>
    </rPh>
    <rPh sb="27" eb="29">
      <t>カコ</t>
    </rPh>
    <rPh sb="30" eb="32">
      <t>コウヒョウ</t>
    </rPh>
    <rPh sb="32" eb="33">
      <t>チ</t>
    </rPh>
    <rPh sb="35" eb="37">
      <t>セツゾク</t>
    </rPh>
    <phoneticPr fontId="3"/>
  </si>
  <si>
    <t>　　　　推計方法等の改定により、市民所得は過去の公表値とは接続しない。</t>
    <rPh sb="4" eb="6">
      <t>スイケイ</t>
    </rPh>
    <rPh sb="6" eb="8">
      <t>ホウホウ</t>
    </rPh>
    <rPh sb="8" eb="9">
      <t>トウ</t>
    </rPh>
    <rPh sb="10" eb="12">
      <t>カイテイ</t>
    </rPh>
    <rPh sb="21" eb="23">
      <t>カコ</t>
    </rPh>
    <rPh sb="24" eb="26">
      <t>コウヒョウ</t>
    </rPh>
    <rPh sb="26" eb="27">
      <t>チ</t>
    </rPh>
    <rPh sb="29" eb="31">
      <t>セツゾク</t>
    </rPh>
    <phoneticPr fontId="3"/>
  </si>
  <si>
    <t>　　　　推計方法等の改定により、過去の公表値とは接続しない。</t>
    <rPh sb="4" eb="6">
      <t>スイケイ</t>
    </rPh>
    <rPh sb="6" eb="8">
      <t>ホウホウ</t>
    </rPh>
    <rPh sb="8" eb="9">
      <t>トウ</t>
    </rPh>
    <rPh sb="10" eb="12">
      <t>カイテイ</t>
    </rPh>
    <rPh sb="16" eb="18">
      <t>カコ</t>
    </rPh>
    <rPh sb="19" eb="21">
      <t>コウヒョウ</t>
    </rPh>
    <rPh sb="21" eb="22">
      <t>チ</t>
    </rPh>
    <rPh sb="24" eb="26">
      <t>セツゾク</t>
    </rPh>
    <phoneticPr fontId="3"/>
  </si>
  <si>
    <t>　　　　推計方法等の改定により、過去の公表値とは一致しない。</t>
    <rPh sb="4" eb="6">
      <t>スイケイ</t>
    </rPh>
    <rPh sb="6" eb="8">
      <t>ホウホウ</t>
    </rPh>
    <rPh sb="8" eb="9">
      <t>トウ</t>
    </rPh>
    <rPh sb="10" eb="12">
      <t>カイテイ</t>
    </rPh>
    <rPh sb="16" eb="18">
      <t>カコ</t>
    </rPh>
    <rPh sb="19" eb="21">
      <t>コウヒョウ</t>
    </rPh>
    <rPh sb="21" eb="22">
      <t>チ</t>
    </rPh>
    <rPh sb="24" eb="26">
      <t>イッチ</t>
    </rPh>
    <phoneticPr fontId="3"/>
  </si>
  <si>
    <t>市内（県内）総生産の構成比</t>
    <rPh sb="0" eb="2">
      <t>シナイ</t>
    </rPh>
    <rPh sb="3" eb="5">
      <t>ケンナイ</t>
    </rPh>
    <rPh sb="6" eb="9">
      <t>ソウセイサン</t>
    </rPh>
    <rPh sb="10" eb="13">
      <t>コウセイヒ</t>
    </rPh>
    <phoneticPr fontId="3"/>
  </si>
  <si>
    <t>市内（県内）
総生産</t>
    <rPh sb="0" eb="2">
      <t>シナイ</t>
    </rPh>
    <rPh sb="3" eb="5">
      <t>ケンナイ</t>
    </rPh>
    <rPh sb="7" eb="10">
      <t>ソウセイサン</t>
    </rPh>
    <phoneticPr fontId="3"/>
  </si>
  <si>
    <t>市民（県民）
所得</t>
    <rPh sb="0" eb="2">
      <t>シミン</t>
    </rPh>
    <rPh sb="3" eb="5">
      <t>ケンミン</t>
    </rPh>
    <rPh sb="7" eb="9">
      <t>ショトク</t>
    </rPh>
    <phoneticPr fontId="3"/>
  </si>
  <si>
    <t>製造品
出荷額等</t>
    <rPh sb="0" eb="3">
      <t>セイゾウヒン</t>
    </rPh>
    <rPh sb="4" eb="6">
      <t>シュッカ</t>
    </rPh>
    <rPh sb="6" eb="7">
      <t>ガク</t>
    </rPh>
    <rPh sb="7" eb="8">
      <t>トウ</t>
    </rPh>
    <phoneticPr fontId="3"/>
  </si>
  <si>
    <t>製造業
従業者数</t>
    <rPh sb="0" eb="3">
      <t>セイゾウギョウ</t>
    </rPh>
    <rPh sb="4" eb="7">
      <t>ジュウギョウシャ</t>
    </rPh>
    <rPh sb="7" eb="8">
      <t>スウ</t>
    </rPh>
    <phoneticPr fontId="3"/>
  </si>
  <si>
    <t>百万円</t>
    <rPh sb="0" eb="2">
      <t>ヒャクマン</t>
    </rPh>
    <rPh sb="2" eb="3">
      <t>エン</t>
    </rPh>
    <phoneticPr fontId="3"/>
  </si>
  <si>
    <t>１　農林水産業</t>
  </si>
  <si>
    <t>３　製造業</t>
  </si>
  <si>
    <t>４　電気･ガス･水道・廃棄物処理業</t>
    <rPh sb="11" eb="14">
      <t>ハイキブツ</t>
    </rPh>
    <rPh sb="14" eb="16">
      <t>ショリ</t>
    </rPh>
    <rPh sb="16" eb="17">
      <t>ギョウ</t>
    </rPh>
    <phoneticPr fontId="2"/>
  </si>
  <si>
    <t>５　建設業</t>
  </si>
  <si>
    <t>６　卸売･小売業</t>
  </si>
  <si>
    <t>７　運輸・郵便業</t>
    <rPh sb="5" eb="7">
      <t>ユウビン</t>
    </rPh>
    <phoneticPr fontId="2"/>
  </si>
  <si>
    <t>８　宿泊・飲食サービス業</t>
    <rPh sb="2" eb="4">
      <t>シュクハク</t>
    </rPh>
    <rPh sb="5" eb="7">
      <t>インショク</t>
    </rPh>
    <rPh sb="11" eb="12">
      <t>ギョウ</t>
    </rPh>
    <phoneticPr fontId="2"/>
  </si>
  <si>
    <t>９　情報通信業</t>
    <rPh sb="2" eb="4">
      <t>ジョウホウ</t>
    </rPh>
    <rPh sb="4" eb="7">
      <t>ツウシンギョウ</t>
    </rPh>
    <phoneticPr fontId="2"/>
  </si>
  <si>
    <t>10　金融･保険業</t>
  </si>
  <si>
    <t>11　不動産業</t>
  </si>
  <si>
    <t>12　専門・科学技術、業務支援サービス業</t>
    <rPh sb="3" eb="5">
      <t>センモン</t>
    </rPh>
    <rPh sb="6" eb="8">
      <t>カガク</t>
    </rPh>
    <rPh sb="8" eb="10">
      <t>ギジュツ</t>
    </rPh>
    <rPh sb="11" eb="13">
      <t>ギョウム</t>
    </rPh>
    <rPh sb="13" eb="15">
      <t>シエン</t>
    </rPh>
    <phoneticPr fontId="2"/>
  </si>
  <si>
    <t>13　公務</t>
    <rPh sb="3" eb="5">
      <t>コウム</t>
    </rPh>
    <phoneticPr fontId="2"/>
  </si>
  <si>
    <t>14　教育</t>
    <rPh sb="3" eb="5">
      <t>キョウイク</t>
    </rPh>
    <phoneticPr fontId="2"/>
  </si>
  <si>
    <t>15　保健衛生・社会事業</t>
    <rPh sb="3" eb="5">
      <t>ホケン</t>
    </rPh>
    <rPh sb="5" eb="7">
      <t>エイセイ</t>
    </rPh>
    <rPh sb="8" eb="10">
      <t>シャカイ</t>
    </rPh>
    <rPh sb="10" eb="12">
      <t>ジギョウ</t>
    </rPh>
    <phoneticPr fontId="2"/>
  </si>
  <si>
    <t>16　その他のサービス</t>
    <rPh sb="5" eb="6">
      <t>タ</t>
    </rPh>
    <phoneticPr fontId="2"/>
  </si>
  <si>
    <t>17　.小計（１～16）</t>
  </si>
  <si>
    <t>18　輸入品に課される税・関税</t>
  </si>
  <si>
    <t>19　（控除）総資本形成に係る消費税</t>
  </si>
  <si>
    <t>20　市町村内総生産（17+18-19）</t>
    <rPh sb="3" eb="6">
      <t>シチョウソン</t>
    </rPh>
    <rPh sb="6" eb="7">
      <t>ナイ</t>
    </rPh>
    <rPh sb="7" eb="10">
      <t>ソウセイサン</t>
    </rPh>
    <phoneticPr fontId="2"/>
  </si>
  <si>
    <t>２　鉱    業</t>
    <phoneticPr fontId="3"/>
  </si>
  <si>
    <t>鉱    業</t>
  </si>
  <si>
    <t>電気･ガス･水道・廃棄物処理業</t>
    <rPh sb="9" eb="12">
      <t>ハイキブツ</t>
    </rPh>
    <rPh sb="12" eb="14">
      <t>ショリ</t>
    </rPh>
    <rPh sb="14" eb="15">
      <t>ギョウ</t>
    </rPh>
    <phoneticPr fontId="2"/>
  </si>
  <si>
    <t>運輸・郵便業</t>
    <rPh sb="3" eb="5">
      <t>ユウビン</t>
    </rPh>
    <phoneticPr fontId="2"/>
  </si>
  <si>
    <t>宿泊・飲食サービス業</t>
    <rPh sb="0" eb="2">
      <t>シュクハク</t>
    </rPh>
    <rPh sb="3" eb="5">
      <t>インショク</t>
    </rPh>
    <rPh sb="9" eb="10">
      <t>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</si>
  <si>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</si>
  <si>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専門・科学技術、業務支援サービス業</t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phoneticPr fontId="2"/>
  </si>
  <si>
    <t>公務</t>
    <rPh sb="0" eb="2">
      <t>コウム</t>
    </rPh>
    <phoneticPr fontId="2"/>
  </si>
  <si>
    <t>教育</t>
    <rPh sb="0" eb="2">
      <t>キョウイク</t>
    </rPh>
    <phoneticPr fontId="2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</si>
  <si>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2"/>
  </si>
  <si>
    <t>その他のサービス</t>
    <rPh sb="2" eb="3">
      <t>タ</t>
    </rPh>
    <phoneticPr fontId="2"/>
  </si>
  <si>
    <t>（注）　人口は10月1日現在の推計人口。</t>
    <rPh sb="15" eb="17">
      <t>スイケイ</t>
    </rPh>
    <rPh sb="17" eb="19">
      <t>ジンコウ</t>
    </rPh>
    <phoneticPr fontId="3"/>
  </si>
  <si>
    <t>（注）　水準は長野県を100とした場合の上田市の指標。</t>
    <phoneticPr fontId="3"/>
  </si>
  <si>
    <t>（注）　格差は長野県を100とした場合の上田市の指標。</t>
    <phoneticPr fontId="3"/>
  </si>
  <si>
    <t>（注）　寄与度は全体の変化に対して各構成項目がどれだけ影響（寄与）しているかを把握する指標。</t>
    <phoneticPr fontId="3"/>
  </si>
  <si>
    <t>（注）　特化係数は各産業の県内産業での比較優位を示す指標。</t>
    <rPh sb="4" eb="6">
      <t>トッカ</t>
    </rPh>
    <rPh sb="6" eb="8">
      <t>ケイスウ</t>
    </rPh>
    <phoneticPr fontId="3"/>
  </si>
  <si>
    <t>平成29年度</t>
    <rPh sb="0" eb="2">
      <t>ヘイセイ</t>
    </rPh>
    <rPh sb="5" eb="6">
      <t>ド</t>
    </rPh>
    <phoneticPr fontId="3"/>
  </si>
  <si>
    <t>平成30年度</t>
    <rPh sb="0" eb="2">
      <t>ヘイセイ</t>
    </rPh>
    <rPh sb="5" eb="6">
      <t>ド</t>
    </rPh>
    <phoneticPr fontId="3"/>
  </si>
  <si>
    <t>　　　　製造品出荷額等は令和元年1年間の数値</t>
    <rPh sb="4" eb="7">
      <t>セイゾウヒン</t>
    </rPh>
    <rPh sb="7" eb="9">
      <t>シュッカ</t>
    </rPh>
    <rPh sb="9" eb="10">
      <t>ガク</t>
    </rPh>
    <rPh sb="10" eb="11">
      <t>トウ</t>
    </rPh>
    <rPh sb="12" eb="14">
      <t>レイワ</t>
    </rPh>
    <rPh sb="14" eb="15">
      <t>ガン</t>
    </rPh>
    <rPh sb="15" eb="16">
      <t>ネン</t>
    </rPh>
    <rPh sb="17" eb="19">
      <t>ネンカン</t>
    </rPh>
    <rPh sb="20" eb="22">
      <t>スウチ</t>
    </rPh>
    <phoneticPr fontId="4"/>
  </si>
  <si>
    <t>　　　　製造業従業者数は令和2年6月1日現在の数値</t>
    <rPh sb="4" eb="7">
      <t>セイゾウギョウ</t>
    </rPh>
    <rPh sb="7" eb="10">
      <t>ジュウギョウシャ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3" eb="25">
      <t>スウチ</t>
    </rPh>
    <phoneticPr fontId="4"/>
  </si>
  <si>
    <t>令和元年度</t>
    <rPh sb="0" eb="2">
      <t>レイワ</t>
    </rPh>
    <rPh sb="2" eb="3">
      <t>ガン</t>
    </rPh>
    <rPh sb="4" eb="5">
      <t>ド</t>
    </rPh>
    <phoneticPr fontId="3"/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</si>
  <si>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4"/>
  </si>
  <si>
    <t>漁業</t>
    <rPh sb="0" eb="1">
      <t>ギョ</t>
    </rPh>
    <phoneticPr fontId="4"/>
  </si>
  <si>
    <t>鉱業，採石、砂利採取業</t>
    <rPh sb="3" eb="5">
      <t>サイセキ</t>
    </rPh>
    <rPh sb="6" eb="8">
      <t>ジャリ</t>
    </rPh>
    <rPh sb="8" eb="10">
      <t>サイシュ</t>
    </rPh>
    <rPh sb="10" eb="11">
      <t>ギョウ</t>
    </rPh>
    <phoneticPr fontId="4"/>
  </si>
  <si>
    <t>電気・ガス・熱供給、水道業</t>
    <rPh sb="0" eb="2">
      <t>デンキ</t>
    </rPh>
    <rPh sb="6" eb="7">
      <t>ネツ</t>
    </rPh>
    <rPh sb="7" eb="9">
      <t>キョウキュウ</t>
    </rPh>
    <phoneticPr fontId="1"/>
  </si>
  <si>
    <t>（再掲）</t>
    <rPh sb="1" eb="3">
      <t>サイケイ</t>
    </rPh>
    <phoneticPr fontId="4"/>
  </si>
  <si>
    <t>第1次産業</t>
    <rPh sb="0" eb="1">
      <t>ダイ</t>
    </rPh>
    <rPh sb="2" eb="3">
      <t>ジ</t>
    </rPh>
    <rPh sb="3" eb="5">
      <t>サンギョウ</t>
    </rPh>
    <phoneticPr fontId="4"/>
  </si>
  <si>
    <t>第2次産業</t>
    <rPh sb="0" eb="1">
      <t>ダイ</t>
    </rPh>
    <rPh sb="2" eb="3">
      <t>ジ</t>
    </rPh>
    <rPh sb="3" eb="5">
      <t>サンギョウ</t>
    </rPh>
    <phoneticPr fontId="4"/>
  </si>
  <si>
    <t>第3次産業</t>
    <rPh sb="0" eb="1">
      <t>ダイ</t>
    </rPh>
    <rPh sb="2" eb="3">
      <t>ジ</t>
    </rPh>
    <rPh sb="3" eb="5">
      <t>サンギョウ</t>
    </rPh>
    <phoneticPr fontId="4"/>
  </si>
  <si>
    <t>分類不能の産業</t>
    <rPh sb="0" eb="2">
      <t>ブンルイ</t>
    </rPh>
    <rPh sb="2" eb="4">
      <t>フノウ</t>
    </rPh>
    <rPh sb="5" eb="7">
      <t>サンギョウ</t>
    </rPh>
    <phoneticPr fontId="4"/>
  </si>
  <si>
    <t>資料 ： 令和２年国勢調査</t>
    <rPh sb="5" eb="7">
      <t>レイワ</t>
    </rPh>
    <phoneticPr fontId="3"/>
  </si>
  <si>
    <t>207　上田市の経済規模</t>
    <phoneticPr fontId="3"/>
  </si>
  <si>
    <t>208　上田市の水準</t>
    <phoneticPr fontId="3"/>
  </si>
  <si>
    <t>資料 ： 長野県企画振興部情報政策課、上田市政策企画課</t>
    <rPh sb="19" eb="22">
      <t>ウエダシ</t>
    </rPh>
    <rPh sb="22" eb="24">
      <t>セイサク</t>
    </rPh>
    <rPh sb="24" eb="26">
      <t>キカク</t>
    </rPh>
    <rPh sb="26" eb="27">
      <t>カ</t>
    </rPh>
    <phoneticPr fontId="3"/>
  </si>
  <si>
    <t>209　上田市の名目経済成長率と総生産</t>
    <rPh sb="4" eb="6">
      <t>ウエダ</t>
    </rPh>
    <rPh sb="6" eb="7">
      <t>シ</t>
    </rPh>
    <rPh sb="8" eb="10">
      <t>メイモク</t>
    </rPh>
    <rPh sb="16" eb="19">
      <t>ソウセイサン</t>
    </rPh>
    <phoneticPr fontId="1"/>
  </si>
  <si>
    <t>令和２年度</t>
    <rPh sb="0" eb="2">
      <t>レイワ</t>
    </rPh>
    <rPh sb="4" eb="5">
      <t>ド</t>
    </rPh>
    <phoneticPr fontId="3"/>
  </si>
  <si>
    <t>令和2年度</t>
    <rPh sb="0" eb="2">
      <t>レイワ</t>
    </rPh>
    <rPh sb="4" eb="5">
      <t>ド</t>
    </rPh>
    <phoneticPr fontId="3"/>
  </si>
  <si>
    <t>210　1人当たり市民所得の推移</t>
    <rPh sb="11" eb="13">
      <t>ショトク</t>
    </rPh>
    <phoneticPr fontId="3"/>
  </si>
  <si>
    <t>211　産業別市内総生産と寄与度</t>
    <rPh sb="13" eb="16">
      <t>キヨド</t>
    </rPh>
    <phoneticPr fontId="1"/>
  </si>
  <si>
    <t>212　産業（3部門）別総生産の構成比の推移</t>
    <rPh sb="4" eb="6">
      <t>サンギョウ</t>
    </rPh>
    <rPh sb="8" eb="10">
      <t>ブモン</t>
    </rPh>
    <rPh sb="20" eb="22">
      <t>スイイ</t>
    </rPh>
    <phoneticPr fontId="1"/>
  </si>
  <si>
    <t>213　産業大分類別市内就業者数</t>
    <phoneticPr fontId="3"/>
  </si>
  <si>
    <t>214　産業活動別特化係数</t>
    <rPh sb="11" eb="13">
      <t>ケイスウ</t>
    </rPh>
    <phoneticPr fontId="1"/>
  </si>
  <si>
    <t>令和3年度</t>
    <rPh sb="0" eb="2">
      <t>レイワ</t>
    </rPh>
    <rPh sb="4" eb="5">
      <t>ド</t>
    </rPh>
    <phoneticPr fontId="3"/>
  </si>
  <si>
    <t>令和2年度</t>
    <rPh sb="0" eb="2">
      <t>レイワ</t>
    </rPh>
    <rPh sb="3" eb="5">
      <t>ネンド</t>
    </rPh>
    <rPh sb="4" eb="5">
      <t>ド</t>
    </rPh>
    <phoneticPr fontId="4"/>
  </si>
  <si>
    <t>令和3年度</t>
    <rPh sb="0" eb="2">
      <t>レイワ</t>
    </rPh>
    <rPh sb="3" eb="5">
      <t>ネンド</t>
    </rPh>
    <phoneticPr fontId="4"/>
  </si>
  <si>
    <t>令和3年度</t>
    <rPh sb="0" eb="2">
      <t>レイワ</t>
    </rPh>
    <rPh sb="3" eb="5">
      <t>ネンド</t>
    </rPh>
    <phoneticPr fontId="3"/>
  </si>
  <si>
    <t>　　　　従業者1人当たり製造品出荷額等については令和２年度工業統計調査のデータ。</t>
    <rPh sb="24" eb="26">
      <t>レイワ</t>
    </rPh>
    <rPh sb="27" eb="28">
      <t>ネン</t>
    </rPh>
    <rPh sb="28" eb="29">
      <t>ド</t>
    </rPh>
    <rPh sb="29" eb="31">
      <t>コウギョウ</t>
    </rPh>
    <rPh sb="31" eb="33">
      <t>トウケイ</t>
    </rPh>
    <rPh sb="33" eb="35">
      <t>チョウサ</t>
    </rPh>
    <phoneticPr fontId="3"/>
  </si>
  <si>
    <t>千円</t>
    <rPh sb="0" eb="1">
      <t>セン</t>
    </rPh>
    <rPh sb="1" eb="2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</si>
</sst>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\△#,##0;\-"/>
    <numFmt numFmtId="177" formatCode="#,##0.0;\△#,##0.0;\-"/>
    <numFmt numFmtId="178" formatCode="#,##0.00;\△#,##0.00;\-"/>
    <numFmt numFmtId="179" formatCode="#,##0_ "/>
  </numFmts>
  <fonts count="6" x14ac:knownFonts="1">
    <font>
      <sz val="11"/>
      <color theme="1"/>
      <name val="ＭＳ Ｐゴシック"/>
      <family val="2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2" borderId="0" xfId="0" applyFont="1" applyFill="1" applyAlignment="1">
      <alignment vertical="center"/>
    </xf>
    <xf numFmtId="176" fontId="2" fillId="2" borderId="1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top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2" fillId="2" borderId="3" xfId="0" applyFont="1" applyFill="1" applyBorder="1" applyAlignment="1">
      <alignment horizontal="distributed" vertical="center"/>
    </xf>
    <xf numFmtId="176" fontId="4" fillId="2" borderId="0" xfId="0" applyNumberFormat="1" applyFont="1" applyFill="1" applyBorder="1" applyAlignment="1">
      <alignment horizontal="right"/>
    </xf>
    <xf numFmtId="177" fontId="2" fillId="2" borderId="1" xfId="0" applyNumberFormat="1" applyFont="1" applyFill="1" applyBorder="1" applyAlignment="1">
      <alignment horizontal="right" vertical="center"/>
    </xf>
    <xf numFmtId="177" fontId="2" fillId="2" borderId="0" xfId="0" applyNumberFormat="1" applyFont="1" applyFill="1" applyBorder="1" applyAlignment="1">
      <alignment horizontal="right" vertical="center"/>
    </xf>
    <xf numFmtId="178" fontId="2" fillId="2" borderId="0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distributed" vertical="center" justifyLastLine="1"/>
    </xf>
    <xf numFmtId="0" fontId="2" fillId="2" borderId="15" xfId="0" applyFont="1" applyFill="1" applyBorder="1" applyAlignment="1">
      <alignment horizontal="center" vertical="center" justifyLastLine="1" shrinkToFit="1"/>
    </xf>
    <xf numFmtId="0" fontId="2" fillId="2" borderId="4" xfId="0" applyFont="1" applyFill="1" applyBorder="1" applyAlignment="1">
      <alignment horizontal="center" vertical="center" justifyLastLine="1" shrinkToFit="1"/>
    </xf>
    <xf numFmtId="0" fontId="2" fillId="2" borderId="16" xfId="0" applyFont="1" applyFill="1" applyBorder="1" applyAlignment="1">
      <alignment horizontal="center" vertical="center" justifyLastLine="1" shrinkToFit="1"/>
    </xf>
    <xf numFmtId="178" fontId="2" fillId="2" borderId="1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vertical="center" shrinkToFit="1"/>
    </xf>
    <xf numFmtId="0" fontId="2" fillId="2" borderId="3" xfId="0" applyFont="1" applyFill="1" applyBorder="1" applyAlignment="1">
      <alignment horizontal="distributed" vertical="center" justifyLastLine="1"/>
    </xf>
    <xf numFmtId="176" fontId="2" fillId="2" borderId="4" xfId="0" applyNumberFormat="1" applyFont="1" applyFill="1" applyBorder="1" applyAlignment="1">
      <alignment horizontal="right" vertical="center"/>
    </xf>
    <xf numFmtId="177" fontId="2" fillId="2" borderId="4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distributed" vertical="center" justifyLastLine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distributed" vertical="center" shrinkToFit="1"/>
    </xf>
    <xf numFmtId="0" fontId="2" fillId="2" borderId="2" xfId="0" applyFont="1" applyFill="1" applyBorder="1" applyAlignment="1">
      <alignment horizontal="distributed" vertical="center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vertical="center" shrinkToFit="1"/>
    </xf>
    <xf numFmtId="179" fontId="2" fillId="2" borderId="0" xfId="0" applyNumberFormat="1" applyFont="1" applyFill="1" applyBorder="1" applyAlignment="1">
      <alignment vertical="center"/>
    </xf>
    <xf numFmtId="179" fontId="2" fillId="2" borderId="1" xfId="0" applyNumberFormat="1" applyFont="1" applyFill="1" applyBorder="1" applyAlignment="1">
      <alignment vertical="center"/>
    </xf>
    <xf numFmtId="176" fontId="2" fillId="2" borderId="21" xfId="0" applyNumberFormat="1" applyFont="1" applyFill="1" applyBorder="1" applyAlignment="1">
      <alignment horizontal="right" vertical="center"/>
    </xf>
    <xf numFmtId="177" fontId="2" fillId="2" borderId="21" xfId="0" applyNumberFormat="1" applyFont="1" applyFill="1" applyBorder="1" applyAlignment="1">
      <alignment horizontal="right" vertical="center"/>
    </xf>
    <xf numFmtId="177" fontId="2" fillId="2" borderId="6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distributed" vertical="center" wrapText="1" justifyLastLine="1" shrinkToFit="1"/>
    </xf>
    <xf numFmtId="0" fontId="2" fillId="2" borderId="6" xfId="0" applyFont="1" applyFill="1" applyBorder="1" applyAlignment="1">
      <alignment horizontal="distributed" vertical="center" justifyLastLine="1" shrinkToFit="1"/>
    </xf>
    <xf numFmtId="0" fontId="2" fillId="2" borderId="10" xfId="0" applyFont="1" applyFill="1" applyBorder="1" applyAlignment="1">
      <alignment horizontal="distributed" vertical="center" justifyLastLine="1" shrinkToFit="1"/>
    </xf>
    <xf numFmtId="0" fontId="2" fillId="2" borderId="7" xfId="0" applyFont="1" applyFill="1" applyBorder="1" applyAlignment="1">
      <alignment horizontal="distributed" vertical="center" justifyLastLine="1" shrinkToFit="1"/>
    </xf>
    <xf numFmtId="0" fontId="2" fillId="2" borderId="13" xfId="0" applyFont="1" applyFill="1" applyBorder="1" applyAlignment="1">
      <alignment horizontal="distributed" vertical="center" justifyLastLine="1" shrinkToFit="1"/>
    </xf>
    <xf numFmtId="0" fontId="2" fillId="2" borderId="14" xfId="0" applyFont="1" applyFill="1" applyBorder="1" applyAlignment="1">
      <alignment horizontal="distributed" vertical="center" justifyLastLine="1" shrinkToFit="1"/>
    </xf>
    <xf numFmtId="0" fontId="2" fillId="2" borderId="13" xfId="0" applyFont="1" applyFill="1" applyBorder="1" applyAlignment="1">
      <alignment horizontal="distributed" vertical="center" wrapText="1" justifyLastLine="1" shrinkToFit="1"/>
    </xf>
    <xf numFmtId="0" fontId="2" fillId="2" borderId="0" xfId="0" applyFont="1" applyFill="1" applyAlignment="1">
      <alignment horizontal="left" vertical="center" wrapText="1"/>
    </xf>
    <xf numFmtId="0" fontId="2" fillId="2" borderId="11" xfId="0" applyFont="1" applyFill="1" applyBorder="1" applyAlignment="1">
      <alignment horizontal="distributed" vertical="center" justifyLastLine="1" shrinkToFit="1"/>
    </xf>
    <xf numFmtId="0" fontId="2" fillId="2" borderId="22" xfId="0" applyFont="1" applyFill="1" applyBorder="1" applyAlignment="1">
      <alignment horizontal="distributed" vertical="center" justifyLastLine="1" shrinkToFit="1"/>
    </xf>
    <xf numFmtId="0" fontId="2" fillId="2" borderId="9" xfId="0" applyFont="1" applyFill="1" applyBorder="1" applyAlignment="1">
      <alignment horizontal="distributed" vertical="center" justifyLastLine="1" shrinkToFit="1"/>
    </xf>
    <xf numFmtId="0" fontId="2" fillId="2" borderId="12" xfId="0" applyFont="1" applyFill="1" applyBorder="1" applyAlignment="1">
      <alignment horizontal="distributed" vertical="center" justifyLastLine="1" shrinkToFit="1"/>
    </xf>
    <xf numFmtId="0" fontId="2" fillId="2" borderId="16" xfId="0" applyFont="1" applyFill="1" applyBorder="1" applyAlignment="1">
      <alignment horizontal="distributed" vertical="center" justifyLastLine="1" shrinkToFit="1"/>
    </xf>
    <xf numFmtId="0" fontId="2" fillId="2" borderId="3" xfId="0" applyFont="1" applyFill="1" applyBorder="1" applyAlignment="1">
      <alignment horizontal="distributed" vertical="center" justifyLastLine="1" shrinkToFit="1"/>
    </xf>
    <xf numFmtId="0" fontId="2" fillId="2" borderId="19" xfId="0" applyFont="1" applyFill="1" applyBorder="1" applyAlignment="1">
      <alignment horizontal="center" vertical="center" justifyLastLine="1" shrinkToFit="1"/>
    </xf>
    <xf numFmtId="0" fontId="2" fillId="2" borderId="14" xfId="0" applyFont="1" applyFill="1" applyBorder="1" applyAlignment="1">
      <alignment horizontal="center" vertical="center" justifyLastLine="1" shrinkToFit="1"/>
    </xf>
    <xf numFmtId="0" fontId="2" fillId="2" borderId="18" xfId="0" applyFont="1" applyFill="1" applyBorder="1" applyAlignment="1">
      <alignment horizontal="center" vertical="center" justifyLastLine="1" shrinkToFit="1"/>
    </xf>
    <xf numFmtId="0" fontId="2" fillId="2" borderId="6" xfId="0" applyFont="1" applyFill="1" applyBorder="1" applyAlignment="1">
      <alignment horizontal="center" vertical="center" justifyLastLine="1" shrinkToFit="1"/>
    </xf>
    <xf numFmtId="0" fontId="2" fillId="2" borderId="17" xfId="0" applyFont="1" applyFill="1" applyBorder="1" applyAlignment="1">
      <alignment horizontal="distributed" vertical="center" justifyLastLine="1" shrinkToFit="1"/>
    </xf>
    <xf numFmtId="0" fontId="2" fillId="2" borderId="8" xfId="0" applyFont="1" applyFill="1" applyBorder="1" applyAlignment="1">
      <alignment horizontal="distributed" vertical="center" justifyLastLine="1" shrinkToFit="1"/>
    </xf>
    <xf numFmtId="0" fontId="2" fillId="2" borderId="20" xfId="0" applyFont="1" applyFill="1" applyBorder="1" applyAlignment="1">
      <alignment horizontal="distributed" vertical="center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pageSetUpPr fitToPage="1"/>
  </sheetPr>
  <dimension ref="B2:H15"/>
  <sheetViews>
    <sheetView tabSelected="1" zoomScaleNormal="100" zoomScaleSheetLayoutView="100" workbookViewId="0"/>
  </sheetViews>
  <sheetFormatPr defaultColWidth="2.6640625" defaultRowHeight="13.2" x14ac:dyDescent="0.2"/>
  <cols>
    <col min="1" max="1" width="2.6640625" style="1"/>
    <col min="2" max="2" width="10.109375" style="1" bestFit="1" customWidth="1"/>
    <col min="3" max="8" width="12" style="1" customWidth="1"/>
    <col min="9" max="16384" width="2.6640625" style="1"/>
  </cols>
  <sheetData>
    <row r="2" spans="2:8" x14ac:dyDescent="0.2">
      <c r="B2" s="9" t="s">
        <v>139</v>
      </c>
    </row>
    <row r="3" spans="2:8" ht="13.8" thickBot="1" x14ac:dyDescent="0.25">
      <c r="H3" s="8" t="s">
        <v>152</v>
      </c>
    </row>
    <row r="4" spans="2:8" x14ac:dyDescent="0.2">
      <c r="B4" s="38" t="s">
        <v>9</v>
      </c>
      <c r="C4" s="40" t="s">
        <v>1</v>
      </c>
      <c r="D4" s="40" t="s">
        <v>11</v>
      </c>
      <c r="E4" s="42" t="s">
        <v>84</v>
      </c>
      <c r="F4" s="42" t="s">
        <v>85</v>
      </c>
      <c r="G4" s="42" t="s">
        <v>86</v>
      </c>
      <c r="H4" s="36" t="s">
        <v>87</v>
      </c>
    </row>
    <row r="5" spans="2:8" x14ac:dyDescent="0.2">
      <c r="B5" s="39"/>
      <c r="C5" s="41"/>
      <c r="D5" s="41"/>
      <c r="E5" s="41"/>
      <c r="F5" s="41"/>
      <c r="G5" s="41"/>
      <c r="H5" s="37"/>
    </row>
    <row r="6" spans="2:8" x14ac:dyDescent="0.2">
      <c r="B6" s="7"/>
      <c r="C6" s="6" t="s">
        <v>2</v>
      </c>
      <c r="D6" s="6" t="s">
        <v>3</v>
      </c>
      <c r="E6" s="6" t="s">
        <v>4</v>
      </c>
      <c r="F6" s="6" t="s">
        <v>4</v>
      </c>
      <c r="G6" s="6" t="s">
        <v>5</v>
      </c>
      <c r="H6" s="6" t="s">
        <v>3</v>
      </c>
    </row>
    <row r="7" spans="2:8" x14ac:dyDescent="0.2">
      <c r="B7" s="10" t="s">
        <v>6</v>
      </c>
      <c r="C7" s="14">
        <v>13561.56</v>
      </c>
      <c r="D7" s="4">
        <v>2033357</v>
      </c>
      <c r="E7" s="4">
        <v>8624321</v>
      </c>
      <c r="F7" s="4">
        <v>6264761</v>
      </c>
      <c r="G7" s="4">
        <v>615784655</v>
      </c>
      <c r="H7" s="4">
        <v>202222</v>
      </c>
    </row>
    <row r="8" spans="2:8" x14ac:dyDescent="0.2">
      <c r="B8" s="10" t="s">
        <v>7</v>
      </c>
      <c r="C8" s="14">
        <v>552.04</v>
      </c>
      <c r="D8" s="4">
        <v>153145</v>
      </c>
      <c r="E8" s="4">
        <v>600700.07477949106</v>
      </c>
      <c r="F8" s="4">
        <v>461663.68447514711</v>
      </c>
      <c r="G8" s="4">
        <v>52549212</v>
      </c>
      <c r="H8" s="4">
        <v>18604</v>
      </c>
    </row>
    <row r="9" spans="2:8" x14ac:dyDescent="0.15">
      <c r="B9" s="5"/>
      <c r="C9" s="11" t="s">
        <v>10</v>
      </c>
      <c r="D9" s="11" t="s">
        <v>10</v>
      </c>
      <c r="E9" s="11" t="s">
        <v>10</v>
      </c>
      <c r="F9" s="11" t="s">
        <v>10</v>
      </c>
      <c r="G9" s="11" t="s">
        <v>10</v>
      </c>
      <c r="H9" s="11" t="s">
        <v>10</v>
      </c>
    </row>
    <row r="10" spans="2:8" ht="13.8" thickBot="1" x14ac:dyDescent="0.25">
      <c r="B10" s="3" t="s">
        <v>8</v>
      </c>
      <c r="C10" s="12">
        <v>4.070623143650141</v>
      </c>
      <c r="D10" s="12">
        <f>D8/D7*100</f>
        <v>7.5316336481985218</v>
      </c>
      <c r="E10" s="12">
        <f>E8/E7*100</f>
        <v>6.9651868799815206</v>
      </c>
      <c r="F10" s="12">
        <f t="shared" ref="F10:H10" si="0">F8/F7*100</f>
        <v>7.3692146352454166</v>
      </c>
      <c r="G10" s="12">
        <f t="shared" si="0"/>
        <v>8.5336994959707155</v>
      </c>
      <c r="H10" s="12">
        <f t="shared" si="0"/>
        <v>9.1997903294399226</v>
      </c>
    </row>
    <row r="11" spans="2:8" x14ac:dyDescent="0.2">
      <c r="B11" s="1" t="s">
        <v>119</v>
      </c>
    </row>
    <row r="12" spans="2:8" x14ac:dyDescent="0.2">
      <c r="B12" s="1" t="s">
        <v>126</v>
      </c>
    </row>
    <row r="13" spans="2:8" x14ac:dyDescent="0.2">
      <c r="B13" s="1" t="s">
        <v>127</v>
      </c>
    </row>
    <row r="14" spans="2:8" x14ac:dyDescent="0.2">
      <c r="B14" s="1" t="s">
        <v>79</v>
      </c>
    </row>
    <row r="15" spans="2:8" x14ac:dyDescent="0.2">
      <c r="B15" s="1" t="s">
        <v>141</v>
      </c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CC"/>
    <pageSetUpPr fitToPage="1"/>
  </sheetPr>
  <dimension ref="B2:G15"/>
  <sheetViews>
    <sheetView zoomScaleNormal="100" zoomScaleSheetLayoutView="100" workbookViewId="0">
      <selection activeCell="H7" sqref="H7"/>
    </sheetView>
  </sheetViews>
  <sheetFormatPr defaultColWidth="2.6640625" defaultRowHeight="13.2" x14ac:dyDescent="0.2"/>
  <cols>
    <col min="1" max="1" width="2.6640625" style="1"/>
    <col min="2" max="2" width="10.109375" style="1" customWidth="1"/>
    <col min="3" max="5" width="15.21875" style="1" customWidth="1"/>
    <col min="6" max="6" width="2.6640625" style="1"/>
    <col min="7" max="7" width="17" style="1" customWidth="1"/>
    <col min="8" max="16384" width="2.6640625" style="1"/>
  </cols>
  <sheetData>
    <row r="2" spans="2:7" x14ac:dyDescent="0.2">
      <c r="B2" s="9" t="s">
        <v>140</v>
      </c>
    </row>
    <row r="3" spans="2:7" ht="13.8" thickBot="1" x14ac:dyDescent="0.25">
      <c r="E3" s="8" t="s">
        <v>152</v>
      </c>
    </row>
    <row r="4" spans="2:7" x14ac:dyDescent="0.2">
      <c r="B4" s="38" t="s">
        <v>9</v>
      </c>
      <c r="C4" s="40" t="s">
        <v>14</v>
      </c>
      <c r="D4" s="42" t="s">
        <v>26</v>
      </c>
      <c r="E4" s="36" t="s">
        <v>16</v>
      </c>
    </row>
    <row r="5" spans="2:7" x14ac:dyDescent="0.2">
      <c r="B5" s="39"/>
      <c r="C5" s="41"/>
      <c r="D5" s="41"/>
      <c r="E5" s="37"/>
    </row>
    <row r="6" spans="2:7" x14ac:dyDescent="0.2">
      <c r="B6" s="7"/>
      <c r="C6" s="6" t="s">
        <v>15</v>
      </c>
      <c r="D6" s="6" t="s">
        <v>17</v>
      </c>
      <c r="E6" s="6" t="s">
        <v>18</v>
      </c>
    </row>
    <row r="7" spans="2:7" x14ac:dyDescent="0.2">
      <c r="B7" s="10" t="s">
        <v>6</v>
      </c>
      <c r="C7" s="4">
        <f>'207'!D7/'207'!C7</f>
        <v>149.93533192346604</v>
      </c>
      <c r="D7" s="4">
        <f>'207'!F7/'207'!D7*1000</f>
        <v>3080.9941392485434</v>
      </c>
      <c r="E7" s="4">
        <f>'207'!G7/'207'!H7</f>
        <v>3045.0922995519777</v>
      </c>
    </row>
    <row r="8" spans="2:7" x14ac:dyDescent="0.2">
      <c r="B8" s="10" t="s">
        <v>7</v>
      </c>
      <c r="C8" s="4">
        <f>'207'!D8/'207'!C8</f>
        <v>277.41649155858272</v>
      </c>
      <c r="D8" s="4">
        <f>'207'!F8/'207'!D8*1000</f>
        <v>3014.5527733530125</v>
      </c>
      <c r="E8" s="4">
        <f>'207'!G8/'207'!H8</f>
        <v>2824.6190066652334</v>
      </c>
    </row>
    <row r="9" spans="2:7" x14ac:dyDescent="0.2">
      <c r="B9" s="5"/>
      <c r="C9" s="4"/>
      <c r="D9" s="4"/>
      <c r="E9" s="4"/>
    </row>
    <row r="10" spans="2:7" ht="13.8" thickBot="1" x14ac:dyDescent="0.25">
      <c r="B10" s="15" t="s">
        <v>13</v>
      </c>
      <c r="C10" s="12">
        <f>C8/C7*100</f>
        <v>185.02409538812972</v>
      </c>
      <c r="D10" s="12">
        <f>D8/D7*100</f>
        <v>97.843508851602806</v>
      </c>
      <c r="E10" s="12">
        <f>E8/E7*100</f>
        <v>92.759717236840984</v>
      </c>
    </row>
    <row r="11" spans="2:7" x14ac:dyDescent="0.2">
      <c r="B11" s="1" t="s">
        <v>120</v>
      </c>
    </row>
    <row r="12" spans="2:7" x14ac:dyDescent="0.2">
      <c r="B12" s="1" t="s">
        <v>19</v>
      </c>
    </row>
    <row r="13" spans="2:7" x14ac:dyDescent="0.2">
      <c r="B13" s="1" t="s">
        <v>80</v>
      </c>
    </row>
    <row r="14" spans="2:7" ht="16.5" customHeight="1" x14ac:dyDescent="0.2">
      <c r="B14" s="43" t="s">
        <v>154</v>
      </c>
      <c r="C14" s="43"/>
      <c r="D14" s="43"/>
      <c r="E14" s="43"/>
      <c r="F14" s="43"/>
      <c r="G14" s="43"/>
    </row>
    <row r="15" spans="2:7" x14ac:dyDescent="0.2">
      <c r="B15" s="1" t="s">
        <v>141</v>
      </c>
    </row>
  </sheetData>
  <mergeCells count="5">
    <mergeCell ref="B4:B5"/>
    <mergeCell ref="C4:C5"/>
    <mergeCell ref="D4:D5"/>
    <mergeCell ref="E4:E5"/>
    <mergeCell ref="B14:G14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FFCC"/>
    <pageSetUpPr fitToPage="1"/>
  </sheetPr>
  <dimension ref="B2:E14"/>
  <sheetViews>
    <sheetView zoomScaleNormal="100" zoomScaleSheetLayoutView="100" workbookViewId="0">
      <selection activeCell="H7" sqref="H7"/>
    </sheetView>
  </sheetViews>
  <sheetFormatPr defaultColWidth="2.6640625" defaultRowHeight="13.2" x14ac:dyDescent="0.2"/>
  <cols>
    <col min="1" max="1" width="2.6640625" style="1"/>
    <col min="2" max="2" width="11.109375" style="1" bestFit="1" customWidth="1"/>
    <col min="3" max="3" width="8.77734375" style="1" customWidth="1"/>
    <col min="4" max="4" width="7.88671875" style="1" customWidth="1"/>
    <col min="5" max="5" width="15.109375" style="1" customWidth="1"/>
    <col min="6" max="16384" width="2.6640625" style="1"/>
  </cols>
  <sheetData>
    <row r="2" spans="2:5" x14ac:dyDescent="0.2">
      <c r="B2" s="9" t="s">
        <v>142</v>
      </c>
    </row>
    <row r="3" spans="2:5" ht="2.1" customHeight="1" thickBot="1" x14ac:dyDescent="0.25">
      <c r="B3" s="9"/>
    </row>
    <row r="4" spans="2:5" ht="13.5" customHeight="1" x14ac:dyDescent="0.2">
      <c r="B4" s="38" t="s">
        <v>0</v>
      </c>
      <c r="C4" s="44" t="s">
        <v>20</v>
      </c>
      <c r="D4" s="45"/>
      <c r="E4" s="46" t="s">
        <v>24</v>
      </c>
    </row>
    <row r="5" spans="2:5" x14ac:dyDescent="0.2">
      <c r="B5" s="39"/>
      <c r="C5" s="16" t="s">
        <v>21</v>
      </c>
      <c r="D5" s="16" t="s">
        <v>12</v>
      </c>
      <c r="E5" s="37"/>
    </row>
    <row r="6" spans="2:5" x14ac:dyDescent="0.2">
      <c r="B6" s="7"/>
      <c r="C6" s="6" t="s">
        <v>22</v>
      </c>
      <c r="D6" s="6" t="s">
        <v>23</v>
      </c>
      <c r="E6" s="6" t="s">
        <v>88</v>
      </c>
    </row>
    <row r="7" spans="2:5" x14ac:dyDescent="0.2">
      <c r="B7" s="5" t="s">
        <v>124</v>
      </c>
      <c r="C7" s="13">
        <v>5.9350151520570975</v>
      </c>
      <c r="D7" s="13">
        <v>2.8062176727992179</v>
      </c>
      <c r="E7" s="31">
        <v>662618.90099658386</v>
      </c>
    </row>
    <row r="8" spans="2:5" x14ac:dyDescent="0.2">
      <c r="B8" s="5" t="s">
        <v>125</v>
      </c>
      <c r="C8" s="13">
        <f>(E8-E7)/E7*100</f>
        <v>1.4625935402533305</v>
      </c>
      <c r="D8" s="13">
        <v>1.0128763261625919</v>
      </c>
      <c r="E8" s="31">
        <v>672310.32223905751</v>
      </c>
    </row>
    <row r="9" spans="2:5" x14ac:dyDescent="0.2">
      <c r="B9" s="5" t="s">
        <v>128</v>
      </c>
      <c r="C9" s="13">
        <f t="shared" ref="C9:C11" si="0">(E9-E8)/E8*100</f>
        <v>-1.7463339713246924</v>
      </c>
      <c r="D9" s="13">
        <v>-1.6462814051417876</v>
      </c>
      <c r="E9" s="31">
        <v>660569.53868907434</v>
      </c>
    </row>
    <row r="10" spans="2:5" x14ac:dyDescent="0.2">
      <c r="B10" s="5" t="s">
        <v>143</v>
      </c>
      <c r="C10" s="13">
        <f t="shared" si="0"/>
        <v>-4.9453454247761561</v>
      </c>
      <c r="D10" s="13">
        <v>-2.3722852683758244</v>
      </c>
      <c r="E10" s="31">
        <v>627902.09323004924</v>
      </c>
    </row>
    <row r="11" spans="2:5" ht="13.8" thickBot="1" x14ac:dyDescent="0.25">
      <c r="B11" s="3" t="s">
        <v>150</v>
      </c>
      <c r="C11" s="34">
        <f t="shared" si="0"/>
        <v>5.7627833347453121</v>
      </c>
      <c r="D11" s="12">
        <v>3.8092758513271541</v>
      </c>
      <c r="E11" s="32">
        <v>664086.73041722749</v>
      </c>
    </row>
    <row r="12" spans="2:5" x14ac:dyDescent="0.2">
      <c r="B12" s="1" t="s">
        <v>25</v>
      </c>
    </row>
    <row r="13" spans="2:5" x14ac:dyDescent="0.2">
      <c r="B13" s="1" t="s">
        <v>82</v>
      </c>
    </row>
    <row r="14" spans="2:5" x14ac:dyDescent="0.2">
      <c r="B14" s="1" t="s">
        <v>141</v>
      </c>
    </row>
  </sheetData>
  <mergeCells count="3">
    <mergeCell ref="B4:B5"/>
    <mergeCell ref="C4:D4"/>
    <mergeCell ref="E4:E5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FFCC"/>
    <pageSetUpPr fitToPage="1"/>
  </sheetPr>
  <dimension ref="B2:E15"/>
  <sheetViews>
    <sheetView zoomScaleNormal="100" zoomScaleSheetLayoutView="100" workbookViewId="0">
      <selection activeCell="H7" sqref="H7"/>
    </sheetView>
  </sheetViews>
  <sheetFormatPr defaultColWidth="2.6640625" defaultRowHeight="13.2" x14ac:dyDescent="0.2"/>
  <cols>
    <col min="1" max="1" width="2.6640625" style="1"/>
    <col min="2" max="2" width="11.109375" style="1" bestFit="1" customWidth="1"/>
    <col min="3" max="5" width="12.6640625" style="1" customWidth="1"/>
    <col min="6" max="16384" width="2.6640625" style="1"/>
  </cols>
  <sheetData>
    <row r="2" spans="2:5" x14ac:dyDescent="0.2">
      <c r="B2" s="9" t="s">
        <v>145</v>
      </c>
    </row>
    <row r="3" spans="2:5" ht="2.1" customHeight="1" thickBot="1" x14ac:dyDescent="0.25">
      <c r="B3" s="9"/>
    </row>
    <row r="4" spans="2:5" x14ac:dyDescent="0.2">
      <c r="B4" s="38" t="s">
        <v>0</v>
      </c>
      <c r="C4" s="47" t="s">
        <v>27</v>
      </c>
      <c r="D4" s="47"/>
      <c r="E4" s="44" t="s">
        <v>28</v>
      </c>
    </row>
    <row r="5" spans="2:5" x14ac:dyDescent="0.2">
      <c r="B5" s="39"/>
      <c r="C5" s="16" t="s">
        <v>12</v>
      </c>
      <c r="D5" s="16" t="s">
        <v>21</v>
      </c>
      <c r="E5" s="48"/>
    </row>
    <row r="6" spans="2:5" x14ac:dyDescent="0.2">
      <c r="B6" s="7"/>
      <c r="C6" s="6" t="s">
        <v>17</v>
      </c>
      <c r="D6" s="6" t="s">
        <v>17</v>
      </c>
      <c r="E6" s="6"/>
    </row>
    <row r="7" spans="2:5" x14ac:dyDescent="0.2">
      <c r="B7" s="5" t="s">
        <v>124</v>
      </c>
      <c r="C7" s="4">
        <v>3096.312903848961</v>
      </c>
      <c r="D7" s="4">
        <v>3020.7157765742045</v>
      </c>
      <c r="E7" s="13">
        <v>97.558479080690347</v>
      </c>
    </row>
    <row r="8" spans="2:5" x14ac:dyDescent="0.2">
      <c r="B8" s="5" t="s">
        <v>125</v>
      </c>
      <c r="C8" s="4">
        <v>3132.8730319085794</v>
      </c>
      <c r="D8" s="4">
        <v>3049.5974943240672</v>
      </c>
      <c r="E8" s="13">
        <v>97.3418795866815</v>
      </c>
    </row>
    <row r="9" spans="2:5" x14ac:dyDescent="0.2">
      <c r="B9" s="5" t="s">
        <v>128</v>
      </c>
      <c r="C9" s="4">
        <v>3086.1701956379934</v>
      </c>
      <c r="D9" s="4">
        <v>3007.0126267883429</v>
      </c>
      <c r="E9" s="13">
        <v>97.435087379123416</v>
      </c>
    </row>
    <row r="10" spans="2:5" x14ac:dyDescent="0.2">
      <c r="B10" s="5" t="s">
        <v>144</v>
      </c>
      <c r="C10" s="4">
        <v>2914.1894257403892</v>
      </c>
      <c r="D10" s="4">
        <v>2831.5121975502188</v>
      </c>
      <c r="E10" s="13">
        <v>97.162942550683198</v>
      </c>
    </row>
    <row r="11" spans="2:5" ht="13.8" thickBot="1" x14ac:dyDescent="0.25">
      <c r="B11" s="3" t="s">
        <v>150</v>
      </c>
      <c r="C11" s="33">
        <v>3080.9941392485434</v>
      </c>
      <c r="D11" s="2">
        <v>3014.5527733530125</v>
      </c>
      <c r="E11" s="12">
        <f>D11/C11*100</f>
        <v>97.843508851602806</v>
      </c>
    </row>
    <row r="12" spans="2:5" x14ac:dyDescent="0.2">
      <c r="B12" s="1" t="s">
        <v>121</v>
      </c>
    </row>
    <row r="13" spans="2:5" x14ac:dyDescent="0.2">
      <c r="B13" s="1" t="s">
        <v>29</v>
      </c>
    </row>
    <row r="14" spans="2:5" x14ac:dyDescent="0.2">
      <c r="B14" s="1" t="s">
        <v>82</v>
      </c>
    </row>
    <row r="15" spans="2:5" x14ac:dyDescent="0.2">
      <c r="B15" s="1" t="s">
        <v>141</v>
      </c>
    </row>
  </sheetData>
  <mergeCells count="3">
    <mergeCell ref="B4:B5"/>
    <mergeCell ref="C4:D4"/>
    <mergeCell ref="E4:E5"/>
  </mergeCells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FFCC"/>
    <pageSetUpPr fitToPage="1"/>
  </sheetPr>
  <dimension ref="B2:H31"/>
  <sheetViews>
    <sheetView zoomScaleNormal="100" zoomScaleSheetLayoutView="100" workbookViewId="0">
      <selection activeCell="H7" sqref="H7"/>
    </sheetView>
  </sheetViews>
  <sheetFormatPr defaultColWidth="2.6640625" defaultRowHeight="13.2" x14ac:dyDescent="0.2"/>
  <cols>
    <col min="1" max="1" width="2.6640625" style="1"/>
    <col min="2" max="2" width="32" style="1" customWidth="1"/>
    <col min="3" max="3" width="13.77734375" style="1" bestFit="1" customWidth="1"/>
    <col min="4" max="4" width="12.77734375" style="1" customWidth="1"/>
    <col min="5" max="5" width="8.88671875" style="1" customWidth="1"/>
    <col min="6" max="6" width="7.109375" style="1" bestFit="1" customWidth="1"/>
    <col min="7" max="7" width="11.77734375" style="1" bestFit="1" customWidth="1"/>
    <col min="8" max="8" width="7.109375" style="1" bestFit="1" customWidth="1"/>
    <col min="9" max="16384" width="2.6640625" style="1"/>
  </cols>
  <sheetData>
    <row r="2" spans="2:8" x14ac:dyDescent="0.2">
      <c r="B2" s="9" t="s">
        <v>146</v>
      </c>
    </row>
    <row r="3" spans="2:8" ht="2.1" customHeight="1" thickBot="1" x14ac:dyDescent="0.25">
      <c r="B3" s="9"/>
    </row>
    <row r="4" spans="2:8" x14ac:dyDescent="0.2">
      <c r="B4" s="38" t="s">
        <v>35</v>
      </c>
      <c r="C4" s="46" t="s">
        <v>30</v>
      </c>
      <c r="D4" s="55"/>
      <c r="E4" s="55"/>
      <c r="F4" s="55"/>
      <c r="G4" s="55"/>
      <c r="H4" s="46" t="s">
        <v>34</v>
      </c>
    </row>
    <row r="5" spans="2:8" x14ac:dyDescent="0.2">
      <c r="B5" s="49"/>
      <c r="C5" s="50" t="s">
        <v>151</v>
      </c>
      <c r="D5" s="52" t="s">
        <v>152</v>
      </c>
      <c r="E5" s="17"/>
      <c r="F5" s="17"/>
      <c r="G5" s="17"/>
      <c r="H5" s="54"/>
    </row>
    <row r="6" spans="2:8" x14ac:dyDescent="0.2">
      <c r="B6" s="39"/>
      <c r="C6" s="51"/>
      <c r="D6" s="53"/>
      <c r="E6" s="16" t="s">
        <v>31</v>
      </c>
      <c r="F6" s="16" t="s">
        <v>32</v>
      </c>
      <c r="G6" s="18" t="s">
        <v>33</v>
      </c>
      <c r="H6" s="37"/>
    </row>
    <row r="7" spans="2:8" x14ac:dyDescent="0.2">
      <c r="B7" s="7"/>
      <c r="C7" s="6" t="s">
        <v>155</v>
      </c>
      <c r="D7" s="6" t="s">
        <v>155</v>
      </c>
      <c r="E7" s="6" t="s">
        <v>22</v>
      </c>
      <c r="F7" s="6" t="s">
        <v>22</v>
      </c>
      <c r="G7" s="6" t="s">
        <v>155</v>
      </c>
      <c r="H7" s="6"/>
    </row>
    <row r="8" spans="2:8" x14ac:dyDescent="0.2">
      <c r="B8" s="20" t="s">
        <v>89</v>
      </c>
      <c r="C8" s="4">
        <v>9121018.2879290804</v>
      </c>
      <c r="D8" s="4">
        <v>8362914.4707885804</v>
      </c>
      <c r="E8" s="13">
        <f>(D8-C8)/D8*100</f>
        <v>-9.0650672057993038</v>
      </c>
      <c r="F8" s="14">
        <f>D8/$D$27*100</f>
        <v>1.2593105821485691</v>
      </c>
      <c r="G8" s="4">
        <f t="shared" ref="G8:G22" si="0">D8-C8</f>
        <v>-758103.81714050006</v>
      </c>
      <c r="H8" s="14">
        <f>G8/C8*100</f>
        <v>-8.3116138265372008</v>
      </c>
    </row>
    <row r="9" spans="2:8" x14ac:dyDescent="0.2">
      <c r="B9" s="20" t="s">
        <v>108</v>
      </c>
      <c r="C9" s="4">
        <v>69803.171131765994</v>
      </c>
      <c r="D9" s="4">
        <v>60604.972375690602</v>
      </c>
      <c r="E9" s="13">
        <f>(D9-C9)/D9*100</f>
        <v>-15.177300468112914</v>
      </c>
      <c r="F9" s="14">
        <f t="shared" ref="F9:F26" si="1">D9/$D$27*100</f>
        <v>9.1260628468835987E-3</v>
      </c>
      <c r="G9" s="4">
        <f t="shared" si="0"/>
        <v>-9198.1987560753914</v>
      </c>
      <c r="H9" s="14">
        <f t="shared" ref="H9:H27" si="2">G9/C9*100</f>
        <v>-13.177336511993335</v>
      </c>
    </row>
    <row r="10" spans="2:8" x14ac:dyDescent="0.2">
      <c r="B10" s="20" t="s">
        <v>90</v>
      </c>
      <c r="C10" s="4">
        <v>189711073.36493</v>
      </c>
      <c r="D10" s="4">
        <v>223733521.27582401</v>
      </c>
      <c r="E10" s="13">
        <f t="shared" ref="E10:E27" si="3">(D10-C10)/D10*100</f>
        <v>15.206683252864162</v>
      </c>
      <c r="F10" s="14">
        <f t="shared" si="1"/>
        <v>33.69040684418713</v>
      </c>
      <c r="G10" s="4">
        <f t="shared" si="0"/>
        <v>34022447.910894006</v>
      </c>
      <c r="H10" s="14">
        <f t="shared" si="2"/>
        <v>17.933822895750584</v>
      </c>
    </row>
    <row r="11" spans="2:8" x14ac:dyDescent="0.2">
      <c r="B11" s="20" t="s">
        <v>91</v>
      </c>
      <c r="C11" s="4">
        <v>14802547.961795701</v>
      </c>
      <c r="D11" s="4">
        <v>12608854.6382815</v>
      </c>
      <c r="E11" s="13">
        <f t="shared" si="3"/>
        <v>-17.398038017299136</v>
      </c>
      <c r="F11" s="14">
        <f t="shared" si="1"/>
        <v>1.8986758898735578</v>
      </c>
      <c r="G11" s="4">
        <f t="shared" si="0"/>
        <v>-2193693.3235142007</v>
      </c>
      <c r="H11" s="14">
        <f t="shared" si="2"/>
        <v>-14.81970083242401</v>
      </c>
    </row>
    <row r="12" spans="2:8" x14ac:dyDescent="0.2">
      <c r="B12" s="20" t="s">
        <v>92</v>
      </c>
      <c r="C12" s="4">
        <v>43503779.346533202</v>
      </c>
      <c r="D12" s="4">
        <v>35457904.045302801</v>
      </c>
      <c r="E12" s="13">
        <f t="shared" si="3"/>
        <v>-22.691344899999123</v>
      </c>
      <c r="F12" s="14">
        <f t="shared" si="1"/>
        <v>5.3393483744247678</v>
      </c>
      <c r="G12" s="4">
        <f t="shared" si="0"/>
        <v>-8045875.3012304008</v>
      </c>
      <c r="H12" s="14">
        <f t="shared" si="2"/>
        <v>-18.494658216106398</v>
      </c>
    </row>
    <row r="13" spans="2:8" x14ac:dyDescent="0.2">
      <c r="B13" s="20" t="s">
        <v>93</v>
      </c>
      <c r="C13" s="4">
        <v>56497329.647653699</v>
      </c>
      <c r="D13" s="4">
        <v>58848114.632716998</v>
      </c>
      <c r="E13" s="13">
        <f t="shared" si="3"/>
        <v>3.9946649093773434</v>
      </c>
      <c r="F13" s="14">
        <f t="shared" si="1"/>
        <v>8.8615103927380652</v>
      </c>
      <c r="G13" s="4">
        <f t="shared" si="0"/>
        <v>2350784.9850632995</v>
      </c>
      <c r="H13" s="14">
        <f t="shared" si="2"/>
        <v>4.1608780445447584</v>
      </c>
    </row>
    <row r="14" spans="2:8" x14ac:dyDescent="0.2">
      <c r="B14" s="20" t="s">
        <v>94</v>
      </c>
      <c r="C14" s="4">
        <v>14805619.5445692</v>
      </c>
      <c r="D14" s="4">
        <v>14675197.698669501</v>
      </c>
      <c r="E14" s="13">
        <f t="shared" si="3"/>
        <v>-0.88872292270054876</v>
      </c>
      <c r="F14" s="14">
        <f t="shared" si="1"/>
        <v>2.2098314913549753</v>
      </c>
      <c r="G14" s="4">
        <f t="shared" si="0"/>
        <v>-130421.84589969926</v>
      </c>
      <c r="H14" s="14">
        <f t="shared" si="2"/>
        <v>-0.88089421389690414</v>
      </c>
    </row>
    <row r="15" spans="2:8" x14ac:dyDescent="0.2">
      <c r="B15" s="20" t="s">
        <v>95</v>
      </c>
      <c r="C15" s="4">
        <v>10037276.0675814</v>
      </c>
      <c r="D15" s="4">
        <v>9517979.8236650098</v>
      </c>
      <c r="E15" s="13">
        <f t="shared" si="3"/>
        <v>-5.4559502492875573</v>
      </c>
      <c r="F15" s="14">
        <f t="shared" si="1"/>
        <v>1.4332434887962797</v>
      </c>
      <c r="G15" s="4">
        <f t="shared" si="0"/>
        <v>-519296.24391639046</v>
      </c>
      <c r="H15" s="14">
        <f t="shared" si="2"/>
        <v>-5.173677005792678</v>
      </c>
    </row>
    <row r="16" spans="2:8" x14ac:dyDescent="0.2">
      <c r="B16" s="20" t="s">
        <v>96</v>
      </c>
      <c r="C16" s="4">
        <v>19724230.3751144</v>
      </c>
      <c r="D16" s="4">
        <v>20392105.2631579</v>
      </c>
      <c r="E16" s="13">
        <f t="shared" si="3"/>
        <v>3.2751639883408195</v>
      </c>
      <c r="F16" s="14">
        <f t="shared" si="1"/>
        <v>3.0706991013577567</v>
      </c>
      <c r="G16" s="4">
        <f t="shared" si="0"/>
        <v>667874.88804350048</v>
      </c>
      <c r="H16" s="14">
        <f t="shared" si="2"/>
        <v>3.3860631078723489</v>
      </c>
    </row>
    <row r="17" spans="2:8" x14ac:dyDescent="0.2">
      <c r="B17" s="20" t="s">
        <v>97</v>
      </c>
      <c r="C17" s="4">
        <v>21509506.455195099</v>
      </c>
      <c r="D17" s="4">
        <v>23080005.029367201</v>
      </c>
      <c r="E17" s="13">
        <f t="shared" si="3"/>
        <v>6.804585060418253</v>
      </c>
      <c r="F17" s="14">
        <f t="shared" si="1"/>
        <v>3.4754504151689165</v>
      </c>
      <c r="G17" s="4">
        <f t="shared" si="0"/>
        <v>1570498.5741721019</v>
      </c>
      <c r="H17" s="14">
        <f t="shared" si="2"/>
        <v>7.3014161317159658</v>
      </c>
    </row>
    <row r="18" spans="2:8" x14ac:dyDescent="0.2">
      <c r="B18" s="20" t="s">
        <v>98</v>
      </c>
      <c r="C18" s="4">
        <v>64594529.237686902</v>
      </c>
      <c r="D18" s="4">
        <v>68076869.261451602</v>
      </c>
      <c r="E18" s="13">
        <f t="shared" si="3"/>
        <v>5.1153057735229437</v>
      </c>
      <c r="F18" s="14">
        <f t="shared" si="1"/>
        <v>10.251201558971193</v>
      </c>
      <c r="G18" s="4">
        <f t="shared" si="0"/>
        <v>3482340.0237646997</v>
      </c>
      <c r="H18" s="14">
        <f t="shared" si="2"/>
        <v>5.3910757843761328</v>
      </c>
    </row>
    <row r="19" spans="2:8" x14ac:dyDescent="0.2">
      <c r="B19" s="20" t="s">
        <v>99</v>
      </c>
      <c r="C19" s="4">
        <v>41428013.510294601</v>
      </c>
      <c r="D19" s="4">
        <v>43234990.631121702</v>
      </c>
      <c r="E19" s="13">
        <f t="shared" si="3"/>
        <v>4.1794322016722969</v>
      </c>
      <c r="F19" s="14">
        <f t="shared" si="1"/>
        <v>6.510443388013246</v>
      </c>
      <c r="G19" s="4">
        <f t="shared" si="0"/>
        <v>1806977.1208271012</v>
      </c>
      <c r="H19" s="14">
        <f t="shared" si="2"/>
        <v>4.3617276516965475</v>
      </c>
    </row>
    <row r="20" spans="2:8" x14ac:dyDescent="0.2">
      <c r="B20" s="20" t="s">
        <v>100</v>
      </c>
      <c r="C20" s="4">
        <v>22257579.288275599</v>
      </c>
      <c r="D20" s="4">
        <v>23373880.015163999</v>
      </c>
      <c r="E20" s="13">
        <f t="shared" si="3"/>
        <v>4.7758469118699596</v>
      </c>
      <c r="F20" s="14">
        <f t="shared" si="1"/>
        <v>3.5197029159849116</v>
      </c>
      <c r="G20" s="4">
        <f t="shared" si="0"/>
        <v>1116300.7268883996</v>
      </c>
      <c r="H20" s="14">
        <f t="shared" si="2"/>
        <v>5.0153734708986164</v>
      </c>
    </row>
    <row r="21" spans="2:8" x14ac:dyDescent="0.2">
      <c r="B21" s="20" t="s">
        <v>101</v>
      </c>
      <c r="C21" s="4">
        <v>29042064.161548499</v>
      </c>
      <c r="D21" s="4">
        <v>29095061.231786899</v>
      </c>
      <c r="E21" s="13">
        <f t="shared" si="3"/>
        <v>0.18215143049948271</v>
      </c>
      <c r="F21" s="14">
        <f t="shared" si="1"/>
        <v>4.381214064239364</v>
      </c>
      <c r="G21" s="4">
        <f t="shared" si="0"/>
        <v>52997.070238400251</v>
      </c>
      <c r="H21" s="14">
        <f t="shared" si="2"/>
        <v>0.18248382740152477</v>
      </c>
    </row>
    <row r="22" spans="2:8" x14ac:dyDescent="0.2">
      <c r="B22" s="20" t="s">
        <v>102</v>
      </c>
      <c r="C22" s="4">
        <v>64773958.0788958</v>
      </c>
      <c r="D22" s="4">
        <v>66966036.152977899</v>
      </c>
      <c r="E22" s="13">
        <f t="shared" si="3"/>
        <v>3.2734176905356822</v>
      </c>
      <c r="F22" s="14">
        <f t="shared" si="1"/>
        <v>10.083929264917705</v>
      </c>
      <c r="G22" s="4">
        <f t="shared" si="0"/>
        <v>2192078.0740820989</v>
      </c>
      <c r="H22" s="14">
        <f t="shared" si="2"/>
        <v>3.3841965800702036</v>
      </c>
    </row>
    <row r="23" spans="2:8" x14ac:dyDescent="0.2">
      <c r="B23" s="20" t="s">
        <v>103</v>
      </c>
      <c r="C23" s="4">
        <v>23757366.621066999</v>
      </c>
      <c r="D23" s="4">
        <v>24765894.514881</v>
      </c>
      <c r="E23" s="13">
        <f t="shared" si="3"/>
        <v>4.0722449706309236</v>
      </c>
      <c r="F23" s="14">
        <f t="shared" si="1"/>
        <v>3.7293162745958326</v>
      </c>
      <c r="G23" s="4">
        <f t="shared" ref="G23:G27" si="4">D23-C23</f>
        <v>1008527.8938140012</v>
      </c>
      <c r="H23" s="14">
        <f t="shared" si="2"/>
        <v>4.2451165143854057</v>
      </c>
    </row>
    <row r="24" spans="2:8" x14ac:dyDescent="0.2">
      <c r="B24" s="20" t="s">
        <v>104</v>
      </c>
      <c r="C24" s="4">
        <v>625635695.12020195</v>
      </c>
      <c r="D24" s="4">
        <v>662249933.65753198</v>
      </c>
      <c r="E24" s="13">
        <f t="shared" si="3"/>
        <v>5.5287643949035532</v>
      </c>
      <c r="F24" s="14">
        <f t="shared" si="1"/>
        <v>99.72341010961911</v>
      </c>
      <c r="G24" s="4">
        <f t="shared" si="4"/>
        <v>36614238.537330031</v>
      </c>
      <c r="H24" s="14">
        <f t="shared" si="2"/>
        <v>5.8523256941558337</v>
      </c>
    </row>
    <row r="25" spans="2:8" x14ac:dyDescent="0.2">
      <c r="B25" s="20" t="s">
        <v>105</v>
      </c>
      <c r="C25" s="4">
        <v>11084921.638671299</v>
      </c>
      <c r="D25" s="4">
        <v>13730544.739040701</v>
      </c>
      <c r="E25" s="13">
        <f t="shared" si="3"/>
        <v>19.268158333492604</v>
      </c>
      <c r="F25" s="14">
        <f t="shared" si="1"/>
        <v>2.0675830595823208</v>
      </c>
      <c r="G25" s="4">
        <f t="shared" si="4"/>
        <v>2645623.1003694013</v>
      </c>
      <c r="H25" s="14">
        <f t="shared" si="2"/>
        <v>23.866863353727059</v>
      </c>
    </row>
    <row r="26" spans="2:8" x14ac:dyDescent="0.2">
      <c r="B26" s="20" t="s">
        <v>106</v>
      </c>
      <c r="C26" s="4">
        <v>8818523.5288241692</v>
      </c>
      <c r="D26" s="4">
        <v>11893747.979345299</v>
      </c>
      <c r="E26" s="13">
        <f t="shared" si="3"/>
        <v>25.85580639392704</v>
      </c>
      <c r="F26" s="14">
        <f t="shared" si="1"/>
        <v>1.790993169201377</v>
      </c>
      <c r="G26" s="4">
        <f t="shared" si="4"/>
        <v>3075224.4505211301</v>
      </c>
      <c r="H26" s="14">
        <f t="shared" si="2"/>
        <v>34.872328008985534</v>
      </c>
    </row>
    <row r="27" spans="2:8" ht="13.8" thickBot="1" x14ac:dyDescent="0.25">
      <c r="B27" s="30" t="s">
        <v>107</v>
      </c>
      <c r="C27" s="2">
        <v>627902093.23004901</v>
      </c>
      <c r="D27" s="2">
        <v>664086730.41722703</v>
      </c>
      <c r="E27" s="12">
        <f t="shared" si="3"/>
        <v>5.4487818427638546</v>
      </c>
      <c r="F27" s="19">
        <v>100</v>
      </c>
      <c r="G27" s="2">
        <f t="shared" si="4"/>
        <v>36184637.187178016</v>
      </c>
      <c r="H27" s="19">
        <f t="shared" si="2"/>
        <v>5.7627833347452775</v>
      </c>
    </row>
    <row r="28" spans="2:8" x14ac:dyDescent="0.2">
      <c r="B28" s="1" t="s">
        <v>122</v>
      </c>
    </row>
    <row r="29" spans="2:8" x14ac:dyDescent="0.2">
      <c r="B29" s="1" t="s">
        <v>36</v>
      </c>
    </row>
    <row r="30" spans="2:8" x14ac:dyDescent="0.2">
      <c r="B30" s="1" t="s">
        <v>81</v>
      </c>
    </row>
    <row r="31" spans="2:8" x14ac:dyDescent="0.2">
      <c r="B31" s="1" t="s">
        <v>141</v>
      </c>
    </row>
  </sheetData>
  <mergeCells count="5">
    <mergeCell ref="B4:B6"/>
    <mergeCell ref="C5:C6"/>
    <mergeCell ref="D5:D6"/>
    <mergeCell ref="H4:H6"/>
    <mergeCell ref="C4:G4"/>
  </mergeCells>
  <phoneticPr fontId="3"/>
  <pageMargins left="0.7" right="0.7" top="0.75" bottom="0.75" header="0.3" footer="0.3"/>
  <pageSetup paperSize="9"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FFCC"/>
    <pageSetUpPr fitToPage="1"/>
  </sheetPr>
  <dimension ref="B2:E14"/>
  <sheetViews>
    <sheetView zoomScaleNormal="100" zoomScaleSheetLayoutView="100" workbookViewId="0">
      <selection activeCell="H7" sqref="H7"/>
    </sheetView>
  </sheetViews>
  <sheetFormatPr defaultColWidth="2.6640625" defaultRowHeight="13.2" x14ac:dyDescent="0.2"/>
  <cols>
    <col min="1" max="1" width="2.6640625" style="1"/>
    <col min="2" max="2" width="11.109375" style="1" bestFit="1" customWidth="1"/>
    <col min="3" max="5" width="12.88671875" style="1" customWidth="1"/>
    <col min="6" max="16384" width="2.6640625" style="1"/>
  </cols>
  <sheetData>
    <row r="2" spans="2:5" x14ac:dyDescent="0.2">
      <c r="B2" s="9" t="s">
        <v>147</v>
      </c>
    </row>
    <row r="3" spans="2:5" ht="2.1" customHeight="1" thickBot="1" x14ac:dyDescent="0.25">
      <c r="B3" s="9"/>
    </row>
    <row r="4" spans="2:5" x14ac:dyDescent="0.2">
      <c r="B4" s="38" t="s">
        <v>0</v>
      </c>
      <c r="C4" s="44" t="s">
        <v>40</v>
      </c>
      <c r="D4" s="56"/>
      <c r="E4" s="56"/>
    </row>
    <row r="5" spans="2:5" x14ac:dyDescent="0.2">
      <c r="B5" s="39"/>
      <c r="C5" s="16" t="s">
        <v>37</v>
      </c>
      <c r="D5" s="16" t="s">
        <v>38</v>
      </c>
      <c r="E5" s="18" t="s">
        <v>39</v>
      </c>
    </row>
    <row r="6" spans="2:5" x14ac:dyDescent="0.2">
      <c r="B6" s="7"/>
      <c r="C6" s="6" t="s">
        <v>22</v>
      </c>
      <c r="D6" s="6" t="s">
        <v>10</v>
      </c>
      <c r="E6" s="6" t="s">
        <v>10</v>
      </c>
    </row>
    <row r="7" spans="2:5" x14ac:dyDescent="0.2">
      <c r="B7" s="5" t="s">
        <v>124</v>
      </c>
      <c r="C7" s="13">
        <v>1.3882791848068308</v>
      </c>
      <c r="D7" s="13">
        <v>39.145595403735868</v>
      </c>
      <c r="E7" s="13">
        <v>59.077005140717709</v>
      </c>
    </row>
    <row r="8" spans="2:5" x14ac:dyDescent="0.2">
      <c r="B8" s="5" t="s">
        <v>125</v>
      </c>
      <c r="C8" s="13">
        <v>1.3546789126518073</v>
      </c>
      <c r="D8" s="13">
        <v>39.46575057118428</v>
      </c>
      <c r="E8" s="13">
        <v>58.800558415611114</v>
      </c>
    </row>
    <row r="9" spans="2:5" x14ac:dyDescent="0.2">
      <c r="B9" s="5" t="s">
        <v>128</v>
      </c>
      <c r="C9" s="13">
        <v>1.3666965604808643</v>
      </c>
      <c r="D9" s="13">
        <v>38.22919234426729</v>
      </c>
      <c r="E9" s="13">
        <v>60.062333177240525</v>
      </c>
    </row>
    <row r="10" spans="2:5" x14ac:dyDescent="0.2">
      <c r="B10" s="5" t="s">
        <v>144</v>
      </c>
      <c r="C10" s="13">
        <v>1.4541149530520425</v>
      </c>
      <c r="D10" s="13">
        <v>36.871695474440557</v>
      </c>
      <c r="E10" s="13">
        <v>61.314416821494945</v>
      </c>
    </row>
    <row r="11" spans="2:5" ht="13.8" thickBot="1" x14ac:dyDescent="0.25">
      <c r="B11" s="3" t="s">
        <v>150</v>
      </c>
      <c r="C11" s="12">
        <v>1.4541149530520425</v>
      </c>
      <c r="D11" s="12">
        <f>'211'!F9+'211'!F10+'211'!F12</f>
        <v>39.038881281458778</v>
      </c>
      <c r="E11" s="12">
        <f>SUM('211'!F11,'211'!F13:F23)</f>
        <v>59.425218246011809</v>
      </c>
    </row>
    <row r="12" spans="2:5" x14ac:dyDescent="0.2">
      <c r="B12" s="1" t="s">
        <v>78</v>
      </c>
    </row>
    <row r="13" spans="2:5" x14ac:dyDescent="0.2">
      <c r="B13" s="1" t="s">
        <v>82</v>
      </c>
    </row>
    <row r="14" spans="2:5" x14ac:dyDescent="0.2">
      <c r="B14" s="1" t="s">
        <v>141</v>
      </c>
    </row>
  </sheetData>
  <mergeCells count="2">
    <mergeCell ref="B4:B5"/>
    <mergeCell ref="C4:E4"/>
  </mergeCells>
  <phoneticPr fontId="3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FFCC"/>
    <pageSetUpPr fitToPage="1"/>
  </sheetPr>
  <dimension ref="B2:L34"/>
  <sheetViews>
    <sheetView zoomScaleNormal="100" zoomScaleSheetLayoutView="100" workbookViewId="0">
      <selection activeCell="B3" sqref="B3"/>
    </sheetView>
  </sheetViews>
  <sheetFormatPr defaultColWidth="2.6640625" defaultRowHeight="13.2" x14ac:dyDescent="0.2"/>
  <cols>
    <col min="1" max="1" width="2.6640625" style="1"/>
    <col min="2" max="2" width="22.77734375" style="1" customWidth="1"/>
    <col min="3" max="3" width="7.109375" style="1" bestFit="1" customWidth="1"/>
    <col min="4" max="4" width="6.109375" style="1" bestFit="1" customWidth="1"/>
    <col min="5" max="5" width="7.109375" style="1" customWidth="1"/>
    <col min="6" max="6" width="6.109375" style="1" customWidth="1"/>
    <col min="7" max="7" width="7.109375" style="1" customWidth="1"/>
    <col min="8" max="8" width="6.109375" style="1" customWidth="1"/>
    <col min="9" max="9" width="7.109375" style="1" customWidth="1"/>
    <col min="10" max="10" width="6.109375" style="1" customWidth="1"/>
    <col min="11" max="11" width="7.109375" style="1" customWidth="1"/>
    <col min="12" max="12" width="6.109375" style="1" customWidth="1"/>
    <col min="13" max="16384" width="2.6640625" style="1"/>
  </cols>
  <sheetData>
    <row r="2" spans="2:12" x14ac:dyDescent="0.2">
      <c r="B2" s="9" t="s">
        <v>148</v>
      </c>
    </row>
    <row r="3" spans="2:12" ht="13.8" thickBot="1" x14ac:dyDescent="0.25">
      <c r="L3" s="8" t="s">
        <v>129</v>
      </c>
    </row>
    <row r="4" spans="2:12" x14ac:dyDescent="0.2">
      <c r="B4" s="38" t="s">
        <v>41</v>
      </c>
      <c r="C4" s="47" t="s">
        <v>42</v>
      </c>
      <c r="D4" s="47"/>
      <c r="E4" s="47" t="s">
        <v>44</v>
      </c>
      <c r="F4" s="47"/>
      <c r="G4" s="47" t="s">
        <v>45</v>
      </c>
      <c r="H4" s="47"/>
      <c r="I4" s="47" t="s">
        <v>46</v>
      </c>
      <c r="J4" s="47"/>
      <c r="K4" s="47" t="s">
        <v>47</v>
      </c>
      <c r="L4" s="44"/>
    </row>
    <row r="5" spans="2:12" x14ac:dyDescent="0.2">
      <c r="B5" s="39"/>
      <c r="C5" s="16" t="s">
        <v>43</v>
      </c>
      <c r="D5" s="16" t="s">
        <v>32</v>
      </c>
      <c r="E5" s="16" t="s">
        <v>43</v>
      </c>
      <c r="F5" s="16" t="s">
        <v>32</v>
      </c>
      <c r="G5" s="16" t="s">
        <v>43</v>
      </c>
      <c r="H5" s="16" t="s">
        <v>32</v>
      </c>
      <c r="I5" s="16" t="s">
        <v>43</v>
      </c>
      <c r="J5" s="16" t="s">
        <v>32</v>
      </c>
      <c r="K5" s="16" t="s">
        <v>43</v>
      </c>
      <c r="L5" s="18" t="s">
        <v>32</v>
      </c>
    </row>
    <row r="6" spans="2:12" x14ac:dyDescent="0.2">
      <c r="B6" s="7"/>
      <c r="C6" s="6" t="s">
        <v>68</v>
      </c>
      <c r="D6" s="6" t="s">
        <v>22</v>
      </c>
      <c r="E6" s="6" t="s">
        <v>68</v>
      </c>
      <c r="F6" s="6" t="s">
        <v>10</v>
      </c>
      <c r="G6" s="6" t="s">
        <v>68</v>
      </c>
      <c r="H6" s="6" t="s">
        <v>10</v>
      </c>
      <c r="I6" s="6" t="s">
        <v>68</v>
      </c>
      <c r="J6" s="6" t="s">
        <v>10</v>
      </c>
      <c r="K6" s="6" t="s">
        <v>68</v>
      </c>
      <c r="L6" s="6" t="s">
        <v>10</v>
      </c>
    </row>
    <row r="7" spans="2:12" x14ac:dyDescent="0.2">
      <c r="B7" s="21" t="s">
        <v>64</v>
      </c>
      <c r="C7" s="4">
        <v>75376</v>
      </c>
      <c r="D7" s="13">
        <v>100</v>
      </c>
      <c r="E7" s="4">
        <v>58858</v>
      </c>
      <c r="F7" s="13">
        <v>100</v>
      </c>
      <c r="G7" s="4">
        <v>10153</v>
      </c>
      <c r="H7" s="13">
        <v>100</v>
      </c>
      <c r="I7" s="4">
        <v>4737</v>
      </c>
      <c r="J7" s="13">
        <v>100</v>
      </c>
      <c r="K7" s="4">
        <v>1628</v>
      </c>
      <c r="L7" s="13">
        <v>100</v>
      </c>
    </row>
    <row r="8" spans="2:12" x14ac:dyDescent="0.2">
      <c r="B8" s="26" t="s">
        <v>65</v>
      </c>
      <c r="C8" s="4">
        <v>3188</v>
      </c>
      <c r="D8" s="13">
        <v>4.2294629590320527</v>
      </c>
      <c r="E8" s="4">
        <v>2044</v>
      </c>
      <c r="F8" s="13">
        <v>3.4727649597335959</v>
      </c>
      <c r="G8" s="4">
        <v>442</v>
      </c>
      <c r="H8" s="13">
        <v>4.3533930857874523</v>
      </c>
      <c r="I8" s="4">
        <v>538</v>
      </c>
      <c r="J8" s="13">
        <v>11.357399197804517</v>
      </c>
      <c r="K8" s="4">
        <v>164</v>
      </c>
      <c r="L8" s="13">
        <v>10.073710073710075</v>
      </c>
    </row>
    <row r="9" spans="2:12" x14ac:dyDescent="0.2">
      <c r="B9" s="26" t="s">
        <v>66</v>
      </c>
      <c r="C9" s="4">
        <v>137</v>
      </c>
      <c r="D9" s="13">
        <v>0.18175546593</v>
      </c>
      <c r="E9" s="4">
        <v>76</v>
      </c>
      <c r="F9" s="13">
        <v>0.12912433313999999</v>
      </c>
      <c r="G9" s="4">
        <v>23</v>
      </c>
      <c r="H9" s="13">
        <v>0.22653402935</v>
      </c>
      <c r="I9" s="4">
        <v>30</v>
      </c>
      <c r="J9" s="13">
        <v>0.63331222292</v>
      </c>
      <c r="K9" s="4">
        <v>8</v>
      </c>
      <c r="L9" s="13">
        <v>0.49140049139999997</v>
      </c>
    </row>
    <row r="10" spans="2:12" x14ac:dyDescent="0.2">
      <c r="B10" s="26" t="s">
        <v>130</v>
      </c>
      <c r="C10" s="4">
        <v>7</v>
      </c>
      <c r="D10" s="13">
        <v>9.2867756315007429E-3</v>
      </c>
      <c r="E10" s="4">
        <v>7</v>
      </c>
      <c r="F10" s="13">
        <v>1.1893030684019165E-2</v>
      </c>
      <c r="G10" s="4" t="s">
        <v>69</v>
      </c>
      <c r="H10" s="13" t="s">
        <v>69</v>
      </c>
      <c r="I10" s="4" t="s">
        <v>69</v>
      </c>
      <c r="J10" s="13" t="s">
        <v>69</v>
      </c>
      <c r="K10" s="4" t="s">
        <v>69</v>
      </c>
      <c r="L10" s="13" t="s">
        <v>69</v>
      </c>
    </row>
    <row r="11" spans="2:12" x14ac:dyDescent="0.2">
      <c r="B11" s="26" t="s">
        <v>131</v>
      </c>
      <c r="C11" s="4">
        <v>14</v>
      </c>
      <c r="D11" s="13">
        <v>1.8573551263001486E-2</v>
      </c>
      <c r="E11" s="4">
        <v>9</v>
      </c>
      <c r="F11" s="13">
        <v>1.5291039450881784E-2</v>
      </c>
      <c r="G11" s="4">
        <v>2</v>
      </c>
      <c r="H11" s="13">
        <v>1.9698611247907023E-2</v>
      </c>
      <c r="I11" s="4">
        <v>3</v>
      </c>
      <c r="J11" s="13">
        <v>6.333122229259025E-2</v>
      </c>
      <c r="K11" s="4" t="s">
        <v>69</v>
      </c>
      <c r="L11" s="13" t="s">
        <v>69</v>
      </c>
    </row>
    <row r="12" spans="2:12" x14ac:dyDescent="0.2">
      <c r="B12" s="26" t="s">
        <v>48</v>
      </c>
      <c r="C12" s="4">
        <v>4719</v>
      </c>
      <c r="D12" s="13">
        <v>6.2606134578645722</v>
      </c>
      <c r="E12" s="4">
        <v>3548</v>
      </c>
      <c r="F12" s="13">
        <v>6.028067552414285</v>
      </c>
      <c r="G12" s="4">
        <v>716</v>
      </c>
      <c r="H12" s="13">
        <v>7.0521028267507138</v>
      </c>
      <c r="I12" s="4">
        <v>314</v>
      </c>
      <c r="J12" s="13">
        <v>6.6286679332911129</v>
      </c>
      <c r="K12" s="4">
        <v>141</v>
      </c>
      <c r="L12" s="13">
        <v>8.6609336609336598</v>
      </c>
    </row>
    <row r="13" spans="2:12" x14ac:dyDescent="0.2">
      <c r="B13" s="26" t="s">
        <v>49</v>
      </c>
      <c r="C13" s="4">
        <v>19672</v>
      </c>
      <c r="D13" s="13">
        <v>26.098492888983234</v>
      </c>
      <c r="E13" s="4">
        <v>15478</v>
      </c>
      <c r="F13" s="13">
        <v>26.297189846749802</v>
      </c>
      <c r="G13" s="4">
        <v>2761</v>
      </c>
      <c r="H13" s="13">
        <v>27.193932827735644</v>
      </c>
      <c r="I13" s="4">
        <v>1019</v>
      </c>
      <c r="J13" s="13">
        <v>21.511505172049823</v>
      </c>
      <c r="K13" s="4">
        <v>414</v>
      </c>
      <c r="L13" s="13">
        <v>25.429975429975432</v>
      </c>
    </row>
    <row r="14" spans="2:12" x14ac:dyDescent="0.2">
      <c r="B14" s="25" t="s">
        <v>132</v>
      </c>
      <c r="C14" s="4">
        <v>335</v>
      </c>
      <c r="D14" s="13">
        <v>0.4444385480789641</v>
      </c>
      <c r="E14" s="4">
        <v>276</v>
      </c>
      <c r="F14" s="13">
        <v>0.46892520982704133</v>
      </c>
      <c r="G14" s="4">
        <v>36</v>
      </c>
      <c r="H14" s="13">
        <v>0.35457500246232643</v>
      </c>
      <c r="I14" s="4">
        <v>19</v>
      </c>
      <c r="J14" s="13">
        <v>0.40109774118640484</v>
      </c>
      <c r="K14" s="4">
        <v>4</v>
      </c>
      <c r="L14" s="13">
        <v>0.24570024570024571</v>
      </c>
    </row>
    <row r="15" spans="2:12" x14ac:dyDescent="0.2">
      <c r="B15" s="26" t="s">
        <v>50</v>
      </c>
      <c r="C15" s="4">
        <v>997</v>
      </c>
      <c r="D15" s="13">
        <v>1.3227021863723201</v>
      </c>
      <c r="E15" s="4">
        <v>856</v>
      </c>
      <c r="F15" s="13">
        <v>1.4543477522172008</v>
      </c>
      <c r="G15" s="4">
        <v>98</v>
      </c>
      <c r="H15" s="13">
        <v>0.96523195114744409</v>
      </c>
      <c r="I15" s="4">
        <v>35</v>
      </c>
      <c r="J15" s="13">
        <v>0.73886426008021955</v>
      </c>
      <c r="K15" s="4">
        <v>8</v>
      </c>
      <c r="L15" s="13">
        <v>0.49140049140049141</v>
      </c>
    </row>
    <row r="16" spans="2:12" x14ac:dyDescent="0.2">
      <c r="B16" s="26" t="s">
        <v>51</v>
      </c>
      <c r="C16" s="4">
        <v>2403</v>
      </c>
      <c r="D16" s="13">
        <v>3.1880174060708977</v>
      </c>
      <c r="E16" s="4">
        <v>1887</v>
      </c>
      <c r="F16" s="13">
        <v>3.2060212715348806</v>
      </c>
      <c r="G16" s="4">
        <v>309</v>
      </c>
      <c r="H16" s="13">
        <v>3.0434354378016351</v>
      </c>
      <c r="I16" s="4">
        <v>163</v>
      </c>
      <c r="J16" s="13">
        <v>3.4409964112307367</v>
      </c>
      <c r="K16" s="4">
        <v>44</v>
      </c>
      <c r="L16" s="13">
        <v>2.7027027027027026</v>
      </c>
    </row>
    <row r="17" spans="2:12" x14ac:dyDescent="0.2">
      <c r="B17" s="26" t="s">
        <v>52</v>
      </c>
      <c r="C17" s="4">
        <v>11270</v>
      </c>
      <c r="D17" s="13">
        <v>14.951708766716196</v>
      </c>
      <c r="E17" s="4">
        <v>9227</v>
      </c>
      <c r="F17" s="13">
        <v>15.67671344592069</v>
      </c>
      <c r="G17" s="4">
        <v>1330</v>
      </c>
      <c r="H17" s="13">
        <v>13.099576479858168</v>
      </c>
      <c r="I17" s="4">
        <v>540</v>
      </c>
      <c r="J17" s="13">
        <v>11.399620012666245</v>
      </c>
      <c r="K17" s="4">
        <v>173</v>
      </c>
      <c r="L17" s="13">
        <v>10.626535626535627</v>
      </c>
    </row>
    <row r="18" spans="2:12" x14ac:dyDescent="0.2">
      <c r="B18" s="26" t="s">
        <v>53</v>
      </c>
      <c r="C18" s="4">
        <v>1309</v>
      </c>
      <c r="D18" s="13">
        <v>1.736627043090639</v>
      </c>
      <c r="E18" s="4">
        <v>1101</v>
      </c>
      <c r="F18" s="13">
        <v>1.8706038261578715</v>
      </c>
      <c r="G18" s="4">
        <v>134</v>
      </c>
      <c r="H18" s="13">
        <v>1.3198069536097705</v>
      </c>
      <c r="I18" s="4">
        <v>68</v>
      </c>
      <c r="J18" s="13">
        <v>1.4355077052987122</v>
      </c>
      <c r="K18" s="4">
        <v>6</v>
      </c>
      <c r="L18" s="13">
        <v>0.36855036855036855</v>
      </c>
    </row>
    <row r="19" spans="2:12" x14ac:dyDescent="0.2">
      <c r="B19" s="26" t="s">
        <v>54</v>
      </c>
      <c r="C19" s="4">
        <v>994</v>
      </c>
      <c r="D19" s="13">
        <v>1.3187221396731055</v>
      </c>
      <c r="E19" s="4">
        <v>848</v>
      </c>
      <c r="F19" s="13">
        <v>1.4407557171497503</v>
      </c>
      <c r="G19" s="4">
        <v>102</v>
      </c>
      <c r="H19" s="13">
        <v>1.0046291736432582</v>
      </c>
      <c r="I19" s="4">
        <v>37</v>
      </c>
      <c r="J19" s="13">
        <v>0.78108507494194634</v>
      </c>
      <c r="K19" s="4">
        <v>7</v>
      </c>
      <c r="L19" s="13">
        <v>0.42997542997542998</v>
      </c>
    </row>
    <row r="20" spans="2:12" x14ac:dyDescent="0.2">
      <c r="B20" s="25" t="s">
        <v>55</v>
      </c>
      <c r="C20" s="4">
        <v>1781</v>
      </c>
      <c r="D20" s="13">
        <v>2.3628210571004034</v>
      </c>
      <c r="E20" s="4">
        <v>1454</v>
      </c>
      <c r="F20" s="13">
        <v>2.4703523735091237</v>
      </c>
      <c r="G20" s="4">
        <v>188</v>
      </c>
      <c r="H20" s="13">
        <v>1.8516694573032602</v>
      </c>
      <c r="I20" s="4">
        <v>115</v>
      </c>
      <c r="J20" s="13">
        <v>2.4276968545492927</v>
      </c>
      <c r="K20" s="4">
        <v>24</v>
      </c>
      <c r="L20" s="13">
        <v>1.4742014742014742</v>
      </c>
    </row>
    <row r="21" spans="2:12" x14ac:dyDescent="0.2">
      <c r="B21" s="26" t="s">
        <v>56</v>
      </c>
      <c r="C21" s="4">
        <v>4304</v>
      </c>
      <c r="D21" s="13">
        <v>5.7100403311398855</v>
      </c>
      <c r="E21" s="4">
        <v>3324</v>
      </c>
      <c r="F21" s="13">
        <v>5.6474905705256724</v>
      </c>
      <c r="G21" s="4">
        <v>534</v>
      </c>
      <c r="H21" s="13">
        <v>5.2595292031911756</v>
      </c>
      <c r="I21" s="4">
        <v>370</v>
      </c>
      <c r="J21" s="13">
        <v>7.8108507494194637</v>
      </c>
      <c r="K21" s="4">
        <v>76</v>
      </c>
      <c r="L21" s="13">
        <v>4.6683046683046676</v>
      </c>
    </row>
    <row r="22" spans="2:12" x14ac:dyDescent="0.2">
      <c r="B22" s="25" t="s">
        <v>57</v>
      </c>
      <c r="C22" s="4">
        <v>2511</v>
      </c>
      <c r="D22" s="13">
        <v>3.3312990872426238</v>
      </c>
      <c r="E22" s="4">
        <v>1933</v>
      </c>
      <c r="F22" s="13">
        <v>3.2841754731727208</v>
      </c>
      <c r="G22" s="4">
        <v>356</v>
      </c>
      <c r="H22" s="13">
        <v>3.5063528021274499</v>
      </c>
      <c r="I22" s="4">
        <v>172</v>
      </c>
      <c r="J22" s="13">
        <v>3.6309900781085078</v>
      </c>
      <c r="K22" s="4">
        <v>50</v>
      </c>
      <c r="L22" s="13">
        <v>3.0712530712530715</v>
      </c>
    </row>
    <row r="23" spans="2:12" x14ac:dyDescent="0.2">
      <c r="B23" s="26" t="s">
        <v>58</v>
      </c>
      <c r="C23" s="4">
        <v>3371</v>
      </c>
      <c r="D23" s="13">
        <v>4.4722458076841436</v>
      </c>
      <c r="E23" s="4">
        <v>2824</v>
      </c>
      <c r="F23" s="13">
        <v>4.7979883788100173</v>
      </c>
      <c r="G23" s="4">
        <v>318</v>
      </c>
      <c r="H23" s="13">
        <v>3.1320791884172166</v>
      </c>
      <c r="I23" s="4">
        <v>175</v>
      </c>
      <c r="J23" s="13">
        <v>3.6943213004010973</v>
      </c>
      <c r="K23" s="4">
        <v>54</v>
      </c>
      <c r="L23" s="13">
        <v>3.3169533169533167</v>
      </c>
    </row>
    <row r="24" spans="2:12" x14ac:dyDescent="0.2">
      <c r="B24" s="26" t="s">
        <v>59</v>
      </c>
      <c r="C24" s="4">
        <v>9893</v>
      </c>
      <c r="D24" s="13">
        <v>13.124867331776693</v>
      </c>
      <c r="E24" s="4">
        <v>7518</v>
      </c>
      <c r="F24" s="13">
        <v>12.773114954636583</v>
      </c>
      <c r="G24" s="4">
        <v>1591</v>
      </c>
      <c r="H24" s="13">
        <v>15.670245247710035</v>
      </c>
      <c r="I24" s="4">
        <v>548</v>
      </c>
      <c r="J24" s="13">
        <v>11.568503272113153</v>
      </c>
      <c r="K24" s="4">
        <v>236</v>
      </c>
      <c r="L24" s="13">
        <v>14.496314496314497</v>
      </c>
    </row>
    <row r="25" spans="2:12" x14ac:dyDescent="0.2">
      <c r="B25" s="26" t="s">
        <v>60</v>
      </c>
      <c r="C25" s="4">
        <v>899</v>
      </c>
      <c r="D25" s="13">
        <v>1.1926873275313097</v>
      </c>
      <c r="E25" s="4">
        <v>644</v>
      </c>
      <c r="F25" s="13">
        <v>1.0941588229297632</v>
      </c>
      <c r="G25" s="4">
        <v>149</v>
      </c>
      <c r="H25" s="13">
        <v>1.4675465379690733</v>
      </c>
      <c r="I25" s="4">
        <v>90</v>
      </c>
      <c r="J25" s="13">
        <v>1.8999366687777075</v>
      </c>
      <c r="K25" s="4">
        <v>16</v>
      </c>
      <c r="L25" s="13">
        <v>0.98280098280098283</v>
      </c>
    </row>
    <row r="26" spans="2:12" x14ac:dyDescent="0.2">
      <c r="B26" s="25" t="s">
        <v>61</v>
      </c>
      <c r="C26" s="4">
        <v>3283</v>
      </c>
      <c r="D26" s="13">
        <v>4.3554977711738481</v>
      </c>
      <c r="E26" s="4">
        <v>2458</v>
      </c>
      <c r="F26" s="13">
        <v>4.1761527744741578</v>
      </c>
      <c r="G26" s="4">
        <v>509</v>
      </c>
      <c r="H26" s="13">
        <v>5.0132965625923367</v>
      </c>
      <c r="I26" s="4">
        <v>228</v>
      </c>
      <c r="J26" s="13">
        <v>4.8131728942368586</v>
      </c>
      <c r="K26" s="4">
        <v>88</v>
      </c>
      <c r="L26" s="13">
        <v>5.4054054054054053</v>
      </c>
    </row>
    <row r="27" spans="2:12" x14ac:dyDescent="0.2">
      <c r="B27" s="25" t="s">
        <v>62</v>
      </c>
      <c r="C27" s="4">
        <v>1962</v>
      </c>
      <c r="D27" s="13">
        <v>2.6029505412863512</v>
      </c>
      <c r="E27" s="4">
        <v>1601</v>
      </c>
      <c r="F27" s="13">
        <v>2.7201060178735261</v>
      </c>
      <c r="G27" s="4">
        <v>224</v>
      </c>
      <c r="H27" s="13">
        <v>2.2062444597655868</v>
      </c>
      <c r="I27" s="4">
        <v>98</v>
      </c>
      <c r="J27" s="13">
        <v>2.0688199282246149</v>
      </c>
      <c r="K27" s="4">
        <v>39</v>
      </c>
      <c r="L27" s="13">
        <v>2.3955773955773956</v>
      </c>
    </row>
    <row r="28" spans="2:12" x14ac:dyDescent="0.2">
      <c r="B28" s="26" t="s">
        <v>63</v>
      </c>
      <c r="C28" s="4">
        <v>2327</v>
      </c>
      <c r="D28" s="13">
        <v>3.0871895563574614</v>
      </c>
      <c r="E28" s="4">
        <v>1745</v>
      </c>
      <c r="F28" s="13">
        <v>2.9647626490876346</v>
      </c>
      <c r="G28" s="4">
        <v>331</v>
      </c>
      <c r="H28" s="13">
        <v>3.2601201615286124</v>
      </c>
      <c r="I28" s="4">
        <v>175</v>
      </c>
      <c r="J28" s="13">
        <v>3.6943213004010973</v>
      </c>
      <c r="K28" s="4">
        <v>76</v>
      </c>
      <c r="L28" s="13">
        <v>4.6683046683046676</v>
      </c>
    </row>
    <row r="29" spans="2:12" x14ac:dyDescent="0.2">
      <c r="B29" s="24" t="s">
        <v>133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</row>
    <row r="30" spans="2:12" x14ac:dyDescent="0.2">
      <c r="B30" s="10" t="s">
        <v>134</v>
      </c>
      <c r="C30" s="4">
        <v>3332</v>
      </c>
      <c r="D30" s="13">
        <v>4.4205052005943539</v>
      </c>
      <c r="E30" s="4">
        <v>2127</v>
      </c>
      <c r="F30" s="13">
        <v>3.6137823235583948</v>
      </c>
      <c r="G30" s="4">
        <v>465</v>
      </c>
      <c r="H30" s="13">
        <v>4.579927115138382</v>
      </c>
      <c r="I30" s="4">
        <v>568</v>
      </c>
      <c r="J30" s="13">
        <v>11.99071142073042</v>
      </c>
      <c r="K30" s="4">
        <v>172</v>
      </c>
      <c r="L30" s="13">
        <v>10.565110565110565</v>
      </c>
    </row>
    <row r="31" spans="2:12" x14ac:dyDescent="0.2">
      <c r="B31" s="10" t="s">
        <v>135</v>
      </c>
      <c r="C31" s="4">
        <v>24405</v>
      </c>
      <c r="D31" s="13">
        <v>32.377679898110806</v>
      </c>
      <c r="E31" s="4">
        <v>19035</v>
      </c>
      <c r="F31" s="13">
        <v>32.340548438614967</v>
      </c>
      <c r="G31" s="4">
        <v>3479</v>
      </c>
      <c r="H31" s="13">
        <v>34.265734265734267</v>
      </c>
      <c r="I31" s="4">
        <v>1336</v>
      </c>
      <c r="J31" s="13">
        <v>28.203504327633521</v>
      </c>
      <c r="K31" s="4">
        <v>555</v>
      </c>
      <c r="L31" s="13">
        <v>34.090909090909086</v>
      </c>
    </row>
    <row r="32" spans="2:12" x14ac:dyDescent="0.2">
      <c r="B32" s="10" t="s">
        <v>136</v>
      </c>
      <c r="C32" s="4">
        <v>45312</v>
      </c>
      <c r="D32" s="13">
        <v>60.11462534493738</v>
      </c>
      <c r="E32" s="4">
        <v>35951</v>
      </c>
      <c r="F32" s="13">
        <v>61.080906588739005</v>
      </c>
      <c r="G32" s="4">
        <v>5878</v>
      </c>
      <c r="H32" s="13">
        <v>57.894218457598733</v>
      </c>
      <c r="I32" s="4">
        <v>2658</v>
      </c>
      <c r="J32" s="13">
        <v>56.111462951234955</v>
      </c>
      <c r="K32" s="4">
        <v>825</v>
      </c>
      <c r="L32" s="13">
        <v>50.675675675675677</v>
      </c>
    </row>
    <row r="33" spans="2:12" ht="13.8" thickBot="1" x14ac:dyDescent="0.25">
      <c r="B33" s="27" t="s">
        <v>137</v>
      </c>
      <c r="C33" s="2">
        <v>2327</v>
      </c>
      <c r="D33" s="12">
        <v>3.0871895563574614</v>
      </c>
      <c r="E33" s="2">
        <v>1745</v>
      </c>
      <c r="F33" s="12">
        <v>2.9647626490876346</v>
      </c>
      <c r="G33" s="2">
        <v>331</v>
      </c>
      <c r="H33" s="12">
        <v>3.2601201615286124</v>
      </c>
      <c r="I33" s="2">
        <v>175</v>
      </c>
      <c r="J33" s="12">
        <v>3.6943213004010973</v>
      </c>
      <c r="K33" s="2">
        <v>76</v>
      </c>
      <c r="L33" s="12">
        <v>4.6683046683046676</v>
      </c>
    </row>
    <row r="34" spans="2:12" x14ac:dyDescent="0.2">
      <c r="B34" s="1" t="s">
        <v>138</v>
      </c>
    </row>
  </sheetData>
  <mergeCells count="6">
    <mergeCell ref="K4:L4"/>
    <mergeCell ref="B4:B5"/>
    <mergeCell ref="C4:D4"/>
    <mergeCell ref="E4:F4"/>
    <mergeCell ref="G4:H4"/>
    <mergeCell ref="I4:J4"/>
  </mergeCells>
  <phoneticPr fontId="3"/>
  <pageMargins left="0.7" right="0.7" top="0.75" bottom="0.75" header="0.3" footer="0.3"/>
  <pageSetup paperSize="9" scale="9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CFFCC"/>
    <pageSetUpPr fitToPage="1"/>
  </sheetPr>
  <dimension ref="B2:E32"/>
  <sheetViews>
    <sheetView topLeftCell="A7" zoomScaleNormal="100" zoomScaleSheetLayoutView="100" workbookViewId="0">
      <selection activeCell="H7" sqref="H7"/>
    </sheetView>
  </sheetViews>
  <sheetFormatPr defaultColWidth="2.6640625" defaultRowHeight="13.2" x14ac:dyDescent="0.2"/>
  <cols>
    <col min="1" max="1" width="2.6640625" style="1"/>
    <col min="2" max="2" width="30.88671875" style="1" bestFit="1" customWidth="1"/>
    <col min="3" max="3" width="13" style="1" customWidth="1"/>
    <col min="4" max="4" width="13" style="1" bestFit="1" customWidth="1"/>
    <col min="5" max="5" width="13" style="1" customWidth="1"/>
    <col min="6" max="16384" width="2.6640625" style="1"/>
  </cols>
  <sheetData>
    <row r="2" spans="2:5" x14ac:dyDescent="0.2">
      <c r="B2" s="9" t="s">
        <v>149</v>
      </c>
    </row>
    <row r="3" spans="2:5" ht="13.8" thickBot="1" x14ac:dyDescent="0.25">
      <c r="E3" s="8" t="s">
        <v>153</v>
      </c>
    </row>
    <row r="4" spans="2:5" ht="13.5" customHeight="1" x14ac:dyDescent="0.2">
      <c r="B4" s="38" t="s">
        <v>35</v>
      </c>
      <c r="C4" s="40" t="s">
        <v>70</v>
      </c>
      <c r="D4" s="44" t="s">
        <v>83</v>
      </c>
      <c r="E4" s="56"/>
    </row>
    <row r="5" spans="2:5" x14ac:dyDescent="0.2">
      <c r="B5" s="39"/>
      <c r="C5" s="41"/>
      <c r="D5" s="28" t="s">
        <v>6</v>
      </c>
      <c r="E5" s="29" t="s">
        <v>7</v>
      </c>
    </row>
    <row r="6" spans="2:5" x14ac:dyDescent="0.2">
      <c r="B6" s="7"/>
      <c r="C6" s="6"/>
      <c r="D6" s="6" t="s">
        <v>23</v>
      </c>
      <c r="E6" s="6" t="s">
        <v>23</v>
      </c>
    </row>
    <row r="7" spans="2:5" x14ac:dyDescent="0.2">
      <c r="B7" s="10" t="s">
        <v>71</v>
      </c>
      <c r="C7" s="13">
        <f>E7/D7</f>
        <v>0.75644775895149752</v>
      </c>
      <c r="D7" s="13">
        <v>1.6647687394752582</v>
      </c>
      <c r="E7" s="13">
        <v>1.2593105821485684</v>
      </c>
    </row>
    <row r="8" spans="2:5" x14ac:dyDescent="0.2">
      <c r="B8" s="10" t="s">
        <v>109</v>
      </c>
      <c r="C8" s="13">
        <f t="shared" ref="C8:C26" si="0">E8/D8</f>
        <v>0.10762490832448784</v>
      </c>
      <c r="D8" s="13">
        <v>8.4795081259150723E-2</v>
      </c>
      <c r="E8" s="13">
        <v>9.1260628468835935E-3</v>
      </c>
    </row>
    <row r="9" spans="2:5" x14ac:dyDescent="0.2">
      <c r="B9" s="10" t="s">
        <v>49</v>
      </c>
      <c r="C9" s="13">
        <f t="shared" si="0"/>
        <v>1.0981072912705143</v>
      </c>
      <c r="D9" s="13">
        <v>30.680432697252343</v>
      </c>
      <c r="E9" s="13">
        <v>33.690406844187088</v>
      </c>
    </row>
    <row r="10" spans="2:5" x14ac:dyDescent="0.2">
      <c r="B10" s="10" t="s">
        <v>110</v>
      </c>
      <c r="C10" s="13">
        <f t="shared" si="0"/>
        <v>0.80815271687050483</v>
      </c>
      <c r="D10" s="13">
        <v>2.3494023471528949</v>
      </c>
      <c r="E10" s="13">
        <v>1.898675889873553</v>
      </c>
    </row>
    <row r="11" spans="2:5" x14ac:dyDescent="0.2">
      <c r="B11" s="10" t="s">
        <v>48</v>
      </c>
      <c r="C11" s="13">
        <f t="shared" si="0"/>
        <v>0.8112986081757918</v>
      </c>
      <c r="D11" s="13">
        <v>6.5812369460737834</v>
      </c>
      <c r="E11" s="13">
        <v>5.339348374424759</v>
      </c>
    </row>
    <row r="12" spans="2:5" x14ac:dyDescent="0.2">
      <c r="B12" s="10" t="s">
        <v>72</v>
      </c>
      <c r="C12" s="13">
        <f t="shared" si="0"/>
        <v>0.93986093746652399</v>
      </c>
      <c r="D12" s="13">
        <v>9.4285335622363782</v>
      </c>
      <c r="E12" s="13">
        <v>8.861510392738067</v>
      </c>
    </row>
    <row r="13" spans="2:5" x14ac:dyDescent="0.2">
      <c r="B13" s="10" t="s">
        <v>111</v>
      </c>
      <c r="C13" s="13">
        <f t="shared" si="0"/>
        <v>0.65750911270955481</v>
      </c>
      <c r="D13" s="13">
        <v>3.3609138620883896</v>
      </c>
      <c r="E13" s="13">
        <v>2.2098314913549801</v>
      </c>
    </row>
    <row r="14" spans="2:5" x14ac:dyDescent="0.2">
      <c r="B14" s="10" t="s">
        <v>112</v>
      </c>
      <c r="C14" s="13">
        <f t="shared" si="0"/>
        <v>0.90150109169364057</v>
      </c>
      <c r="D14" s="13">
        <v>1.5898411016936871</v>
      </c>
      <c r="E14" s="13">
        <v>1.4332434887962791</v>
      </c>
    </row>
    <row r="15" spans="2:5" x14ac:dyDescent="0.2">
      <c r="B15" s="10" t="s">
        <v>113</v>
      </c>
      <c r="C15" s="13">
        <f t="shared" si="0"/>
        <v>1.1117373218807272</v>
      </c>
      <c r="D15" s="13">
        <v>2.7620725156218096</v>
      </c>
      <c r="E15" s="13">
        <v>3.0706991013577536</v>
      </c>
    </row>
    <row r="16" spans="2:5" x14ac:dyDescent="0.2">
      <c r="B16" s="10" t="s">
        <v>73</v>
      </c>
      <c r="C16" s="13">
        <f t="shared" si="0"/>
        <v>0.99999999999999978</v>
      </c>
      <c r="D16" s="13">
        <v>3.4754504151689161</v>
      </c>
      <c r="E16" s="13">
        <v>3.4754504151689152</v>
      </c>
    </row>
    <row r="17" spans="2:5" x14ac:dyDescent="0.2">
      <c r="B17" s="10" t="s">
        <v>74</v>
      </c>
      <c r="C17" s="13">
        <f t="shared" si="0"/>
        <v>0.96540801922162001</v>
      </c>
      <c r="D17" s="13">
        <v>10.618517098331568</v>
      </c>
      <c r="E17" s="13">
        <v>10.251201558971182</v>
      </c>
    </row>
    <row r="18" spans="2:5" ht="26.4" x14ac:dyDescent="0.2">
      <c r="B18" s="10" t="s">
        <v>114</v>
      </c>
      <c r="C18" s="13">
        <f t="shared" si="0"/>
        <v>1.1337541445589878</v>
      </c>
      <c r="D18" s="13">
        <v>5.7423767042066265</v>
      </c>
      <c r="E18" s="13">
        <v>6.5104433880132433</v>
      </c>
    </row>
    <row r="19" spans="2:5" x14ac:dyDescent="0.2">
      <c r="B19" s="10" t="s">
        <v>115</v>
      </c>
      <c r="C19" s="13">
        <f t="shared" si="0"/>
        <v>0.78197777265078172</v>
      </c>
      <c r="D19" s="13">
        <v>4.5010268054725699</v>
      </c>
      <c r="E19" s="13">
        <v>3.5197029159849036</v>
      </c>
    </row>
    <row r="20" spans="2:5" x14ac:dyDescent="0.2">
      <c r="B20" s="10" t="s">
        <v>116</v>
      </c>
      <c r="C20" s="13">
        <f t="shared" si="0"/>
        <v>1.1306948891962256</v>
      </c>
      <c r="D20" s="13">
        <v>3.8747977956757405</v>
      </c>
      <c r="E20" s="13">
        <v>4.3812140642393604</v>
      </c>
    </row>
    <row r="21" spans="2:5" x14ac:dyDescent="0.2">
      <c r="B21" s="10" t="s">
        <v>117</v>
      </c>
      <c r="C21" s="13">
        <f t="shared" si="0"/>
        <v>1.0937971145758327</v>
      </c>
      <c r="D21" s="13">
        <v>9.2191953430304832</v>
      </c>
      <c r="E21" s="13">
        <v>10.083929264917696</v>
      </c>
    </row>
    <row r="22" spans="2:5" x14ac:dyDescent="0.2">
      <c r="B22" s="10" t="s">
        <v>118</v>
      </c>
      <c r="C22" s="35">
        <f t="shared" si="0"/>
        <v>0.9839757167352563</v>
      </c>
      <c r="D22" s="13">
        <v>3.7900490948794689</v>
      </c>
      <c r="E22" s="13">
        <v>3.7293162745958348</v>
      </c>
    </row>
    <row r="23" spans="2:5" x14ac:dyDescent="0.2">
      <c r="B23" s="24" t="s">
        <v>67</v>
      </c>
      <c r="C23" s="13"/>
      <c r="D23" s="22"/>
      <c r="E23" s="22"/>
    </row>
    <row r="24" spans="2:5" x14ac:dyDescent="0.2">
      <c r="B24" s="10" t="s">
        <v>37</v>
      </c>
      <c r="C24" s="13">
        <f t="shared" si="0"/>
        <v>0.75644775895149752</v>
      </c>
      <c r="D24" s="13">
        <f>D7</f>
        <v>1.6647687394752582</v>
      </c>
      <c r="E24" s="13">
        <f>E7</f>
        <v>1.2593105821485684</v>
      </c>
    </row>
    <row r="25" spans="2:5" x14ac:dyDescent="0.2">
      <c r="B25" s="10" t="s">
        <v>38</v>
      </c>
      <c r="C25" s="13">
        <f t="shared" si="0"/>
        <v>1.0453166469531809</v>
      </c>
      <c r="D25" s="13">
        <f>D8+D9+D11</f>
        <v>37.346464724585275</v>
      </c>
      <c r="E25" s="13">
        <f>E8+E9+E11</f>
        <v>39.038881281458728</v>
      </c>
    </row>
    <row r="26" spans="2:5" ht="13.8" thickBot="1" x14ac:dyDescent="0.25">
      <c r="B26" s="27" t="s">
        <v>39</v>
      </c>
      <c r="C26" s="34">
        <f t="shared" si="0"/>
        <v>0.97880230176789529</v>
      </c>
      <c r="D26" s="12">
        <f>SUM(D10,D12:D22)</f>
        <v>60.712176645558536</v>
      </c>
      <c r="E26" s="12">
        <f>SUM(E10,E12:E22)</f>
        <v>59.425218246011752</v>
      </c>
    </row>
    <row r="27" spans="2:5" x14ac:dyDescent="0.2">
      <c r="B27" s="1" t="s">
        <v>123</v>
      </c>
    </row>
    <row r="28" spans="2:5" x14ac:dyDescent="0.2">
      <c r="B28" s="1" t="s">
        <v>75</v>
      </c>
    </row>
    <row r="29" spans="2:5" x14ac:dyDescent="0.2">
      <c r="B29" s="1" t="s">
        <v>76</v>
      </c>
    </row>
    <row r="30" spans="2:5" x14ac:dyDescent="0.2">
      <c r="B30" s="1" t="s">
        <v>77</v>
      </c>
    </row>
    <row r="31" spans="2:5" x14ac:dyDescent="0.2">
      <c r="B31" s="1" t="s">
        <v>81</v>
      </c>
    </row>
    <row r="32" spans="2:5" x14ac:dyDescent="0.2">
      <c r="B32" s="1" t="s">
        <v>141</v>
      </c>
    </row>
  </sheetData>
  <mergeCells count="3">
    <mergeCell ref="C4:C5"/>
    <mergeCell ref="B4:B5"/>
    <mergeCell ref="D4:E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207</vt:lpstr>
      <vt:lpstr>208</vt:lpstr>
      <vt:lpstr>209</vt:lpstr>
      <vt:lpstr>210</vt:lpstr>
      <vt:lpstr>211</vt:lpstr>
      <vt:lpstr>212</vt:lpstr>
      <vt:lpstr>213</vt:lpstr>
      <vt:lpstr>214</vt:lpstr>
      <vt:lpstr>'207'!Print_Area</vt:lpstr>
      <vt:lpstr>'208'!Print_Area</vt:lpstr>
      <vt:lpstr>'209'!Print_Area</vt:lpstr>
      <vt:lpstr>'210'!Print_Area</vt:lpstr>
      <vt:lpstr>'211'!Print_Area</vt:lpstr>
      <vt:lpstr>'212'!Print_Area</vt:lpstr>
      <vt:lpstr>'213'!Print_Area</vt:lpstr>
      <vt:lpstr>'214'!Print_Area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広報情報課</dc:creator>
  <cp:lastModifiedBy>近藤 拓真</cp:lastModifiedBy>
  <cp:lastPrinted>2018-12-12T01:52:40Z</cp:lastPrinted>
  <dcterms:created xsi:type="dcterms:W3CDTF">2015-04-27T02:47:50Z</dcterms:created>
  <dcterms:modified xsi:type="dcterms:W3CDTF">2025-03-27T00:45:53Z</dcterms:modified>
</cp:coreProperties>
</file>