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C:\Users\0006882\Desktop\"/>
    </mc:Choice>
  </mc:AlternateContent>
  <xr:revisionPtr revIDLastSave="0" documentId="8_{23B08742-190A-4148-A7A7-D9C35C441888}" xr6:coauthVersionLast="36" xr6:coauthVersionMax="36" xr10:uidLastSave="{00000000-0000-0000-0000-000000000000}"/>
  <bookViews>
    <workbookView xWindow="-105" yWindow="-105" windowWidth="23250" windowHeight="12570"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<sst xmlns="http://schemas.openxmlformats.org/spreadsheetml/2006/main" count="18968" uniqueCount="11113">
  <si>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</si>
  <si>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</si>
  <si>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</si>
  <si>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</si>
  <si>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</si>
  <si>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</si>
  <si>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</si>
  <si>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</si>
  <si>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</si>
  <si>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</si>
  <si>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</si>
  <si>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</si>
  <si>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</si>
  <si>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</si>
  <si>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</si>
  <si>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</si>
  <si>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</si>
  <si>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</si>
  <si>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</si>
  <si>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</si>
  <si>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</si>
  <si>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</si>
  <si>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</si>
  <si>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</si>
  <si>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</si>
  <si>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</si>
  <si>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</si>
  <si>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</si>
  <si>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</si>
  <si>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</si>
  <si>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</si>
  <si>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</si>
  <si>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</si>
  <si>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</si>
  <si>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</si>
  <si>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</si>
  <si>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</si>
  <si>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</si>
  <si>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</si>
  <si>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</si>
  <si>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</si>
  <si>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</si>
  <si>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</si>
  <si>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</si>
  <si>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</si>
  <si>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</si>
  <si>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</si>
  <si>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</si>
  <si>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</si>
  <si>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</si>
  <si>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</si>
  <si>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</si>
  <si>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</si>
  <si>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</si>
  <si>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</si>
  <si>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</si>
  <si>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</si>
  <si>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</si>
  <si>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</si>
  <si>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</si>
  <si>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</si>
  <si>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</si>
  <si>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</si>
  <si>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</si>
  <si>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</si>
  <si>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</si>
  <si>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</si>
  <si>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</si>
  <si>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</si>
  <si>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</si>
  <si>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</si>
  <si>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</si>
  <si>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</si>
  <si>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</si>
  <si>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</si>
  <si>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</si>
  <si>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</si>
  <si>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</si>
  <si>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</si>
  <si>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</si>
  <si>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</si>
  <si>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</si>
  <si>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</si>
  <si>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</si>
  <si>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</si>
  <si>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</si>
  <si>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</si>
  <si>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</si>
  <si>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</si>
  <si>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</si>
  <si>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</si>
  <si>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</si>
  <si>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</si>
  <si>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</si>
  <si>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</si>
  <si>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</si>
  <si>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</si>
  <si>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</si>
  <si>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</si>
  <si>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</si>
  <si>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</si>
  <si>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</si>
  <si>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</si>
  <si>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</si>
  <si>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</si>
  <si>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</si>
  <si>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</si>
  <si>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</si>
  <si>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</si>
  <si>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</si>
  <si>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</si>
  <si>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</si>
  <si>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</si>
  <si>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</si>
  <si>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</si>
  <si>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</si>
  <si>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</si>
  <si>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</si>
  <si>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</si>
  <si>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</si>
  <si>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</si>
  <si>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</si>
  <si>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</si>
  <si>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</si>
  <si>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</si>
  <si>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</si>
  <si>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</si>
  <si>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</si>
  <si>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</si>
  <si>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</si>
  <si>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</si>
  <si>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</si>
  <si>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</si>
  <si>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</si>
  <si>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</si>
  <si>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</si>
  <si>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</si>
  <si>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</si>
  <si>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</si>
  <si>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</si>
  <si>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</si>
  <si>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</si>
  <si>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</si>
  <si>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</si>
  <si>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</si>
  <si>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</si>
  <si>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</si>
  <si>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</si>
  <si>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</si>
  <si>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</si>
  <si>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</si>
  <si>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</si>
  <si>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</si>
  <si>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</si>
  <si>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</si>
  <si>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</si>
  <si>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</si>
  <si>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</si>
  <si>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</si>
  <si>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</si>
  <si>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</si>
  <si>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</si>
  <si>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</si>
  <si>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</si>
  <si>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</si>
  <si>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</si>
  <si>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</si>
  <si>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</si>
  <si>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</si>
  <si>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</si>
  <si>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</si>
  <si>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</si>
  <si>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</si>
  <si>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</si>
  <si>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</si>
  <si>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</si>
  <si>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</si>
  <si>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</si>
  <si>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</si>
  <si>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</si>
  <si>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</si>
  <si>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</si>
  <si>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</si>
  <si>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</si>
  <si>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</si>
  <si>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</si>
  <si>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</si>
  <si>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</si>
  <si>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</si>
  <si>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</si>
  <si>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</si>
  <si>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</si>
  <si>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</si>
  <si>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</si>
  <si>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</si>
  <si>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</si>
  <si>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</si>
  <si>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</si>
  <si>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</si>
  <si>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</si>
  <si>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</si>
  <si>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</si>
  <si>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</si>
  <si>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</si>
  <si>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</si>
  <si>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</si>
  <si>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</si>
  <si>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</si>
  <si>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</si>
  <si>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</si>
  <si>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</si>
  <si>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</si>
  <si>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</si>
  <si>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</si>
  <si>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</si>
  <si>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</si>
  <si>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</si>
  <si>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</si>
  <si>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</si>
  <si>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</si>
  <si>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</si>
  <si>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</si>
  <si>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</si>
  <si>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</si>
  <si>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</si>
  <si>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</si>
  <si>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</si>
  <si>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</si>
  <si>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</si>
  <si>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</si>
  <si>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</si>
  <si>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</si>
  <si>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</si>
  <si>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</si>
  <si>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</si>
  <si>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</si>
  <si>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</si>
  <si>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</si>
  <si>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</si>
  <si>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</si>
  <si>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</si>
  <si>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</si>
  <si>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</si>
  <si>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</si>
  <si>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</si>
  <si>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</si>
  <si>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</si>
  <si>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</si>
  <si>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</si>
  <si>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</si>
  <si>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</si>
  <si>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</si>
  <si>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</si>
  <si>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</si>
  <si>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</si>
  <si>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</si>
  <si>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</si>
  <si>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</si>
  <si>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</si>
  <si>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</si>
  <si>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</si>
  <si>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</si>
  <si>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</si>
  <si>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</si>
  <si>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</si>
  <si>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</si>
  <si>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</si>
  <si>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</si>
  <si>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</si>
  <si>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</si>
  <si>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</si>
  <si>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</si>
  <si>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</si>
  <si>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</si>
  <si>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</si>
  <si>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</si>
  <si>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</si>
  <si>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</si>
  <si>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</si>
  <si>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</si>
  <si>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</si>
  <si>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</si>
  <si>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</si>
  <si>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</si>
  <si>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</si>
  <si>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</si>
  <si>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</si>
  <si>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</si>
  <si>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</si>
  <si>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</si>
  <si>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</si>
  <si>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</si>
  <si>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</si>
  <si>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</si>
  <si>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</si>
  <si>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</si>
  <si>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</si>
  <si>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</si>
  <si>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</si>
  <si>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</si>
  <si>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</si>
  <si>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</si>
  <si>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</si>
  <si>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</si>
  <si>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</si>
  <si>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</si>
  <si>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</si>
  <si>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</si>
  <si>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</si>
  <si>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</si>
  <si>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</si>
  <si>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</si>
  <si>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</si>
  <si>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</si>
  <si>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</si>
  <si>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</si>
  <si>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</si>
  <si>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</si>
  <si>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</si>
  <si>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</si>
  <si>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</si>
  <si>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</si>
  <si>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</si>
  <si>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</si>
  <si>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</si>
  <si>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</si>
  <si>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</si>
  <si>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</si>
  <si>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</si>
  <si>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</si>
  <si>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</si>
  <si>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</si>
  <si>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</si>
  <si>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</si>
  <si>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</si>
  <si>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</si>
  <si>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</si>
  <si>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</si>
  <si>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</si>
  <si>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</si>
  <si>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</si>
  <si>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</si>
  <si>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</si>
  <si>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</si>
  <si>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</si>
  <si>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</si>
  <si>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</si>
  <si>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</si>
  <si>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</si>
  <si>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</si>
  <si>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</si>
  <si>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</si>
  <si>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</si>
  <si>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</si>
  <si>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</si>
  <si>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</si>
  <si>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</si>
  <si>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</si>
  <si>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</si>
  <si>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</si>
  <si>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</si>
  <si>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</si>
  <si>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</si>
  <si>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</si>
  <si>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</si>
  <si>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</si>
  <si>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</si>
  <si>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</si>
  <si>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</si>
  <si>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</si>
  <si>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</si>
  <si>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</si>
  <si>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</si>
  <si>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</si>
  <si>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</si>
  <si>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</si>
  <si>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</si>
  <si>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</si>
  <si>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</si>
  <si>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</si>
  <si>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</si>
  <si>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</si>
  <si>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</si>
  <si>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</si>
  <si>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</si>
  <si>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</si>
  <si>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</si>
  <si>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</si>
  <si>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</si>
  <si>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</si>
  <si>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</si>
  <si>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</si>
  <si>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</si>
  <si>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</si>
  <si>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</si>
  <si>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</si>
  <si>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</si>
  <si>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</si>
  <si>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</si>
  <si>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</si>
  <si>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</si>
  <si>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</si>
  <si>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</si>
  <si>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</si>
  <si>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</si>
  <si>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</si>
  <si>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</si>
  <si>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</si>
  <si>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</si>
  <si>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</si>
  <si>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</si>
  <si>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</si>
  <si>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</si>
  <si>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</si>
  <si>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</si>
  <si>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</si>
  <si>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</si>
  <si>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</si>
  <si>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</si>
  <si>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</si>
  <si>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</si>
  <si>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</si>
  <si>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</si>
  <si>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</si>
  <si>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</si>
  <si>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</si>
  <si>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</si>
  <si>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</si>
  <si>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</si>
  <si>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</si>
  <si>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</si>
  <si>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</si>
  <si>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</si>
  <si>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</si>
  <si>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</si>
  <si>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</si>
  <si>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</si>
  <si>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</si>
  <si>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</si>
  <si>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</si>
  <si>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</si>
  <si>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</si>
  <si>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</si>
  <si>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</si>
  <si>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</si>
  <si>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</si>
  <si>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</si>
  <si>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</si>
  <si>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</si>
  <si>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</si>
  <si>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</si>
  <si>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</si>
  <si>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</si>
  <si>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</si>
  <si>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</si>
  <si>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</si>
  <si>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</si>
  <si>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</si>
  <si>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</si>
  <si>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</si>
  <si>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</si>
  <si>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</si>
  <si>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</si>
  <si>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</si>
  <si>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</si>
  <si>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</si>
  <si>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</si>
  <si>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</si>
  <si>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</si>
  <si>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</si>
  <si>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</si>
  <si>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</si>
  <si>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</si>
  <si>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</si>
  <si>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</si>
  <si>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</si>
  <si>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</si>
  <si>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</si>
  <si>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</si>
  <si>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</si>
  <si>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</si>
  <si>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</si>
  <si>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</si>
  <si>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</si>
  <si>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</si>
  <si>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</si>
  <si>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</si>
  <si>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</si>
  <si>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</si>
  <si>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</si>
  <si>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</si>
  <si>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</si>
  <si>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</si>
  <si>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</si>
  <si>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</si>
  <si>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</si>
  <si>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</si>
  <si>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</si>
  <si>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</si>
  <si>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</si>
  <si>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</si>
  <si>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</si>
  <si>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</si>
  <si>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</si>
  <si>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</si>
  <si>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</si>
  <si>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</si>
  <si>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</si>
  <si>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</si>
  <si>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</si>
  <si>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</si>
  <si>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</si>
  <si>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</si>
  <si>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</si>
  <si>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</si>
  <si>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</si>
  <si>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</si>
  <si>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</si>
  <si>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</si>
  <si>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</si>
  <si>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</si>
  <si>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</si>
  <si>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</si>
  <si>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</si>
  <si>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</si>
  <si>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</si>
  <si>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</si>
  <si>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</si>
  <si>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</si>
  <si>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</si>
  <si>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</si>
  <si>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</si>
  <si>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</si>
  <si>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</si>
  <si>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</si>
  <si>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</si>
  <si>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</si>
  <si>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</si>
  <si>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</si>
  <si>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</si>
  <si>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</si>
  <si>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</si>
  <si>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</si>
  <si>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</si>
  <si>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</si>
  <si>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</si>
  <si>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</si>
  <si>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</si>
  <si>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</si>
  <si>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</si>
  <si>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</si>
  <si>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</si>
  <si>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</si>
  <si>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</si>
  <si>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</si>
  <si>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</si>
  <si>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</si>
  <si>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</si>
  <si>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</si>
  <si>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</si>
  <si>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</si>
  <si>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</si>
  <si>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</si>
  <si>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</si>
  <si>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</si>
  <si>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</si>
  <si>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</si>
  <si>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</si>
  <si>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</si>
  <si>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</si>
  <si>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</si>
  <si>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</si>
  <si>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</si>
  <si>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</si>
  <si>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</si>
  <si>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</si>
  <si>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</si>
  <si>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</si>
  <si>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</si>
  <si>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</si>
  <si>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</si>
  <si>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</si>
  <si>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</si>
  <si>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</si>
  <si>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</si>
  <si>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</si>
  <si>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</si>
  <si>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</si>
  <si>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</si>
  <si>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</si>
  <si>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</si>
  <si>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</si>
  <si>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</si>
  <si>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</si>
  <si>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</si>
  <si>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</si>
  <si>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</si>
  <si>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</si>
  <si>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</si>
  <si>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</si>
  <si>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</si>
  <si>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</si>
  <si>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</si>
  <si>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</si>
  <si>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</si>
  <si>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</si>
  <si>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</si>
  <si>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</si>
  <si>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</si>
  <si>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</si>
  <si>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</si>
  <si>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</si>
  <si>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</si>
  <si>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</si>
  <si>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</si>
  <si>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</si>
  <si>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</si>
  <si>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</si>
  <si>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</si>
  <si>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</si>
  <si>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</si>
  <si>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</si>
  <si>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</si>
  <si>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</si>
  <si>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</si>
  <si>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</si>
  <si>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</si>
  <si>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</si>
  <si>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</si>
  <si>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</si>
  <si>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</si>
  <si>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</si>
  <si>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</si>
  <si>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</si>
  <si>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</si>
  <si>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</si>
  <si>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</si>
  <si>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</si>
  <si>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</si>
  <si>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</si>
  <si>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</si>
  <si>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</si>
  <si>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</si>
  <si>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</si>
  <si>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</si>
  <si>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</si>
  <si>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</si>
  <si>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</si>
  <si>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</si>
  <si>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</si>
  <si>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</si>
  <si>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</si>
  <si>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</si>
  <si>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</si>
  <si>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</si>
  <si>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</si>
  <si>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</si>
  <si>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</si>
  <si>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</si>
  <si>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</si>
  <si>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</si>
  <si>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</si>
  <si>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</si>
  <si>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</si>
  <si>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</si>
  <si>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</si>
  <si>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</si>
  <si>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</si>
  <si>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</si>
  <si>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</si>
  <si>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</si>
  <si>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</si>
  <si>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</si>
  <si>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</si>
  <si>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</si>
  <si>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</si>
  <si>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</si>
  <si>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</si>
  <si>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</si>
  <si>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</si>
  <si>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</si>
  <si>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</si>
  <si>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</si>
  <si>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</si>
  <si>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</si>
  <si>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</si>
  <si>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</si>
  <si>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</si>
  <si>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</si>
  <si>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</si>
  <si>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</si>
  <si>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</si>
  <si>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</si>
  <si>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</si>
  <si>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</si>
  <si>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</si>
  <si>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</si>
  <si>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</si>
  <si>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</si>
  <si>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</si>
  <si>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</si>
  <si>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</si>
  <si>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</si>
  <si>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</si>
  <si>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</si>
  <si>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</si>
  <si>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</si>
  <si>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</si>
  <si>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</si>
  <si>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</si>
  <si>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</si>
  <si>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</si>
  <si>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</si>
  <si>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</si>
  <si>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</si>
  <si>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</si>
  <si>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</si>
  <si>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</si>
  <si>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</si>
  <si>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</si>
  <si>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</si>
  <si>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</si>
  <si>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</si>
  <si>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</si>
  <si>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</si>
  <si>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</si>
  <si>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</si>
  <si>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</si>
  <si>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</si>
  <si>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</si>
  <si>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</si>
  <si>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</si>
  <si>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</si>
  <si>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</si>
  <si>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</si>
  <si>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</si>
  <si>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</si>
  <si>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</si>
  <si>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</si>
  <si>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</si>
  <si>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</si>
  <si>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</si>
  <si>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</si>
  <si>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</si>
  <si>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</si>
  <si>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</si>
  <si>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</si>
  <si>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</si>
  <si>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</si>
  <si>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</si>
  <si>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</si>
  <si>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</si>
  <si>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</si>
  <si>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</si>
  <si>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</si>
  <si>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</si>
  <si>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</si>
  <si>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</si>
  <si>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</si>
  <si>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</si>
  <si>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</si>
  <si>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</si>
  <si>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</si>
  <si>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</si>
  <si>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</si>
  <si>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</si>
  <si>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</si>
  <si>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</si>
  <si>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</si>
  <si>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</si>
  <si>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</si>
  <si>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</si>
  <si>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</si>
  <si>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</si>
  <si>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</si>
  <si>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</si>
  <si>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</si>
  <si>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</si>
  <si>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</si>
  <si>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</si>
  <si>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</si>
  <si>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</si>
  <si>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</si>
  <si>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</si>
  <si>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</si>
  <si>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</si>
  <si>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</si>
  <si>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</si>
  <si>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</si>
  <si>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</si>
  <si>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</si>
  <si>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</si>
  <si>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</si>
  <si>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</si>
  <si>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</si>
  <si>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</si>
  <si>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</si>
  <si>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</si>
  <si>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</si>
  <si>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</si>
  <si>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</si>
  <si>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</si>
  <si>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</si>
  <si>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</si>
  <si>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</si>
  <si>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</si>
  <si>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</si>
  <si>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</si>
  <si>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</si>
  <si>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</si>
  <si>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</si>
  <si>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</si>
  <si>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</si>
  <si>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</si>
  <si>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</si>
  <si>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</si>
  <si>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</si>
  <si>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</si>
  <si>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</si>
  <si>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</si>
  <si>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</si>
  <si>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</si>
  <si>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</si>
  <si>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</si>
  <si>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</si>
  <si>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</si>
  <si>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</si>
  <si>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</si>
  <si>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</si>
  <si>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</si>
  <si>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</si>
  <si>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</si>
  <si>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</si>
  <si>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</si>
  <si>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</si>
  <si>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</si>
  <si>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</si>
  <si>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</si>
  <si>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</si>
  <si>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</si>
  <si>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</si>
  <si>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</si>
  <si>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</si>
  <si>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</si>
  <si>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</si>
  <si>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</si>
  <si>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</si>
  <si>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</si>
  <si>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</si>
  <si>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</si>
  <si>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</si>
  <si>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</si>
  <si>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</si>
  <si>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</si>
  <si>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</si>
  <si>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</si>
  <si>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</si>
  <si>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</si>
  <si>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</si>
  <si>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</si>
  <si>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</si>
  <si>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</si>
  <si>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</si>
  <si>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</si>
  <si>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</si>
  <si>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</si>
  <si>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</si>
  <si>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</si>
  <si>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</si>
  <si>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</si>
  <si>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</si>
  <si>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</si>
  <si>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</si>
  <si>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</si>
  <si>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</si>
  <si>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</si>
  <si>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</si>
  <si>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</si>
  <si>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</si>
  <si>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</si>
  <si>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</si>
  <si>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</si>
  <si>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</si>
  <si>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</si>
  <si>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</si>
  <si>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</si>
  <si>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</si>
  <si>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</si>
  <si>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</si>
  <si>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</si>
  <si>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</si>
  <si>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</si>
  <si>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</si>
  <si>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</si>
  <si>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</si>
  <si>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</si>
  <si>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</si>
  <si>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</si>
  <si>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</si>
  <si>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</si>
  <si>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</si>
  <si>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</si>
  <si>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</si>
  <si>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</si>
  <si>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</si>
  <si>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</si>
  <si>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</si>
  <si>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</si>
  <si>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</si>
  <si>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</si>
  <si>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</si>
  <si>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</si>
  <si>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</si>
  <si>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</si>
  <si>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</si>
  <si>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</si>
  <si>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</si>
  <si>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</si>
  <si>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</si>
  <si>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</si>
  <si>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</si>
  <si>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</si>
  <si>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</si>
  <si>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</si>
  <si>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</si>
  <si>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</si>
  <si>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</si>
  <si>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</si>
  <si>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</si>
  <si>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</si>
  <si>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</si>
  <si>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</si>
  <si>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</si>
  <si>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</si>
  <si>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</si>
  <si>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</si>
  <si>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</si>
  <si>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</si>
  <si>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</si>
  <si>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</si>
  <si>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</si>
  <si>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</si>
  <si>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</si>
  <si>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</si>
  <si>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</si>
  <si>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</si>
  <si>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</si>
  <si>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</si>
  <si>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</si>
  <si>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</si>
  <si>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</si>
  <si>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</si>
  <si>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</si>
  <si>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</si>
  <si>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</si>
  <si>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</si>
  <si>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</si>
  <si>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</si>
  <si>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</si>
  <si>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</si>
  <si>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</si>
  <si>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</si>
  <si>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</si>
  <si>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</si>
  <si>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</si>
  <si>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</si>
  <si>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</si>
  <si>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</si>
  <si>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</si>
  <si>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</si>
  <si>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</si>
  <si>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</si>
  <si>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</si>
  <si>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</si>
  <si>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</si>
  <si>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</si>
  <si>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</si>
  <si>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</si>
  <si>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</si>
  <si>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</si>
  <si>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</si>
  <si>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</si>
  <si>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</si>
  <si>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</si>
  <si>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</si>
  <si>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</si>
  <si>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</si>
  <si>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</si>
  <si>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</si>
  <si>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</si>
  <si>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</si>
  <si>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</si>
  <si>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</si>
  <si>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</si>
  <si>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</si>
  <si>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</si>
  <si>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</si>
  <si>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</si>
  <si>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</si>
  <si>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</si>
  <si>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</si>
  <si>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</si>
  <si>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</si>
  <si>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</si>
  <si>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</si>
  <si>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</si>
  <si>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</si>
  <si>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</si>
  <si>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</si>
  <si>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</si>
  <si>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</si>
  <si>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</si>
  <si>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</si>
  <si>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</si>
  <si>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</si>
  <si>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</si>
  <si>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</si>
  <si>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</si>
  <si>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</si>
  <si>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</si>
  <si>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</si>
  <si>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</si>
  <si>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</si>
  <si>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</si>
  <si>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</si>
  <si>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</si>
  <si>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</si>
  <si>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</si>
  <si>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</si>
  <si>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</si>
  <si>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</si>
  <si>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</si>
  <si>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</si>
  <si>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</si>
  <si>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</si>
  <si>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</si>
  <si>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</si>
  <si>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</si>
  <si>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</si>
  <si>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</si>
  <si>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</si>
  <si>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</si>
  <si>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</si>
  <si>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</si>
  <si>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</si>
  <si>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</si>
  <si>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</si>
  <si>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</si>
  <si>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</si>
  <si>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</si>
  <si>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</si>
  <si>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</si>
  <si>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</si>
  <si>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</si>
  <si>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</si>
  <si>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</si>
  <si>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</si>
  <si>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</si>
  <si>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</si>
  <si>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</si>
  <si>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</si>
  <si>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</si>
  <si>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</si>
  <si>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</si>
  <si>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</si>
  <si>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</si>
  <si>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</si>
  <si>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</si>
  <si>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</si>
  <si>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</si>
  <si>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</si>
  <si>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</si>
  <si>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</si>
  <si>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</si>
  <si>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</si>
  <si>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</si>
  <si>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</si>
  <si>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</si>
  <si>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</si>
  <si>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</si>
  <si>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</si>
  <si>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</si>
  <si>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</si>
  <si>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</si>
  <si>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</si>
  <si>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</si>
  <si>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</si>
  <si>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</si>
  <si>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</si>
  <si>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</si>
  <si>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</si>
  <si>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</si>
  <si>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</si>
  <si>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</si>
  <si>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</si>
  <si>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</si>
  <si>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</si>
  <si>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</si>
  <si>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</si>
  <si>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</si>
  <si>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</si>
  <si>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</si>
  <si>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</si>
  <si>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</si>
  <si>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</si>
  <si>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</si>
  <si>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</si>
  <si>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</si>
  <si>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</si>
  <si>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</si>
  <si>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</si>
  <si>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</si>
  <si>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</si>
  <si>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</si>
  <si>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</si>
  <si>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</si>
  <si>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</si>
  <si>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</si>
  <si>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</si>
  <si>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</si>
  <si>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</si>
  <si>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</si>
  <si>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</si>
  <si>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</si>
  <si>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</si>
  <si>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</si>
  <si>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</si>
  <si>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</si>
  <si>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</si>
  <si>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</si>
  <si>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</si>
  <si>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</si>
  <si>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</si>
  <si>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</si>
  <si>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</si>
  <si>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</si>
  <si>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</si>
  <si>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</si>
  <si>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</si>
  <si>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</si>
  <si>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</si>
  <si>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</si>
  <si>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</si>
  <si>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</si>
  <si>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</si>
  <si>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</si>
  <si>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</si>
  <si>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</si>
  <si>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</si>
  <si>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</si>
  <si>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</si>
  <si>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</si>
  <si>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</si>
  <si>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</si>
  <si>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</si>
  <si>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</si>
  <si>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</si>
  <si>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</si>
  <si>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</si>
  <si>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</si>
  <si>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</si>
  <si>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</si>
  <si>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</si>
  <si>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</si>
  <si>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</si>
  <si>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</si>
  <si>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</si>
  <si>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</si>
  <si>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</si>
  <si>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</si>
  <si>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</si>
  <si>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</si>
  <si>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</si>
  <si>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</si>
  <si>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</si>
  <si>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</si>
  <si>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</si>
  <si>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</si>
  <si>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</si>
  <si>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</si>
  <si>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</si>
  <si>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</si>
  <si>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</si>
  <si>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</si>
  <si>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</si>
  <si>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</si>
  <si>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</si>
  <si>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</si>
  <si>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</si>
  <si>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</si>
  <si>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</si>
  <si>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</si>
  <si>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</si>
  <si>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</si>
  <si>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</si>
  <si>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</si>
  <si>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</si>
  <si>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</si>
  <si>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</si>
  <si>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</si>
  <si>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</si>
  <si>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</si>
  <si>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</si>
  <si>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</si>
  <si>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</si>
  <si>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</si>
  <si>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</si>
  <si>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</si>
  <si>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</si>
  <si>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</si>
  <si>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</si>
  <si>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</si>
  <si>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</si>
  <si>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</si>
  <si>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</si>
  <si>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</si>
  <si>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</si>
  <si>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</si>
  <si>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</si>
  <si>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</si>
  <si>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</si>
  <si>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</si>
  <si>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</si>
  <si>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</si>
  <si>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</si>
  <si>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</si>
  <si>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</si>
  <si>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</si>
  <si>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</si>
  <si>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</si>
  <si>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</si>
  <si>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</si>
  <si>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</si>
  <si>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</si>
  <si>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</si>
  <si>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</si>
  <si>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</si>
  <si>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</si>
  <si>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</si>
  <si>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</si>
  <si>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</si>
  <si>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</si>
  <si>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</si>
  <si>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</si>
  <si>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</si>
  <si>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</si>
  <si>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</si>
  <si>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</si>
  <si>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</si>
  <si>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</si>
  <si>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</si>
  <si>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</si>
  <si>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</si>
  <si>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</si>
  <si>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</si>
  <si>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</si>
  <si>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</si>
  <si>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</si>
  <si>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</si>
  <si>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</si>
  <si>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</si>
  <si>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</si>
  <si>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</si>
  <si>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</si>
  <si>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</si>
  <si>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</si>
  <si>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</si>
  <si>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</si>
  <si>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</si>
  <si>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</si>
  <si>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</si>
  <si>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</si>
  <si>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</si>
  <si>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</si>
  <si>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</si>
  <si>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</si>
  <si>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</si>
  <si>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</si>
  <si>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</si>
  <si>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</si>
  <si>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</si>
  <si>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</si>
  <si>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</si>
  <si>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</si>
  <si>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</si>
  <si>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</si>
  <si>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</si>
  <si>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</si>
  <si>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</si>
  <si>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</si>
  <si>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</si>
  <si>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</si>
  <si>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</si>
  <si>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</si>
  <si>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</si>
  <si>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</si>
  <si>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</si>
  <si>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</si>
  <si>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</si>
  <si>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</si>
  <si>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</si>
  <si>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</si>
  <si>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</si>
  <si>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</si>
  <si>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</si>
  <si>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</si>
  <si>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</si>
  <si>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</si>
  <si>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</si>
  <si>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</si>
  <si>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</si>
  <si>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</si>
  <si>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</si>
  <si>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</si>
  <si>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</si>
  <si>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</si>
  <si>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</si>
  <si>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</si>
  <si>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</si>
  <si>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</si>
  <si>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</si>
  <si>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</si>
  <si>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</si>
  <si>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</si>
  <si>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</si>
  <si>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</si>
  <si>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</si>
  <si>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</si>
  <si>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</si>
  <si>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</si>
  <si>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</si>
  <si>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</si>
  <si>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</si>
  <si>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</si>
  <si>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</si>
  <si>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</si>
  <si>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</si>
  <si>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</si>
  <si>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</si>
  <si>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</si>
  <si>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</si>
  <si>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</si>
  <si>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</si>
  <si>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</si>
  <si>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</si>
  <si>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</si>
  <si>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</si>
  <si>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</si>
  <si>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</si>
  <si>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</si>
  <si>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</si>
  <si>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</si>
  <si>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</si>
  <si>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</si>
  <si>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</si>
  <si>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</si>
  <si>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</si>
  <si>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</si>
  <si>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</si>
  <si>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</si>
  <si>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</si>
  <si>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</si>
  <si>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</si>
  <si>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</si>
  <si>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</si>
  <si>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</si>
  <si>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</si>
  <si>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</si>
  <si>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</si>
  <si>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</si>
  <si>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</si>
  <si>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</si>
  <si>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</si>
  <si>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</si>
  <si>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</si>
  <si>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</si>
  <si>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</si>
  <si>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</si>
  <si>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</si>
  <si>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</si>
  <si>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</si>
  <si>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</si>
  <si>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</si>
  <si>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</si>
  <si>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</si>
  <si>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</si>
  <si>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</si>
  <si>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</si>
  <si>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</si>
  <si>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</si>
  <si>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</si>
  <si>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</si>
  <si>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</si>
  <si>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</si>
  <si>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</si>
  <si>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</si>
  <si>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</si>
  <si>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</si>
  <si>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</si>
  <si>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</si>
  <si>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</si>
  <si>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</si>
  <si>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</si>
  <si>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</si>
  <si>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</si>
  <si>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</si>
  <si>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</si>
  <si>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</si>
  <si>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</si>
  <si>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</si>
  <si>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</si>
  <si>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</si>
  <si>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</si>
  <si>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</si>
  <si>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</si>
  <si>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</si>
  <si>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</si>
  <si>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</si>
  <si>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</si>
  <si>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</si>
  <si>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</si>
  <si>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</si>
  <si>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</si>
  <si>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</si>
  <si>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</si>
  <si>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</si>
  <si>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</si>
  <si>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</si>
  <si>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</si>
  <si>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</si>
  <si>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</si>
  <si>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</si>
  <si>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</si>
  <si>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</si>
  <si>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</si>
  <si>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</si>
  <si>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</si>
  <si>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</si>
  <si>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</si>
  <si>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</si>
  <si>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</si>
  <si>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</si>
  <si>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</si>
  <si>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</si>
  <si>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</si>
  <si>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</si>
  <si>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</si>
  <si>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</si>
  <si>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</si>
  <si>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</si>
  <si>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</si>
  <si>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</si>
  <si>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</si>
  <si>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</si>
  <si>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</si>
  <si>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</si>
  <si>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</si>
  <si>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</si>
  <si>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</si>
  <si>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</si>
  <si>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</si>
  <si>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</si>
  <si>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</si>
  <si>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</si>
  <si>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</si>
  <si>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</si>
  <si>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</si>
  <si>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</si>
  <si>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</si>
  <si>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</si>
  <si>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</si>
  <si>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</si>
  <si>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</si>
  <si>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</si>
  <si>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</si>
  <si>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</si>
  <si>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</si>
  <si>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</si>
  <si>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</si>
  <si>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</si>
  <si>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</si>
  <si>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</si>
  <si>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</si>
  <si>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</si>
  <si>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</si>
  <si>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</si>
  <si>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</si>
  <si>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</si>
  <si>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</si>
  <si>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</si>
  <si>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</si>
  <si>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</si>
  <si>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</si>
  <si>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</si>
  <si>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</si>
  <si>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</si>
  <si>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</si>
  <si>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</si>
  <si>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</si>
  <si>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</si>
  <si>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</si>
  <si>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</si>
  <si>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</si>
  <si>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</si>
  <si>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</si>
  <si>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</si>
  <si>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</si>
  <si>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</si>
  <si>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</si>
  <si>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</si>
  <si>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</si>
  <si>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</si>
  <si>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</si>
  <si>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</si>
  <si>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</si>
  <si>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</si>
  <si>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</si>
  <si>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</si>
  <si>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</si>
  <si>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</si>
  <si>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</si>
  <si>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</si>
  <si>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</si>
  <si>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</si>
  <si>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</si>
  <si>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</si>
  <si>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</si>
  <si>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</si>
  <si>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</si>
  <si>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</si>
  <si>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</si>
  <si>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</si>
  <si>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</si>
  <si>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</si>
  <si>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</si>
  <si>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</si>
  <si>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</si>
  <si>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</si>
  <si>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</si>
  <si>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</si>
  <si>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</si>
  <si>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</si>
  <si>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</si>
  <si>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</si>
  <si>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</si>
  <si>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</si>
  <si>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</si>
  <si>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</si>
  <si>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</si>
  <si>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</si>
  <si>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</si>
  <si>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</si>
  <si>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</si>
  <si>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</si>
  <si>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</si>
  <si>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</si>
  <si>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</si>
  <si>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</si>
  <si>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</si>
  <si>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</si>
  <si>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</si>
  <si>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</si>
  <si>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</si>
  <si>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</si>
  <si>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</si>
  <si>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</si>
  <si>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</si>
  <si>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</si>
  <si>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</si>
  <si>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</si>
  <si>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</si>
  <si>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</si>
  <si>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</si>
  <si>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</si>
  <si>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</si>
  <si>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</si>
  <si>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</si>
  <si>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</si>
  <si>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</si>
  <si>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</si>
  <si>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</si>
  <si>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</si>
  <si>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</si>
  <si>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</si>
  <si>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</si>
  <si>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</si>
  <si>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</si>
  <si>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</si>
  <si>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</si>
  <si>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</si>
  <si>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</si>
  <si>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</si>
  <si>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</si>
  <si>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</si>
  <si>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</si>
  <si>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</si>
  <si>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</si>
  <si>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</si>
  <si>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</si>
  <si>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</si>
  <si>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</si>
  <si>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</si>
  <si>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</si>
  <si>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</si>
  <si>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</si>
  <si>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</si>
  <si>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</si>
  <si>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</si>
  <si>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</si>
  <si>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</si>
  <si>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</si>
  <si>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</si>
  <si>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</si>
  <si>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</si>
  <si>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</si>
  <si>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</si>
  <si>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</si>
  <si>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</si>
  <si>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</si>
  <si>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</si>
  <si>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</si>
  <si>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</si>
  <si>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</si>
  <si>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</si>
  <si>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</si>
  <si>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</si>
  <si>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</si>
  <si>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</si>
  <si>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</si>
  <si>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</si>
  <si>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</si>
  <si>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</si>
  <si>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</si>
  <si>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</si>
  <si>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</si>
  <si>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</si>
  <si>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</si>
  <si>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</si>
  <si>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</si>
  <si>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</si>
  <si>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</si>
  <si>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</si>
  <si>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</si>
  <si>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</si>
  <si>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</si>
  <si>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</si>
  <si>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</si>
  <si>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</si>
  <si>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</si>
  <si>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</si>
  <si>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</si>
  <si>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</si>
  <si>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</si>
  <si>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</si>
  <si>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</si>
  <si>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</si>
  <si>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</si>
  <si>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</si>
  <si>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</si>
  <si>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</si>
  <si>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</si>
  <si>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</si>
  <si>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</si>
  <si>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</si>
  <si>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</si>
  <si>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</si>
  <si>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</si>
  <si>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</si>
  <si>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</si>
  <si>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</si>
  <si>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</si>
  <si>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</si>
  <si>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</si>
  <si>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</si>
  <si>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</si>
  <si>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</si>
  <si>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</si>
  <si>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</si>
  <si>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</si>
  <si>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</si>
  <si>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</si>
  <si>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</si>
  <si>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</si>
  <si>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</si>
  <si>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</si>
  <si>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</si>
  <si>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</si>
  <si>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</si>
  <si>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</si>
  <si>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</si>
  <si>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</si>
  <si>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</si>
  <si>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</si>
  <si>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</si>
  <si>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</si>
  <si>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</si>
  <si>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</si>
  <si>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</si>
  <si>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</si>
  <si>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</si>
  <si>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</si>
  <si>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</si>
  <si>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</si>
  <si>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</si>
  <si>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</si>
  <si>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</si>
  <si>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</si>
  <si>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</si>
  <si>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</si>
  <si>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</si>
  <si>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</si>
  <si>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</si>
  <si>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</si>
  <si>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</si>
  <si>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</si>
  <si>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</si>
  <si>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</si>
  <si>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</si>
  <si>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</si>
  <si>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</si>
  <si>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</si>
  <si>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</si>
  <si>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</si>
  <si>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</si>
  <si>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</si>
  <si>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</si>
  <si>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</si>
  <si>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</si>
  <si>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</si>
  <si>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</si>
  <si>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</si>
  <si>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</si>
  <si>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</si>
  <si>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</si>
  <si>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</si>
  <si>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</si>
  <si>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</si>
  <si>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</si>
  <si>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</si>
  <si>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</si>
  <si>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</si>
  <si>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</si>
  <si>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</si>
  <si>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</si>
  <si>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</si>
  <si>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</si>
  <si>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</si>
  <si>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</si>
  <si>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</si>
  <si>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</si>
  <si>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</si>
  <si>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</si>
  <si>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</si>
  <si>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</si>
  <si>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</si>
  <si>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</si>
  <si>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</si>
  <si>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</si>
  <si>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</si>
  <si>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</si>
  <si>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</si>
  <si>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</si>
  <si>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</si>
  <si>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</si>
  <si>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</si>
  <si>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</si>
  <si>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</si>
  <si>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</si>
  <si>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</si>
  <si>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</si>
  <si>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</si>
  <si>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</si>
  <si>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</si>
  <si>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</si>
  <si>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</si>
  <si>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</si>
  <si>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</si>
  <si>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</si>
  <si>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</si>
  <si>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</si>
  <si>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</si>
  <si>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</si>
  <si>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</si>
  <si>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</si>
  <si>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</si>
  <si>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</si>
  <si>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</si>
  <si>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</si>
  <si>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</si>
  <si>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</si>
  <si>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</si>
  <si>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</si>
  <si>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</si>
  <si>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</si>
  <si>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</si>
  <si>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</si>
  <si>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</si>
  <si>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</si>
  <si>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</si>
  <si>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</si>
  <si>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</si>
  <si>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</si>
  <si>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</si>
  <si>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</si>
  <si>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</si>
  <si>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</si>
  <si>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</si>
  <si>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</si>
  <si>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</si>
  <si>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</si>
  <si>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</si>
  <si>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</si>
  <si>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</si>
  <si>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</si>
  <si>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</si>
  <si>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</si>
  <si>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</si>
  <si>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</si>
  <si>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</si>
  <si>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</si>
  <si>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</si>
  <si>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</si>
  <si>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</si>
  <si>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</si>
  <si>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</si>
  <si>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</si>
  <si>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</si>
  <si>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</si>
  <si>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</si>
  <si>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</si>
  <si>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</si>
  <si>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</si>
  <si>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</si>
  <si>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</si>
  <si>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</si>
  <si>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</si>
  <si>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</si>
  <si>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</si>
  <si>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</si>
  <si>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</si>
  <si>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</si>
  <si>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</si>
  <si>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</si>
  <si>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</si>
  <si>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</si>
  <si>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</si>
  <si>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</si>
  <si>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</si>
  <si>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</si>
  <si>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</si>
  <si>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</si>
  <si>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</si>
  <si>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</si>
  <si>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</si>
  <si>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</si>
  <si>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</si>
  <si>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</si>
  <si>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</si>
  <si>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</si>
  <si>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</si>
  <si>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</si>
  <si>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</si>
  <si>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</si>
  <si>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</si>
  <si>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</si>
  <si>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</si>
  <si>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</si>
  <si>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</si>
  <si>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</si>
  <si>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</si>
  <si>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</si>
  <si>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</si>
  <si>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</si>
  <si>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</si>
  <si>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</si>
  <si>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</si>
  <si>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</si>
  <si>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</si>
  <si>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</si>
  <si>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</si>
  <si>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</si>
  <si>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</si>
  <si>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</si>
  <si>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</si>
  <si>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</si>
  <si>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</si>
  <si>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</si>
  <si>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</si>
  <si>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</si>
  <si>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</si>
  <si>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</si>
  <si>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</si>
  <si>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</si>
  <si>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</si>
  <si>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</si>
  <si>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</si>
  <si>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</si>
  <si>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</si>
  <si>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</si>
  <si>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</si>
  <si>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</si>
  <si>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</si>
  <si>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</si>
  <si>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</si>
  <si>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</si>
  <si>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</si>
  <si>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</si>
  <si>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</si>
  <si>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</si>
  <si>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</si>
  <si>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</si>
  <si>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</si>
  <si>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</si>
  <si>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</si>
  <si>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</si>
  <si>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</si>
  <si>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</si>
  <si>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</si>
  <si>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</si>
  <si>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</si>
  <si>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</si>
  <si>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</si>
  <si>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</si>
  <si>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</si>
  <si>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</si>
  <si>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</si>
  <si>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</si>
  <si>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</si>
  <si>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</si>
  <si>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</si>
  <si>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</si>
  <si>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</si>
  <si>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</si>
  <si>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</si>
  <si>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</si>
  <si>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</si>
  <si>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</si>
  <si>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</si>
  <si>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</si>
  <si>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</si>
  <si>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</si>
  <si>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</si>
  <si>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</si>
  <si>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</si>
  <si>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</si>
  <si>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</si>
  <si>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</si>
  <si>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</si>
  <si>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</si>
  <si>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</si>
  <si>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</si>
  <si>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</si>
  <si>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</si>
  <si>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</si>
  <si>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</si>
  <si>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</si>
  <si>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</si>
  <si>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</si>
  <si>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</si>
  <si>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</si>
  <si>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</si>
  <si>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</si>
  <si>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</si>
  <si>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</si>
  <si>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</si>
  <si>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</si>
  <si>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</si>
  <si>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</si>
  <si>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</si>
  <si>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</si>
  <si>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</si>
  <si>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</si>
  <si>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</si>
  <si>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</si>
  <si>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</si>
  <si>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</si>
  <si>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</si>
  <si>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</si>
  <si>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</si>
  <si>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</si>
  <si>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</si>
  <si>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</si>
  <si>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</si>
  <si>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</si>
  <si>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</si>
  <si>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</si>
  <si>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</si>
  <si>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</si>
  <si>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</si>
  <si>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</si>
  <si>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</si>
  <si>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</si>
  <si>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</si>
  <si>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</si>
  <si>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</si>
  <si>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</si>
  <si>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</si>
  <si>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</si>
  <si>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</si>
  <si>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</si>
  <si>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</si>
  <si>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</si>
  <si>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</si>
  <si>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</si>
  <si>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</si>
  <si>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</si>
  <si>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</si>
  <si>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</si>
  <si>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</si>
  <si>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</si>
  <si>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</si>
  <si>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</si>
  <si>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</si>
  <si>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</si>
  <si>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</si>
  <si>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</si>
  <si>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</si>
  <si>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</si>
  <si>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</si>
  <si>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</si>
  <si>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</si>
  <si>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</si>
  <si>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</si>
  <si>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</si>
  <si>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</si>
  <si>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</si>
  <si>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</si>
  <si>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</si>
  <si>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</si>
  <si>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</si>
  <si>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</si>
  <si>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</si>
  <si>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</si>
  <si>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</si>
  <si>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</si>
  <si>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</si>
  <si>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</si>
  <si>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</si>
  <si>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</si>
  <si>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</si>
  <si>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</si>
  <si>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</si>
  <si>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</si>
  <si>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</si>
  <si>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</si>
  <si>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</si>
  <si>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</si>
  <si>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</si>
  <si>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</si>
  <si>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</si>
  <si>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</si>
  <si>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</si>
  <si>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</si>
  <si>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</si>
  <si>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</si>
  <si>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</si>
  <si>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</si>
  <si>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</si>
  <si>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</si>
  <si>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</si>
  <si>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</si>
  <si>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</si>
  <si>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</si>
  <si>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</si>
  <si>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</si>
  <si>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</si>
  <si>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</si>
  <si>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</si>
  <si>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</si>
  <si>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</si>
  <si>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</si>
  <si>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</si>
  <si>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</si>
  <si>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</si>
  <si>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</si>
  <si>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</si>
  <si>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</si>
  <si>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</si>
  <si>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</si>
  <si>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</si>
  <si>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</si>
  <si>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</si>
  <si>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</si>
  <si>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</si>
  <si>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</si>
  <si>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</si>
  <si>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</si>
  <si>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</si>
  <si>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</si>
  <si>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</si>
  <si>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</si>
  <si>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</si>
  <si>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</si>
  <si>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</si>
  <si>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</si>
  <si>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</si>
  <si>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</si>
  <si>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</si>
  <si>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</si>
  <si>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</si>
  <si>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</si>
  <si>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</si>
  <si>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</si>
  <si>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</si>
  <si>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</si>
  <si>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</si>
  <si>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</si>
  <si>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</si>
  <si>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</si>
  <si>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</si>
  <si>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</si>
  <si>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</si>
  <si>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</si>
  <si>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</si>
  <si>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</si>
  <si>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</si>
  <si>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</si>
  <si>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</si>
  <si>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</si>
  <si>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</si>
  <si>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</si>
  <si>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</si>
  <si>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</si>
  <si>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</si>
  <si>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</si>
  <si>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</si>
  <si>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</si>
  <si>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</si>
  <si>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</si>
  <si>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</si>
  <si>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</si>
  <si>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</si>
  <si>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</si>
  <si>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</si>
  <si>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</si>
  <si>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</si>
  <si>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</si>
  <si>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</si>
  <si>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</si>
  <si>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</si>
  <si>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</si>
  <si>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</si>
  <si>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</si>
  <si>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</si>
  <si>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</si>
  <si>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</si>
  <si>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</si>
  <si>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</si>
  <si>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</si>
  <si>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</si>
  <si>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</si>
  <si>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</si>
  <si>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</si>
  <si>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</si>
  <si>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</si>
  <si>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</si>
  <si>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</si>
  <si>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</si>
  <si>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</si>
  <si>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</si>
  <si>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</si>
  <si>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</si>
  <si>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</si>
  <si>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</si>
  <si>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</si>
  <si>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</si>
  <si>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</si>
  <si>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</si>
  <si>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</si>
  <si>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</si>
  <si>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</si>
  <si>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</si>
  <si>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</si>
  <si>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</si>
  <si>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</si>
  <si>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</si>
  <si>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</si>
  <si>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</si>
  <si>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</si>
  <si>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</si>
  <si>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</si>
  <si>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</si>
  <si>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</si>
  <si>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</si>
  <si>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</si>
  <si>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</si>
  <si>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</si>
  <si>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</si>
  <si>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</si>
  <si>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</si>
  <si>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</si>
  <si>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</si>
  <si>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</si>
  <si>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</si>
  <si>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</si>
  <si>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</si>
  <si>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</si>
  <si>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</si>
  <si>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</si>
  <si>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</si>
  <si>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</si>
  <si>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</si>
  <si>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</si>
  <si>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</si>
  <si>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</si>
  <si>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</si>
  <si>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</si>
  <si>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</si>
  <si>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</si>
  <si>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</si>
  <si>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</si>
  <si>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</si>
  <si>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</si>
  <si>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</si>
  <si>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</si>
  <si>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</si>
  <si>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</si>
  <si>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</si>
  <si>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</si>
  <si>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</si>
  <si>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</si>
  <si>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</si>
  <si>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</si>
  <si>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</si>
  <si>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</si>
  <si>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</si>
  <si>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</si>
  <si>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</si>
  <si>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</si>
  <si>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</si>
  <si>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</si>
  <si>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</si>
  <si>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</si>
  <si>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</si>
  <si>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</si>
  <si>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</si>
  <si>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</si>
  <si>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</si>
  <si>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</si>
  <si>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</si>
  <si>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</si>
  <si>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</si>
  <si>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</si>
  <si>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</si>
  <si>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</si>
  <si>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</si>
  <si>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</si>
  <si>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</si>
  <si>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</si>
  <si>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</si>
  <si>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</si>
  <si>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</si>
  <si>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</si>
  <si>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</si>
  <si>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</si>
  <si>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</si>
  <si>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</si>
  <si>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</si>
  <si>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</si>
  <si>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</si>
  <si>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</si>
  <si>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</si>
  <si>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</si>
  <si>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</si>
  <si>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</si>
  <si>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</si>
  <si>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</si>
  <si>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</si>
  <si>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</si>
  <si>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</si>
  <si>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</si>
  <si>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</si>
  <si>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</si>
  <si>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</si>
  <si>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</si>
  <si>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</si>
  <si>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</si>
  <si>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</si>
  <si>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</si>
  <si>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</si>
  <si>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</si>
  <si>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</si>
  <si>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</si>
  <si>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</si>
  <si>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</si>
  <si>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</si>
  <si>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</si>
  <si>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</si>
  <si>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</si>
  <si>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</si>
  <si>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</si>
  <si>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</si>
  <si>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</si>
  <si>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</si>
  <si>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</si>
  <si>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</si>
  <si>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</si>
  <si>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</si>
  <si>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</si>
  <si>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</si>
  <si>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</si>
  <si>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</si>
  <si>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</si>
  <si>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</si>
  <si>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</si>
  <si>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</si>
  <si>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</si>
  <si>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</si>
  <si>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</si>
  <si>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</si>
  <si>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</si>
  <si>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</si>
  <si>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</si>
  <si>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</si>
  <si>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</si>
  <si>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</si>
  <si>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</si>
  <si>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</si>
  <si>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</si>
  <si>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</si>
  <si>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</si>
  <si>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</si>
  <si>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</si>
  <si>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</si>
  <si>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</si>
  <si>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</si>
  <si>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</si>
  <si>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</si>
  <si>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</si>
  <si>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</si>
  <si>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</si>
  <si>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</si>
  <si>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</si>
  <si>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</si>
  <si>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</si>
  <si>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</si>
  <si>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</si>
  <si>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</si>
  <si>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</si>
  <si>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</si>
  <si>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</si>
  <si>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</si>
  <si>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</si>
  <si>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</si>
  <si>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</si>
  <si>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</si>
  <si>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</si>
  <si>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</si>
  <si>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</si>
  <si>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</si>
  <si>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</si>
  <si>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</si>
  <si>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</si>
  <si>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</si>
  <si>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</si>
  <si>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</si>
  <si>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</si>
  <si>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</si>
  <si>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</si>
  <si>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</si>
  <si>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</si>
  <si>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</si>
  <si>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</si>
  <si>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</si>
  <si>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</si>
  <si>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</si>
  <si>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</si>
  <si>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</si>
  <si>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</si>
  <si>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</si>
  <si>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</si>
  <si>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</si>
  <si>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</si>
  <si>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</si>
  <si>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</si>
  <si>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</si>
  <si>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</si>
  <si>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</si>
  <si>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</si>
  <si>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</si>
  <si>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</si>
  <si>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</si>
  <si>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</si>
  <si>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</si>
  <si>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</si>
  <si>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</si>
  <si>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</si>
  <si>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</si>
  <si>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</si>
  <si>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</si>
  <si>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</si>
  <si>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</si>
  <si>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</si>
  <si>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</si>
  <si>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</si>
  <si>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</si>
  <si>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</si>
  <si>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</si>
  <si>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</si>
  <si>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</si>
  <si>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</si>
  <si>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</si>
  <si>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</si>
  <si>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</si>
  <si>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</si>
  <si>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</si>
  <si>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</si>
  <si>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</si>
  <si>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</si>
  <si>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</si>
  <si>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</si>
  <si>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</si>
  <si>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</si>
  <si>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</si>
  <si>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</si>
  <si>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</si>
  <si>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</si>
  <si>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</si>
  <si>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</si>
  <si>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</si>
  <si>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</si>
  <si>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</si>
  <si>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</si>
  <si>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</si>
  <si>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</si>
  <si>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</si>
  <si>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</si>
  <si>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</si>
  <si>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</si>
  <si>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</si>
  <si>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</si>
  <si>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</si>
  <si>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</si>
  <si>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</si>
  <si>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</si>
  <si>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</si>
  <si>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</si>
  <si>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</si>
  <si>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</si>
  <si>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</si>
  <si>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</si>
  <si>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</si>
  <si>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</si>
  <si>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</si>
  <si>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</si>
  <si>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</si>
  <si>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</si>
  <si>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</si>
  <si>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</si>
  <si>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</si>
  <si>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</si>
  <si>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</si>
  <si>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</si>
  <si>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</si>
  <si>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</si>
  <si>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</si>
  <si>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</si>
  <si>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</si>
  <si>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</si>
  <si>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</si>
  <si>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</si>
  <si>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</si>
  <si>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</si>
  <si>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</si>
  <si>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</si>
  <si>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</si>
  <si>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</si>
  <si>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</si>
  <si>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</si>
  <si>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</si>
  <si>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</si>
  <si>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</si>
  <si>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</si>
  <si>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</si>
  <si>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</si>
  <si>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</si>
  <si>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</si>
  <si>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</si>
  <si>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</si>
  <si>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</si>
  <si>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</si>
  <si>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</si>
  <si>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</si>
  <si>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</si>
  <si>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</si>
  <si>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</si>
  <si>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</si>
  <si>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</si>
  <si>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</si>
  <si>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</si>
  <si>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</si>
  <si>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</si>
  <si>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</si>
  <si>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</si>
  <si>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</si>
  <si>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</si>
  <si>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</si>
  <si>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</si>
  <si>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</si>
  <si>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</si>
  <si>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</si>
  <si>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</si>
  <si>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</si>
  <si>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</si>
  <si>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</si>
  <si>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</si>
  <si>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</si>
  <si>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</si>
  <si>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</si>
  <si>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</si>
  <si>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</si>
  <si>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</si>
  <si>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</si>
  <si>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</si>
  <si>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</si>
  <si>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</si>
  <si>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</si>
  <si>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</si>
  <si>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</si>
  <si>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</si>
  <si>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</si>
  <si>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</si>
  <si>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</si>
  <si>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</si>
  <si>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</si>
  <si>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</si>
  <si>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</si>
  <si>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</si>
  <si>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</si>
  <si>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</si>
  <si>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</si>
  <si>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</si>
  <si>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</si>
  <si>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</si>
  <si>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</si>
  <si>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</si>
  <si>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</si>
  <si>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</si>
  <si>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</si>
  <si>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</si>
  <si>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</si>
  <si>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</si>
  <si>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</si>
  <si>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</si>
  <si>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</si>
  <si>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</si>
  <si>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</si>
  <si>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</si>
  <si>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</si>
  <si>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</si>
  <si>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</si>
  <si>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</si>
  <si>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</si>
  <si>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</si>
  <si>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</si>
  <si>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</si>
  <si>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</si>
  <si>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</si>
  <si>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</si>
  <si>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</si>
  <si>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</si>
  <si>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</si>
  <si>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</si>
  <si>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</si>
  <si>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</si>
  <si>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</si>
  <si>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</si>
  <si>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</si>
  <si>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</si>
  <si>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</si>
  <si>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</si>
  <si>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</si>
  <si>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</si>
  <si>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</si>
  <si>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</si>
  <si>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</si>
  <si>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</si>
  <si>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</si>
  <si>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</si>
  <si>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</si>
  <si>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</si>
  <si>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</si>
  <si>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</si>
  <si>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</si>
  <si>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</si>
  <si>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</si>
  <si>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</si>
  <si>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</si>
  <si>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</si>
  <si>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</si>
  <si>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</si>
  <si>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</si>
  <si>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</si>
  <si>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</si>
  <si>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</si>
  <si>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</si>
  <si>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</si>
  <si>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</si>
  <si>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</si>
  <si>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</si>
  <si>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</si>
  <si>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</si>
  <si>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</si>
  <si>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</si>
  <si>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</si>
  <si>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</si>
  <si>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</si>
  <si>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</si>
  <si>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</si>
  <si>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</si>
  <si>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</si>
  <si>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</si>
  <si>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</si>
  <si>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</si>
  <si>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</si>
  <si>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</si>
  <si>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</si>
  <si>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</si>
  <si>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</si>
  <si>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</si>
  <si>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</si>
  <si>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</si>
  <si>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</si>
  <si>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</si>
  <si>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</si>
  <si>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</si>
  <si>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</si>
  <si>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</si>
  <si>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</si>
  <si>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</si>
  <si>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</si>
  <si>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</si>
  <si>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</si>
  <si>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</si>
  <si>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</si>
  <si>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</si>
  <si>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</si>
  <si>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</si>
  <si>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</si>
  <si>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</si>
  <si>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</si>
  <si>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</si>
  <si>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</si>
  <si>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</si>
  <si>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</si>
  <si>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</si>
  <si>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</si>
  <si>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</si>
  <si>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</si>
  <si>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</si>
  <si>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</si>
  <si>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</si>
  <si>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</si>
  <si>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</si>
  <si>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</si>
  <si>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</si>
  <si>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</si>
  <si>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</si>
  <si>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</si>
  <si>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</si>
  <si>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</si>
  <si>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</si>
  <si>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</si>
  <si>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</si>
  <si>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</si>
  <si>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</si>
  <si>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</si>
  <si>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</si>
  <si>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</si>
  <si>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</si>
  <si>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</si>
  <si>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</si>
  <si>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</si>
  <si>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</si>
  <si>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</si>
  <si>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</si>
  <si>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</si>
  <si>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</si>
  <si>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</si>
  <si>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</si>
  <si>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</si>
  <si>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</si>
  <si>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</si>
  <si>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</si>
  <si>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</si>
  <si>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</si>
  <si>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</si>
  <si>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</si>
  <si>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</si>
  <si>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</si>
  <si>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</si>
  <si>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</si>
  <si>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</si>
  <si>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</si>
  <si>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</si>
  <si>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</si>
  <si>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</si>
  <si>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</si>
  <si>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</si>
  <si>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</si>
  <si>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</si>
  <si>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</si>
  <si>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</si>
  <si>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</si>
  <si>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</si>
  <si>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</si>
  <si>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</si>
  <si>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</si>
  <si>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</si>
  <si>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</si>
  <si>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</si>
  <si>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</si>
  <si>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</si>
  <si>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</si>
  <si>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</si>
  <si>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</si>
  <si>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</si>
  <si>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</si>
  <si>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</si>
  <si>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</si>
  <si>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</si>
  <si>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</si>
  <si>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</si>
  <si>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</si>
  <si>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</si>
  <si>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</si>
  <si>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</si>
  <si>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</si>
  <si>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</si>
  <si>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</si>
  <si>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</si>
  <si>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</si>
  <si>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</si>
  <si>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</si>
  <si>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</si>
  <si>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</si>
  <si>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</si>
  <si>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</si>
  <si>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</si>
  <si>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</si>
  <si>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</si>
  <si>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</si>
  <si>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</si>
  <si>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</si>
  <si>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</si>
  <si>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</si>
  <si>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</si>
  <si>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</si>
  <si>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</si>
  <si>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</si>
  <si>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</si>
  <si>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</si>
  <si>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</si>
  <si>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</si>
  <si>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</si>
  <si>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</si>
  <si>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</si>
  <si>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</si>
  <si>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</si>
  <si>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</si>
  <si>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</si>
  <si>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</si>
  <si>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</si>
  <si>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</si>
  <si>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</si>
  <si>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</si>
  <si>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</si>
  <si>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</si>
  <si>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</si>
  <si>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</si>
  <si>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</si>
  <si>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</si>
  <si>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</si>
  <si>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</si>
  <si>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</si>
  <si>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</si>
  <si>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</si>
  <si>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</si>
  <si>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</si>
  <si>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</si>
  <si>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</si>
  <si>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</si>
  <si>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</si>
  <si>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</si>
  <si>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</si>
  <si>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</si>
  <si>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</si>
  <si>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</si>
  <si>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</si>
  <si>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</si>
  <si>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</si>
  <si>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</si>
  <si>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</si>
  <si>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</si>
  <si>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</si>
  <si>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</si>
  <si>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</si>
  <si>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</si>
  <si>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</si>
  <si>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</si>
  <si>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</si>
  <si>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</si>
  <si>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</si>
  <si>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</si>
  <si>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</si>
  <si>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</si>
  <si>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</si>
  <si>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</si>
  <si>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</si>
  <si>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</si>
  <si>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</si>
  <si>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</si>
  <si>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</si>
  <si>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</si>
  <si>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</si>
  <si>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</si>
  <si>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</si>
  <si>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</si>
  <si>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</si>
  <si>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</si>
  <si>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</si>
  <si>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</si>
  <si>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</si>
  <si>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</si>
  <si>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</si>
  <si>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</si>
  <si>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</si>
  <si>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</si>
  <si>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</si>
  <si>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</si>
  <si>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</si>
  <si>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</si>
  <si>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</si>
  <si>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</si>
  <si>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</si>
  <si>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</si>
  <si>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</si>
  <si>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</si>
  <si>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</si>
  <si>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</si>
  <si>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</si>
  <si>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</si>
  <si>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</si>
  <si>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</si>
  <si>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</si>
  <si>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</si>
  <si>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</si>
  <si>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</si>
  <si>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</si>
  <si>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</si>
  <si>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</si>
  <si>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</si>
  <si>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</si>
  <si>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</si>
  <si>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</si>
  <si>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</si>
  <si>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</si>
  <si>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</si>
  <si>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</si>
  <si>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</si>
  <si>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</si>
  <si>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</si>
  <si>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</si>
  <si>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</si>
  <si>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</si>
  <si>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</si>
  <si>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</si>
  <si>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</si>
  <si>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</si>
  <si>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</si>
  <si>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</si>
  <si>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</si>
  <si>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</si>
  <si>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</si>
  <si>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</si>
  <si>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</si>
  <si>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</si>
  <si>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</si>
  <si>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</si>
  <si>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</si>
  <si>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</si>
  <si>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</si>
  <si>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</si>
  <si>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</si>
  <si>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</si>
  <si>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</si>
  <si>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</si>
  <si>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</si>
  <si>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</si>
  <si>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</si>
  <si>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</si>
  <si>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</si>
  <si>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</si>
  <si>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</si>
  <si>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</si>
  <si>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</si>
  <si>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</si>
  <si>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</si>
  <si>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</si>
  <si>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</si>
  <si>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</si>
  <si>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</si>
  <si>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</si>
  <si>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</si>
  <si>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</si>
  <si>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</si>
  <si>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</si>
  <si>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</si>
  <si>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</si>
  <si>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</si>
  <si>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</si>
  <si>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</si>
  <si>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</si>
  <si>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</si>
  <si>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</si>
  <si>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</si>
  <si>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</si>
  <si>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</si>
  <si>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</si>
  <si>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</si>
  <si>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</si>
  <si>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</si>
  <si>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</si>
  <si>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</si>
  <si>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</si>
  <si>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</si>
  <si>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</si>
  <si>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</si>
  <si>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</si>
  <si>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</si>
  <si>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</si>
  <si>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</si>
  <si>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</si>
  <si>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</si>
  <si>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</si>
  <si>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</si>
  <si>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</si>
  <si>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</si>
  <si>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</si>
  <si>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</si>
  <si>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</si>
  <si>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</si>
  <si>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</si>
  <si>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</si>
  <si>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</si>
  <si>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</si>
  <si>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</si>
  <si>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</si>
  <si>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</si>
  <si>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</si>
  <si>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</si>
  <si>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</si>
  <si>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</si>
  <si>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</si>
  <si>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</si>
  <si>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</si>
  <si>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</si>
  <si>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</si>
  <si>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</si>
  <si>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</si>
  <si>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</si>
  <si>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</si>
  <si>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</si>
  <si>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</si>
  <si>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</si>
  <si>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</si>
  <si>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</si>
  <si>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</si>
  <si>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</si>
  <si>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</si>
  <si>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</si>
  <si>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</si>
  <si>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</si>
  <si>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</si>
  <si>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</si>
  <si>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</si>
  <si>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</si>
  <si>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</si>
  <si>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</si>
  <si>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</si>
  <si>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</si>
  <si>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</si>
  <si>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</si>
  <si>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</si>
  <si>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</si>
  <si>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</si>
  <si>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</si>
  <si>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</si>
  <si>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</si>
  <si>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</si>
  <si>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</si>
  <si>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</si>
  <si>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</si>
  <si>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</si>
  <si>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</si>
  <si>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</si>
  <si>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</si>
  <si>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</si>
  <si>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</si>
  <si>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</si>
  <si>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</si>
  <si>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</si>
  <si>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</si>
  <si>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</si>
  <si>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</si>
  <si>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</si>
  <si>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</si>
  <si>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</si>
  <si>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</si>
  <si>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</si>
  <si>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</si>
  <si>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</si>
  <si>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</si>
  <si>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</si>
  <si>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</si>
  <si>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</si>
  <si>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</si>
  <si>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</si>
  <si>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</si>
  <si>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</si>
  <si>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</si>
  <si>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</si>
  <si>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</si>
  <si>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</si>
  <si>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</si>
  <si>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</si>
  <si>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</si>
  <si>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</si>
  <si>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</si>
  <si>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</si>
  <si>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</si>
  <si>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</si>
  <si>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</si>
  <si>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</si>
  <si>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</si>
  <si>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</si>
  <si>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</si>
  <si>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</si>
  <si>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</si>
  <si>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</si>
  <si>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</si>
  <si>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</si>
  <si>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</si>
  <si>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</si>
  <si>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</si>
  <si>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</si>
  <si>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</si>
  <si>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</si>
  <si>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</si>
  <si>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</si>
  <si>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</si>
  <si>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</si>
  <si>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</si>
  <si>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</si>
  <si>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</si>
  <si>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</si>
  <si>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</si>
  <si>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</si>
  <si>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</si>
  <si>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</si>
  <si>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</si>
  <si>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</si>
  <si>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</si>
  <si>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</si>
  <si>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</si>
  <si>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</si>
  <si>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</si>
  <si>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</si>
  <si>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</si>
  <si>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</si>
  <si>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</si>
  <si>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</si>
  <si>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</si>
  <si>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</si>
  <si>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</si>
  <si>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</si>
  <si>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</si>
  <si>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</si>
  <si>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</si>
  <si>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</si>
  <si>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</si>
  <si>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</si>
  <si>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</si>
  <si>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</si>
  <si>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</si>
  <si>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</si>
  <si>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</si>
  <si>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</si>
  <si>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</si>
  <si>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</si>
  <si>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</si>
  <si>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</si>
  <si>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</si>
  <si>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</si>
  <si>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</si>
  <si>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</si>
  <si>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</si>
  <si>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</si>
  <si>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</si>
  <si>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</si>
  <si>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</si>
  <si>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</si>
  <si>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</si>
  <si>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</si>
  <si>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</si>
  <si>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</si>
  <si>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</si>
  <si>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</si>
  <si>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</si>
  <si>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</si>
  <si>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</si>
  <si>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</si>
  <si>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</si>
  <si>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</si>
  <si>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</si>
  <si>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</si>
  <si>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</si>
  <si>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</si>
  <si>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</si>
  <si>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</si>
  <si>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</si>
  <si>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</si>
  <si>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</si>
  <si>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</si>
  <si>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</si>
  <si>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</si>
  <si>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</si>
  <si>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</si>
  <si>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</si>
  <si>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</si>
  <si>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</si>
  <si>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</si>
  <si>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</si>
  <si>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</si>
  <si>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</si>
  <si>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</si>
  <si>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</si>
  <si>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</si>
  <si>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</si>
  <si>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</si>
  <si>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</si>
  <si>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</si>
  <si>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</si>
  <si>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</si>
  <si>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</si>
  <si>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</si>
  <si>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</si>
  <si>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</si>
  <si>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</si>
  <si>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</si>
  <si>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</si>
  <si>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</si>
  <si>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</si>
  <si>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</si>
  <si>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</si>
  <si>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</si>
  <si>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</si>
  <si>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</si>
  <si>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</si>
  <si>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</si>
  <si>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</si>
  <si>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</si>
  <si>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</si>
  <si>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</si>
  <si>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</si>
  <si>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</si>
  <si>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</si>
  <si>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</si>
  <si>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</si>
  <si>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</si>
  <si>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</si>
  <si>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</si>
  <si>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</si>
  <si>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</si>
  <si>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</si>
  <si>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</si>
  <si>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</si>
  <si>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</si>
  <si>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</si>
  <si>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</si>
  <si>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</si>
  <si>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</si>
  <si>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</si>
  <si>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</si>
  <si>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</si>
  <si>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</si>
  <si>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</si>
  <si>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</si>
  <si>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</si>
  <si>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</si>
  <si>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</si>
  <si>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</si>
  <si>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</si>
  <si>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</si>
  <si>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</si>
  <si>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</si>
  <si>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</si>
  <si>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</si>
  <si>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</si>
  <si>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</si>
  <si>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</si>
  <si>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</si>
  <si>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</si>
  <si>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</si>
  <si>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</si>
  <si>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</si>
  <si>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</si>
  <si>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</si>
  <si>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</si>
  <si>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</si>
  <si>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</si>
  <si>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</si>
  <si>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</si>
  <si>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</si>
  <si>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</si>
  <si>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</si>
  <si>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</si>
  <si>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</si>
  <si>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</si>
  <si>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</si>
  <si>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</si>
  <si>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</si>
  <si>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</si>
  <si>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</si>
  <si>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</si>
  <si>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</si>
  <si>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</si>
  <si>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</si>
  <si>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</si>
  <si>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</si>
  <si>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</si>
  <si>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</si>
  <si>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</si>
  <si>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</si>
  <si>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</si>
  <si>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</si>
  <si>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</si>
  <si>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</si>
  <si>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</si>
  <si>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</si>
  <si>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</si>
  <si>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</si>
  <si>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</si>
  <si>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</si>
  <si>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</si>
  <si>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</si>
  <si>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</si>
  <si>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</si>
  <si>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</si>
  <si>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</si>
  <si>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</si>
  <si>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</si>
  <si>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</si>
  <si>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</si>
  <si>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</si>
  <si>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</si>
  <si>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</si>
  <si>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</si>
  <si>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</si>
  <si>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</si>
  <si>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</si>
  <si>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</si>
  <si>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</si>
  <si>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</si>
  <si>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</si>
  <si>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</si>
  <si>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</si>
  <si>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</si>
  <si>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</si>
  <si>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</si>
  <si>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</si>
  <si>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</si>
  <si>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</si>
  <si>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</si>
  <si>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</si>
  <si>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</si>
  <si>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</si>
  <si>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</si>
  <si>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</si>
  <si>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</si>
  <si>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</si>
  <si>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</si>
  <si>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</si>
  <si>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</si>
  <si>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</si>
  <si>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</si>
  <si>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</si>
  <si>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</si>
  <si>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</si>
  <si>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</si>
  <si>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</si>
  <si>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</si>
  <si>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</si>
  <si>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</si>
  <si>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</si>
  <si>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</si>
  <si>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</si>
  <si>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</si>
  <si>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</si>
  <si>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</si>
  <si>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</si>
  <si>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</si>
  <si>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</si>
  <si>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</si>
  <si>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</si>
  <si>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</si>
  <si>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</si>
  <si>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</si>
  <si>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</si>
  <si>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</si>
  <si>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</si>
  <si>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</si>
  <si>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</si>
  <si>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</si>
  <si>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</si>
  <si>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</si>
  <si>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</si>
  <si>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</si>
  <si>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</si>
  <si>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</si>
  <si>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</si>
  <si>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</si>
  <si>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</si>
  <si>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</si>
  <si>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</si>
  <si>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</si>
  <si>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</si>
  <si>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</si>
  <si>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</si>
  <si>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</si>
  <si>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</si>
  <si>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</si>
  <si>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</si>
  <si>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</si>
  <si>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</si>
  <si>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</si>
  <si>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</si>
  <si>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</si>
  <si>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</si>
  <si>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</si>
  <si>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</si>
  <si>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</si>
  <si>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</si>
  <si>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</si>
  <si>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</si>
  <si>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</si>
  <si>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</si>
  <si>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</si>
  <si>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</si>
  <si>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</si>
  <si>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</si>
  <si>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</si>
  <si>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</si>
  <si>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</si>
  <si>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</si>
  <si>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</si>
  <si>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</si>
  <si>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</si>
  <si>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</si>
  <si>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</si>
  <si>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</si>
  <si>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</si>
  <si>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</si>
  <si>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</si>
  <si>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</si>
  <si>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</si>
  <si>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</si>
  <si>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</si>
  <si>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</si>
  <si>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</si>
  <si>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</si>
  <si>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</si>
  <si>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</si>
  <si>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</si>
  <si>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</si>
  <si>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</si>
  <si>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</si>
  <si>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</si>
  <si>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</si>
  <si>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</si>
  <si>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</si>
  <si>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</si>
  <si>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</si>
  <si>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</si>
  <si>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</si>
  <si>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</si>
  <si>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</si>
  <si>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</si>
  <si>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</si>
  <si>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</si>
  <si>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</si>
  <si>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</si>
  <si>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</si>
  <si>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</si>
  <si>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</si>
  <si>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</si>
  <si>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</si>
  <si>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</si>
  <si>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</si>
  <si>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</si>
  <si>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</si>
  <si>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</si>
  <si>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</si>
  <si>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</si>
  <si>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</si>
  <si>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</si>
  <si>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</si>
  <si>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</si>
  <si>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</si>
  <si>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</si>
  <si>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</si>
  <si>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</si>
  <si>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</si>
  <si>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</si>
  <si>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</si>
  <si>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</si>
  <si>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</si>
  <si>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</si>
  <si>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</si>
  <si>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</si>
  <si>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</si>
  <si>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</si>
  <si>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</si>
  <si>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</si>
  <si>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</si>
  <si>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</si>
  <si>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</si>
  <si>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</si>
  <si>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</si>
  <si>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</si>
  <si>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</si>
  <si>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</si>
  <si>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</si>
  <si>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</si>
  <si>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</si>
  <si>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</si>
  <si>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</si>
  <si>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</si>
  <si>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</si>
  <si>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</si>
  <si>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</si>
  <si>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</si>
  <si>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</si>
  <si>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</si>
  <si>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</si>
  <si>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</si>
  <si>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</si>
  <si>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</si>
  <si>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</si>
  <si>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</si>
  <si>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</si>
  <si>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</si>
  <si>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</si>
  <si>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</si>
  <si>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</si>
  <si>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</si>
  <si>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</si>
  <si>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</si>
  <si>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</si>
  <si>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</si>
  <si>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</si>
  <si>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</si>
  <si>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</si>
  <si>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</si>
  <si>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</si>
  <si>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</si>
  <si>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</si>
  <si>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</si>
  <si>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</si>
  <si>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</si>
  <si>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</si>
  <si>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</si>
  <si>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</si>
  <si>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</si>
  <si>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</si>
  <si>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</si>
  <si>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</si>
  <si>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</si>
  <si>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</si>
  <si>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</si>
  <si>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</si>
  <si>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</si>
  <si>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</si>
  <si>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</si>
  <si>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</si>
  <si>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</si>
  <si>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</si>
  <si>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</si>
  <si>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</si>
  <si>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</si>
  <si>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</si>
  <si>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</si>
  <si>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</si>
  <si>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</si>
  <si>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</si>
  <si>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</si>
  <si>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</si>
  <si>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</si>
  <si>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</si>
  <si>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</si>
  <si>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</si>
  <si>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</si>
  <si>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</si>
  <si>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</si>
  <si>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</si>
  <si>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</si>
  <si>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</si>
  <si>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</si>
  <si>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</si>
  <si>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</si>
  <si>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</si>
  <si>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</si>
  <si>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</si>
  <si>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</si>
  <si>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</si>
  <si>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</si>
  <si>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</si>
  <si>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</si>
  <si>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</si>
  <si>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</si>
  <si>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</si>
  <si>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</si>
  <si>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</si>
  <si>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</si>
  <si>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</si>
  <si>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</si>
  <si>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</si>
  <si>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</si>
  <si>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</si>
  <si>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</si>
  <si>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</si>
  <si>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</si>
  <si>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</si>
  <si>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</si>
  <si>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</si>
  <si>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</si>
  <si>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</si>
  <si>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</si>
  <si>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</si>
  <si>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</si>
  <si>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</si>
  <si>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</si>
  <si>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</si>
  <si>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</si>
  <si>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</si>
  <si>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</si>
  <si>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</si>
  <si>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</si>
  <si>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</si>
  <si>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</si>
  <si>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</si>
  <si>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</si>
  <si>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</si>
  <si>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</si>
  <si>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</si>
  <si>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</si>
  <si>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</si>
  <si>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</si>
  <si>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</si>
  <si>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</si>
  <si>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</si>
  <si>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</si>
  <si>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</si>
  <si>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</si>
  <si>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</si>
  <si>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</si>
  <si>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</si>
  <si>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</si>
  <si>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</si>
  <si>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</si>
  <si>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</si>
  <si>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</si>
  <si>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</si>
  <si>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</si>
  <si>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</si>
  <si>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</si>
  <si>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</si>
  <si>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</si>
  <si>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</si>
  <si>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</si>
  <si>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</si>
  <si>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</si>
  <si>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</si>
  <si>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</si>
  <si>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</si>
  <si>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</si>
  <si>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</si>
  <si>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</si>
  <si>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</si>
  <si>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</si>
  <si>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</si>
  <si>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</si>
  <si>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</si>
  <si>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</si>
  <si>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</si>
  <si>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</si>
  <si>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</si>
  <si>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</si>
  <si>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</si>
  <si>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</si>
  <si>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</si>
  <si>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</si>
  <si>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</si>
  <si>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</si>
  <si>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</si>
  <si>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</si>
  <si>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</si>
  <si>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</si>
  <si>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</si>
  <si>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</si>
  <si>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</si>
  <si>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</si>
  <si>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</si>
  <si>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</si>
  <si>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</si>
  <si>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</si>
  <si>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</si>
  <si>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</si>
  <si>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</si>
  <si>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</si>
  <si>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</si>
  <si>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</si>
  <si>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</si>
  <si>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</si>
  <si>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</si>
  <si>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</si>
  <si>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</si>
  <si>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</si>
  <si>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</si>
  <si>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</si>
  <si>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</si>
  <si>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</si>
  <si>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</si>
  <si>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</si>
  <si>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</si>
  <si>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</si>
  <si>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</si>
  <si>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</si>
  <si>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</si>
  <si>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</si>
  <si>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</si>
  <si>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</si>
  <si>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</si>
  <si>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</si>
  <si>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</si>
  <si>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</si>
  <si>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</si>
  <si>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</si>
  <si>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</si>
  <si>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</si>
  <si>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</si>
  <si>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</si>
  <si>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</si>
  <si>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</si>
  <si>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</si>
  <si>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</si>
  <si>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</si>
  <si>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</si>
  <si>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</si>
  <si>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</si>
  <si>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</si>
  <si>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</si>
  <si>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</si>
  <si>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</si>
  <si>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</si>
  <si>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</si>
  <si>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</si>
  <si>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</si>
  <si>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</si>
  <si>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</si>
  <si>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</si>
  <si>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</si>
  <si>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</si>
  <si>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</si>
  <si>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</si>
  <si>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</si>
  <si>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</si>
  <si>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</si>
  <si>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</si>
  <si>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</si>
  <si>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</si>
  <si>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</si>
  <si>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</si>
  <si>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</si>
  <si>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</si>
  <si>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</si>
  <si>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</si>
  <si>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</si>
  <si>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</si>
  <si>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</si>
  <si>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</si>
  <si>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</si>
  <si>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</si>
  <si>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</si>
  <si>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</si>
  <si>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</si>
  <si>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</si>
  <si>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</si>
  <si>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</si>
  <si>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</si>
  <si>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</si>
  <si>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</si>
  <si>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</si>
  <si>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</si>
  <si>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</si>
  <si>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</si>
  <si>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</si>
  <si>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</si>
  <si>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</si>
  <si>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</si>
  <si>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</si>
  <si>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</si>
  <si>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</si>
  <si>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</si>
  <si>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</si>
  <si>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</si>
  <si>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</si>
  <si>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</si>
  <si>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</si>
  <si>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</si>
  <si>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</si>
  <si>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</si>
  <si>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</si>
  <si>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</si>
  <si>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</si>
  <si>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</si>
  <si>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</si>
  <si>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</si>
  <si>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</si>
  <si>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</si>
  <si>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</si>
  <si>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</si>
  <si>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</si>
  <si>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</si>
  <si>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</si>
  <si>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</si>
  <si>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</si>
  <si>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</si>
  <si>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</si>
  <si>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</si>
  <si>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</si>
  <si>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</si>
  <si>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</si>
  <si>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</si>
  <si>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</si>
  <si>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</si>
  <si>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</si>
  <si>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</si>
  <si>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</si>
  <si>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</si>
  <si>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</si>
  <si>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</si>
  <si>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</si>
  <si>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</si>
  <si>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</si>
  <si>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</si>
  <si>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</si>
  <si>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</si>
  <si>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</si>
  <si>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</si>
  <si>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</si>
  <si>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</si>
  <si>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</si>
  <si>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</si>
  <si>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</si>
  <si>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</si>
  <si>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</si>
  <si>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</si>
  <si>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</si>
  <si>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</si>
  <si>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</si>
  <si>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</si>
  <si>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</si>
  <si>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</si>
  <si>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</si>
  <si>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</si>
  <si>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</si>
  <si>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</si>
  <si>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</si>
  <si>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</si>
  <si>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</si>
  <si>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</si>
  <si>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</si>
  <si>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</si>
  <si>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</si>
  <si>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</si>
  <si>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</si>
  <si>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</si>
  <si>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</si>
  <si>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</si>
  <si>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</si>
  <si>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</si>
  <si>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</si>
  <si>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</si>
  <si>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</si>
  <si>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</si>
  <si>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</si>
  <si>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</si>
  <si>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</si>
  <si>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</si>
  <si>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</si>
  <si>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</si>
  <si>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</si>
  <si>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</si>
  <si>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</si>
  <si>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</si>
  <si>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</si>
  <si>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</si>
  <si>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</si>
  <si>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</si>
  <si>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</si>
  <si>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</si>
  <si>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</si>
  <si>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</si>
  <si>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</si>
  <si>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</si>
  <si>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</si>
  <si>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</si>
  <si>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</si>
  <si>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</si>
  <si>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</si>
  <si>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</si>
  <si>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</si>
  <si>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</si>
  <si>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</si>
  <si>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</si>
  <si>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</si>
  <si>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</si>
  <si>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</si>
  <si>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</si>
  <si>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</si>
  <si>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</si>
  <si>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</si>
  <si>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</si>
  <si>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</si>
  <si>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</si>
  <si>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</si>
  <si>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</si>
  <si>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</si>
  <si>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</si>
  <si>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</si>
  <si>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</si>
  <si>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</si>
  <si>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</si>
  <si>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</si>
  <si>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</si>
  <si>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</si>
  <si>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</si>
  <si>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</si>
  <si>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</si>
  <si>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</si>
  <si>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</si>
  <si>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</si>
  <si>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</si>
  <si>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</si>
  <si>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</si>
  <si>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</si>
  <si>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</si>
  <si>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</si>
  <si>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</si>
  <si>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</si>
  <si>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</si>
  <si>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</si>
  <si>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</si>
  <si>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</si>
  <si>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</si>
  <si>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</si>
  <si>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</si>
  <si>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</si>
  <si>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</si>
  <si>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</si>
  <si>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</si>
  <si>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</si>
  <si>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</si>
  <si>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</si>
  <si>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</si>
  <si>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</si>
  <si>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</si>
  <si>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</si>
  <si>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</si>
  <si>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</si>
  <si>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</si>
  <si>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</si>
  <si>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</si>
  <si>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</si>
  <si>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</si>
  <si>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</si>
  <si>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</si>
  <si>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</si>
  <si>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</si>
  <si>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</si>
  <si>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</si>
  <si>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</si>
  <si>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</si>
  <si>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</si>
  <si>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</si>
  <si>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</si>
  <si>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</si>
  <si>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</si>
  <si>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</si>
  <si>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</si>
  <si>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</si>
  <si>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</si>
  <si>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</si>
  <si>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</si>
  <si>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</si>
  <si>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</si>
  <si>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</si>
  <si>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</si>
  <si>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</si>
  <si>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</si>
  <si>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</si>
  <si>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</si>
  <si>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</si>
  <si>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</si>
  <si>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</si>
  <si>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</si>
  <si>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</si>
  <si>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</si>
  <si>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</si>
  <si>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</si>
  <si>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</si>
  <si>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</si>
  <si>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</si>
  <si>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</si>
  <si>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</si>
  <si>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</si>
  <si>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</si>
  <si>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</si>
  <si>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</si>
  <si>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</si>
  <si>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</si>
  <si>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</si>
  <si>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</si>
  <si>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</si>
  <si>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</si>
  <si>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</si>
  <si>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</si>
  <si>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</si>
  <si>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</si>
  <si>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</si>
  <si>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</si>
  <si>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</si>
  <si>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</si>
  <si>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</si>
  <si>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</si>
  <si>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</si>
  <si>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</si>
  <si>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</si>
  <si>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</si>
  <si>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</si>
  <si>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</si>
  <si>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</si>
  <si>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</si>
  <si>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</si>
  <si>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</si>
  <si>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</si>
  <si>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</si>
  <si>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</si>
  <si>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</si>
  <si>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</si>
  <si>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</si>
  <si>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</si>
  <si>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</si>
  <si>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</si>
  <si>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</si>
  <si>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</si>
  <si>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</si>
  <si>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</si>
  <si>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</si>
  <si>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</si>
  <si>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</si>
  <si>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</si>
  <si>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</si>
  <si>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</si>
  <si>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</si>
  <si>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</si>
  <si>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</si>
  <si>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</si>
  <si>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</si>
  <si>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</si>
  <si>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</si>
  <si>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</si>
  <si>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</si>
  <si>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</si>
  <si>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</si>
  <si>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</si>
  <si>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</si>
  <si>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</si>
  <si>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</si>
  <si>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</si>
  <si>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</si>
  <si>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</si>
  <si>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</si>
  <si>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</si>
  <si>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</si>
  <si>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</si>
  <si>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</si>
  <si>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</si>
  <si>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</si>
  <si>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</si>
  <si>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</si>
  <si>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</si>
  <si>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</si>
  <si>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</si>
  <si>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</si>
  <si>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</si>
  <si>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</si>
  <si>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</si>
  <si>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</si>
  <si>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</si>
  <si>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</si>
  <si>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</si>
  <si>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</si>
  <si>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</si>
  <si>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</si>
  <si>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</si>
  <si>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</si>
  <si>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</si>
  <si>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</si>
  <si>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</si>
  <si>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</si>
  <si>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</si>
  <si>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</si>
  <si>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</si>
  <si>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</si>
  <si>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</si>
  <si>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</si>
  <si>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</si>
  <si>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</si>
  <si>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</si>
  <si>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</si>
  <si>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</si>
  <si>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</si>
  <si>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</si>
  <si>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</si>
  <si>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</si>
  <si>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</si>
  <si>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</si>
  <si>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</si>
  <si>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</si>
  <si>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</si>
  <si>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</si>
  <si>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</si>
  <si>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</si>
  <si>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</si>
  <si>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</si>
  <si>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</si>
  <si>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</si>
  <si>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</si>
  <si>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</si>
  <si>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</si>
  <si>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</si>
  <si>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</si>
  <si>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</si>
  <si>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</si>
  <si>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</si>
  <si>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</si>
  <si>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</si>
  <si>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</si>
  <si>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</si>
  <si>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</si>
  <si>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</si>
  <si>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</si>
  <si>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</si>
  <si>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</si>
  <si>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</si>
  <si>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</si>
  <si>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</si>
  <si>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</si>
  <si>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</si>
  <si>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</si>
  <si>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</si>
  <si>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</si>
  <si>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</si>
  <si>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</si>
  <si>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</si>
  <si>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</si>
  <si>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</si>
  <si>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</si>
  <si>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</si>
  <si>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</si>
  <si>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</si>
  <si>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</si>
  <si>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</si>
  <si>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</si>
  <si>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</si>
  <si>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</si>
  <si>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</si>
  <si>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</si>
  <si>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</si>
  <si>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</si>
  <si>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</si>
  <si>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</si>
  <si>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</si>
  <si>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</si>
  <si>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</si>
  <si>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</si>
  <si>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</si>
  <si>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</si>
  <si>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</si>
  <si>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</si>
  <si>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</si>
  <si>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</si>
  <si>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</si>
  <si>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</si>
  <si>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</si>
  <si>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</si>
  <si>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</si>
  <si>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</si>
  <si>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</si>
  <si>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</si>
  <si>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</si>
  <si>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</si>
  <si>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</si>
  <si>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</si>
  <si>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</si>
  <si>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</si>
  <si>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</si>
  <si>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</si>
  <si>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</si>
  <si>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</si>
  <si>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</si>
  <si>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</si>
  <si>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</si>
  <si>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</si>
  <si>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</si>
  <si>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</si>
  <si>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</si>
  <si>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</si>
  <si>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</si>
  <si>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</si>
  <si>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</si>
  <si>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</si>
  <si>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</si>
  <si>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</si>
  <si>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</si>
  <si>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</si>
  <si>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</si>
  <si>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</si>
  <si>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</si>
  <si>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</si>
  <si>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</si>
  <si>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</si>
  <si>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</si>
  <si>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</si>
  <si>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</si>
  <si>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</si>
  <si>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</si>
  <si>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</si>
  <si>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</si>
  <si>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</si>
  <si>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</si>
  <si>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</si>
  <si>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</si>
  <si>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</si>
  <si>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</si>
  <si>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</si>
  <si>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</si>
  <si>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</si>
  <si>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</si>
  <si>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</si>
  <si>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</si>
  <si>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</si>
  <si>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</si>
  <si>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</si>
  <si>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</si>
  <si>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</si>
  <si>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</si>
  <si>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</si>
  <si>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</si>
  <si>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</si>
  <si>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</si>
  <si>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</si>
  <si>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</si>
  <si>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</si>
  <si>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</si>
  <si>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</si>
  <si>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</si>
  <si>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</si>
  <si>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</si>
  <si>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</si>
  <si>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</si>
  <si>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</si>
  <si>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</si>
  <si>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</si>
  <si>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</si>
  <si>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</si>
  <si>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</si>
  <si>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</si>
  <si>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</si>
  <si>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</si>
  <si>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</si>
  <si>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</si>
  <si>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</si>
  <si>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</si>
  <si>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</si>
  <si>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</si>
  <si>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</si>
  <si>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</si>
  <si>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</si>
  <si>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</si>
  <si>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</si>
  <si>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</si>
  <si>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</si>
  <si>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</si>
  <si>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</si>
  <si>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</si>
  <si>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</si>
  <si>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</si>
  <si>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</si>
  <si>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</si>
  <si>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</si>
  <si>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</si>
  <si>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</si>
  <si>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</si>
  <si>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</si>
  <si>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</si>
  <si>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</si>
  <si>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</si>
  <si>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</si>
  <si>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</si>
  <si>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</si>
  <si>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</si>
  <si>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</si>
  <si>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</si>
  <si>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</si>
  <si>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</si>
  <si>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</si>
  <si>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</si>
  <si>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</si>
  <si>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</si>
  <si>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</si>
  <si>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</si>
  <si>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</si>
  <si>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</si>
  <si>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</si>
  <si>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</si>
  <si>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</si>
  <si>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</si>
  <si>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</si>
  <si>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</si>
  <si>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</si>
  <si>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</si>
  <si>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</si>
  <si>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</si>
  <si>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</si>
  <si>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</si>
  <si>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</si>
  <si>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</si>
  <si>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</si>
  <si>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</si>
  <si>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</si>
  <si>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</si>
  <si>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</si>
  <si>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</si>
  <si>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</si>
  <si>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</si>
  <si>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</si>
  <si>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</si>
  <si>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</si>
  <si>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</si>
  <si>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</si>
  <si>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</si>
  <si>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</si>
  <si>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</si>
  <si>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</si>
  <si>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</si>
  <si>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</si>
  <si>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</si>
  <si>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</si>
  <si>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</si>
  <si>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</si>
  <si>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</si>
  <si>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</si>
  <si>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</si>
  <si>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</si>
  <si>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</si>
  <si>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</si>
  <si>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</si>
  <si>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</si>
  <si>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</si>
  <si>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</si>
  <si>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</si>
  <si>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</si>
  <si>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</si>
  <si>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</si>
  <si>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</si>
  <si>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</si>
  <si>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</si>
  <si>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</si>
  <si>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</si>
  <si>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</si>
  <si>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</si>
  <si>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</si>
  <si>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</si>
  <si>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</si>
  <si>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</si>
  <si>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</si>
  <si>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</si>
  <si>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</si>
  <si>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</si>
  <si>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</si>
  <si>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</si>
  <si>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</si>
  <si>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</si>
  <si>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</si>
  <si>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</si>
  <si>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</si>
  <si>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</si>
  <si>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</si>
  <si>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</si>
  <si>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</si>
  <si>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</si>
  <si>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</si>
  <si>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</si>
  <si>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</si>
  <si>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</si>
  <si>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</si>
  <si>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</si>
  <si>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</si>
  <si>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</si>
  <si>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</si>
  <si>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</si>
  <si>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</si>
  <si>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</si>
  <si>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</si>
  <si>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</si>
  <si>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</si>
  <si>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</si>
  <si>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</si>
  <si>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</si>
  <si>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</si>
  <si>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</si>
  <si>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</si>
  <si>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</si>
  <si>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</si>
  <si>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</si>
  <si>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</si>
  <si>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</si>
  <si>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</si>
  <si>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</si>
  <si>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</si>
  <si>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</si>
  <si>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</si>
  <si>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</si>
  <si>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</si>
  <si>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</si>
  <si>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</si>
  <si>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</si>
  <si>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</si>
  <si>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</si>
  <si>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</si>
  <si>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</si>
  <si>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</si>
  <si>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</si>
  <si>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</si>
  <si>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</si>
  <si>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</si>
  <si>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</si>
  <si>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</si>
  <si>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</si>
  <si>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</si>
  <si>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</si>
  <si>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</si>
  <si>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</si>
  <si>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</si>
  <si>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</si>
  <si>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</si>
  <si>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</si>
  <si>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</si>
  <si>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</si>
  <si>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</si>
  <si>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</si>
  <si>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</si>
  <si>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</si>
  <si>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</si>
  <si>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</si>
  <si>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</si>
  <si>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</si>
  <si>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</si>
  <si>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</si>
  <si>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</si>
  <si>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</si>
  <si>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</si>
  <si>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</si>
  <si>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</si>
  <si>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</si>
  <si>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</si>
  <si>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</si>
  <si>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</si>
  <si>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</si>
  <si>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</si>
  <si>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</si>
  <si>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</si>
  <si>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</si>
  <si>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</si>
  <si>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</si>
  <si>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</si>
  <si>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</si>
  <si>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</si>
  <si>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</si>
  <si>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</si>
  <si>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</si>
  <si>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</si>
  <si>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</si>
  <si>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</si>
  <si>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</si>
  <si>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</si>
  <si>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</si>
  <si>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</si>
  <si>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</si>
  <si>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</si>
  <si>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</si>
  <si>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</si>
  <si>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</si>
  <si>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</si>
  <si>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</si>
  <si>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</si>
  <si>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</si>
  <si>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</si>
  <si>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</si>
  <si>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</si>
  <si>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</si>
  <si>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</si>
  <si>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</si>
  <si>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</si>
  <si>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</si>
  <si>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</si>
  <si>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</si>
  <si>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</si>
  <si>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</si>
  <si>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</si>
  <si>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</si>
  <si>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</si>
  <si>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</si>
  <si>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</si>
  <si>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</si>
  <si>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</si>
  <si>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</si>
  <si>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</si>
  <si>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</si>
  <si>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</si>
  <si>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</si>
  <si>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</si>
  <si>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</si>
  <si>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</si>
  <si>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</si>
  <si>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</si>
  <si>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</si>
  <si>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</si>
  <si>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</si>
  <si>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</si>
  <si>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</si>
  <si>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</si>
  <si>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</si>
  <si>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</si>
  <si>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</si>
  <si>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</si>
  <si>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</si>
  <si>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</si>
  <si>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</si>
  <si>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</si>
  <si>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</si>
  <si>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</si>
  <si>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</si>
  <si>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</si>
  <si>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</si>
  <si>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</si>
  <si>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</si>
  <si>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</si>
  <si>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</si>
  <si>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</si>
  <si>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</si>
  <si>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</si>
  <si>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</si>
  <si>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</si>
  <si>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</si>
  <si>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</si>
  <si>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</si>
  <si>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</si>
  <si>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</si>
  <si>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</si>
  <si>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</si>
  <si>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</si>
  <si>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</si>
  <si>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</si>
  <si>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</si>
  <si>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</si>
  <si>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</si>
  <si>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</si>
  <si>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</si>
  <si>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</si>
  <si>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</si>
  <si>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</si>
  <si>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</si>
  <si>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</si>
  <si>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</si>
  <si>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</si>
  <si>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</si>
  <si>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</si>
  <si>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</si>
  <si>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</si>
  <si>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</si>
  <si>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</si>
  <si>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</si>
  <si>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</si>
  <si>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</si>
  <si>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</si>
  <si>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</si>
  <si>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</si>
  <si>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</si>
  <si>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</si>
  <si>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</si>
  <si>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</si>
  <si>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</si>
  <si>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</si>
  <si>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</si>
  <si>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</si>
  <si>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</si>
  <si>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</si>
  <si>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</si>
  <si>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</si>
  <si>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</si>
  <si>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</si>
  <si>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</si>
  <si>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</si>
  <si>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</si>
  <si>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</si>
  <si>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</si>
  <si>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</si>
  <si>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</si>
  <si>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</si>
  <si>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</si>
  <si>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</si>
  <si>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</si>
  <si>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</si>
  <si>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</si>
  <si>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</si>
  <si>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</si>
  <si>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</si>
  <si>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</si>
  <si>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</si>
  <si>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</si>
  <si>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</si>
  <si>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</si>
  <si>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</si>
  <si>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</si>
  <si>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</si>
  <si>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</si>
  <si>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</si>
  <si>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</si>
  <si>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</si>
  <si>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</si>
  <si>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</si>
  <si>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</si>
  <si>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</si>
  <si>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</si>
  <si>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</si>
  <si>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</si>
  <si>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</si>
  <si>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</si>
  <si>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</si>
  <si>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</si>
  <si>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</si>
  <si>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</si>
  <si>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</si>
  <si>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</si>
  <si>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</si>
  <si>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</si>
  <si>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</si>
  <si>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</si>
  <si>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</si>
  <si>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</si>
  <si>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</si>
  <si>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</si>
  <si>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</si>
  <si>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</si>
  <si>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</si>
  <si>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</si>
  <si>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</si>
  <si>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</si>
  <si>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</si>
  <si>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</si>
  <si>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</si>
  <si>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</si>
  <si>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</si>
  <si>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</si>
  <si>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</si>
  <si>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</si>
  <si>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</si>
  <si>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</si>
  <si>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</si>
  <si>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</si>
  <si>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</si>
  <si>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</si>
  <si>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</si>
  <si>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</si>
  <si>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</si>
  <si>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</si>
  <si>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</si>
  <si>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</si>
  <si>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</si>
  <si>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</si>
  <si>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</si>
  <si>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</si>
  <si>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</si>
  <si>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</si>
  <si>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</si>
  <si>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</si>
  <si>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</si>
  <si>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</si>
  <si>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</si>
  <si>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</si>
  <si>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</si>
  <si>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</si>
  <si>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</si>
  <si>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</si>
  <si>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</si>
  <si>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</si>
  <si>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</si>
  <si>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</si>
  <si>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</si>
  <si>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</si>
  <si>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</si>
  <si>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</si>
  <si>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</si>
  <si>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</si>
  <si>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</si>
  <si>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</si>
  <si>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</si>
  <si>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</si>
  <si>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</si>
  <si>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</si>
  <si>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</si>
  <si>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</si>
  <si>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</si>
  <si>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</si>
  <si>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</si>
  <si>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</si>
  <si>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</si>
  <si>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</si>
  <si>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</si>
  <si>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</si>
  <si>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</si>
  <si>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</si>
  <si>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</si>
  <si>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</si>
  <si>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</si>
  <si>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</si>
  <si>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</si>
  <si>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</si>
  <si>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</si>
  <si>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</si>
  <si>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</si>
  <si>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</si>
  <si>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</si>
  <si>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</si>
  <si>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</si>
  <si>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</si>
  <si>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</si>
  <si>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</si>
  <si>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</si>
  <si>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</si>
  <si>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</si>
  <si>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</si>
  <si>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</si>
  <si>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</si>
  <si>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</si>
  <si>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</si>
  <si>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</si>
  <si>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</si>
  <si>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</si>
  <si>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</si>
  <si>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</si>
  <si>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</si>
  <si>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</si>
  <si>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</si>
  <si>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</si>
  <si>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</si>
  <si>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</si>
  <si>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</si>
  <si>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</si>
  <si>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</si>
  <si>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</si>
  <si>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</si>
  <si>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</si>
  <si>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</si>
  <si>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</si>
  <si>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</si>
  <si>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</si>
  <si>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</si>
  <si>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</si>
  <si>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</si>
  <si>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</si>
  <si>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</si>
  <si>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</si>
  <si>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</si>
  <si>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</si>
  <si>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</si>
  <si>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</si>
  <si>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</si>
  <si>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</si>
  <si>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</si>
  <si>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</si>
  <si>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</si>
  <si>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</si>
  <si>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</si>
  <si>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</si>
  <si>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</si>
  <si>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</si>
  <si>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</si>
  <si>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</si>
  <si>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</si>
  <si>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</si>
  <si>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</si>
  <si>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</si>
  <si>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</si>
  <si>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</si>
  <si>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</si>
  <si>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</si>
  <si>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</si>
  <si>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</si>
  <si>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</si>
  <si>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</si>
  <si>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</si>
  <si>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</si>
  <si>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</si>
  <si>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</si>
  <si>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</si>
  <si>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</si>
  <si>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</si>
  <si>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</si>
  <si>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</si>
  <si>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</si>
  <si>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</si>
  <si>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</si>
  <si>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</si>
  <si>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</si>
  <si>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</si>
  <si>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</si>
  <si>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</si>
  <si>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</si>
  <si>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</si>
  <si>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</si>
  <si>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</si>
  <si>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</si>
  <si>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</si>
  <si>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</si>
  <si>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</si>
  <si>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</si>
  <si>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</si>
  <si>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</si>
  <si>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</si>
  <si>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</si>
  <si>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</si>
  <si>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</si>
  <si>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</si>
  <si>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</si>
  <si>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</si>
  <si>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</si>
  <si>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</si>
  <si>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</si>
  <si>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</si>
  <si>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</si>
  <si>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</si>
  <si>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</si>
  <si>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</si>
  <si>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</si>
  <si>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</si>
  <si>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</si>
  <si>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</si>
  <si>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</si>
  <si>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</si>
  <si>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</si>
  <si>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</si>
  <si>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</si>
  <si>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</si>
  <si>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</si>
  <si>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</si>
  <si>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</si>
  <si>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</si>
  <si>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</si>
  <si>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</si>
  <si>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</si>
  <si>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</si>
  <si>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</si>
  <si>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</si>
  <si>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</si>
  <si>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</si>
  <si>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</si>
  <si>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</si>
  <si>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</si>
  <si>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</si>
  <si>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</si>
  <si>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</si>
  <si>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</si>
  <si>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</si>
  <si>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</si>
  <si>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</si>
  <si>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</si>
  <si>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</si>
  <si>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</si>
  <si>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</si>
  <si>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</si>
  <si>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</si>
  <si>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</si>
  <si>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</si>
  <si>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</si>
  <si>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</si>
  <si>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</si>
  <si>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</si>
  <si>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</si>
  <si>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</si>
  <si>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</si>
  <si>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</si>
  <si>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</si>
  <si>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</si>
  <si>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</si>
  <si>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</si>
  <si>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</si>
  <si>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</si>
  <si>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</si>
  <si>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</si>
  <si>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</si>
  <si>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</si>
  <si>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</si>
  <si>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</si>
  <si>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</si>
  <si>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</si>
  <si>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</si>
  <si>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</si>
  <si>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</si>
  <si>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</si>
  <si>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</si>
  <si>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</si>
  <si>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</si>
  <si>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</si>
  <si>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</si>
  <si>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</si>
  <si>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</si>
  <si>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</si>
  <si>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</si>
  <si>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</si>
  <si>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</si>
  <si>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</si>
  <si>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</si>
  <si>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</si>
  <si>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</si>
  <si>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</si>
  <si>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</si>
  <si>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</si>
  <si>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</si>
  <si>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</si>
  <si>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</si>
  <si>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</si>
  <si>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</si>
  <si>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</si>
  <si>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</si>
  <si>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</si>
  <si>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</si>
  <si>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</si>
  <si>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</si>
  <si>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</si>
  <si>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</si>
  <si>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</si>
  <si>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</si>
  <si>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</si>
  <si>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</si>
  <si>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</si>
  <si>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</si>
  <si>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</si>
  <si>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</si>
  <si>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</si>
  <si>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</si>
  <si>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</si>
  <si>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</si>
  <si>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</si>
  <si>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</si>
  <si>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</si>
  <si>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</si>
  <si>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</si>
  <si>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</si>
  <si>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</si>
  <si>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</si>
  <si>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</si>
  <si>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</si>
  <si>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</si>
  <si>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</si>
  <si>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</si>
  <si>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</si>
  <si>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</si>
  <si>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</si>
  <si>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</si>
  <si>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</si>
  <si>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</si>
  <si>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</si>
  <si>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</si>
  <si>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</si>
  <si>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</si>
  <si>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</si>
  <si>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</si>
  <si>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</si>
  <si>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</si>
  <si>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</si>
  <si>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</si>
  <si>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</si>
  <si>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</si>
  <si>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</si>
  <si>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</si>
  <si>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</si>
  <si>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</si>
  <si>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</si>
  <si>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</si>
  <si>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</si>
  <si>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</si>
  <si>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</si>
  <si>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</si>
  <si>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</si>
  <si>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</si>
  <si>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</si>
  <si>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</si>
  <si>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</si>
  <si>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</si>
  <si>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</si>
  <si>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</si>
  <si>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</si>
  <si>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</si>
  <si>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</si>
  <si>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</si>
  <si>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</si>
  <si>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</si>
  <si>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</si>
  <si>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</si>
  <si>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</si>
  <si>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</si>
  <si>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</si>
  <si>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</si>
  <si>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</si>
  <si>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</si>
  <si>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</si>
  <si>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</si>
  <si>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</si>
  <si>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</si>
  <si>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</si>
  <si>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</si>
  <si>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</si>
  <si>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</si>
  <si>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</si>
  <si>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</si>
  <si>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</si>
  <si>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</si>
  <si>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</si>
  <si>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</si>
  <si>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</si>
  <si>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</si>
  <si>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</si>
  <si>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</si>
  <si>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</si>
  <si>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</si>
  <si>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</si>
  <si>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</si>
  <si>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</si>
  <si>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</si>
  <si>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</si>
  <si>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</si>
  <si>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</si>
  <si>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</si>
  <si>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</si>
  <si>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</si>
  <si>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</si>
  <si>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</si>
  <si>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</si>
  <si>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</si>
  <si>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</si>
  <si>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</si>
  <si>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</si>
  <si>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</si>
  <si>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</si>
  <si>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</si>
  <si>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</si>
  <si>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</si>
  <si>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</si>
  <si>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</si>
  <si>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</si>
  <si>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</si>
  <si>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</si>
  <si>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</si>
  <si>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</si>
  <si>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</si>
  <si>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</si>
  <si>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</si>
  <si>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</si>
  <si>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</si>
  <si>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</si>
  <si>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</si>
  <si>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</si>
  <si>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</si>
  <si>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</si>
  <si>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</si>
  <si>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</si>
  <si>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</si>
  <si>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</si>
  <si>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</si>
  <si>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</si>
  <si>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</si>
  <si>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</si>
  <si>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</si>
  <si>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</si>
  <si>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</si>
  <si>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</si>
  <si>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</si>
  <si>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</si>
  <si>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</si>
  <si>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</si>
  <si>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</si>
  <si>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</si>
  <si>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</si>
  <si>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</si>
  <si>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</si>
  <si>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</si>
  <si>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</si>
  <si>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</si>
  <si>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</si>
  <si>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</si>
  <si>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</si>
  <si>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</si>
  <si>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</si>
  <si>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</si>
  <si>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</si>
  <si>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</si>
  <si>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</si>
  <si>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</si>
  <si>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</si>
  <si>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</si>
  <si>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</si>
  <si>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</si>
  <si>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</si>
  <si>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</si>
  <si>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</si>
  <si>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</si>
  <si>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</si>
  <si>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</si>
  <si>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</si>
  <si>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</si>
  <si>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</si>
  <si>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</si>
  <si>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</si>
  <si>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</si>
  <si>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</si>
  <si>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</si>
  <si>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</si>
  <si>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</si>
  <si>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</si>
  <si>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</si>
  <si>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</si>
  <si>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</si>
  <si>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</si>
  <si>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</si>
  <si>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</si>
  <si>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</si>
  <si>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</si>
  <si>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</si>
  <si>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</si>
  <si>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</si>
  <si>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</si>
  <si>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</si>
  <si>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</si>
  <si>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</si>
  <si>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</si>
  <si>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</si>
  <si>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</si>
  <si>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</si>
  <si>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</si>
  <si>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</si>
  <si>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</si>
  <si>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</si>
  <si>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</si>
  <si>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</si>
  <si>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</si>
  <si>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</si>
  <si>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</si>
  <si>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</si>
  <si>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</si>
  <si>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</si>
  <si>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</si>
  <si>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</si>
  <si>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</si>
  <si>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</si>
  <si>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</si>
  <si>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</si>
  <si>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</si>
  <si>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</si>
  <si>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</si>
  <si>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</si>
  <si>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</si>
  <si>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</si>
  <si>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</si>
  <si>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</si>
  <si>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</si>
  <si>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</si>
  <si>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</si>
  <si>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</si>
  <si>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</si>
  <si>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</si>
  <si>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</si>
  <si>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</si>
  <si>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</si>
  <si>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</si>
  <si>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</si>
  <si>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</si>
  <si>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</si>
  <si>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</si>
  <si>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</si>
  <si>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</si>
  <si>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</si>
  <si>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</si>
  <si>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</si>
  <si>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</si>
  <si>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</si>
  <si>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</si>
  <si>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</si>
  <si>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</si>
  <si>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</si>
  <si>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</si>
  <si>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</si>
  <si>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</si>
  <si>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</si>
  <si>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</si>
  <si>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</si>
  <si>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</si>
  <si>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</si>
  <si>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</si>
  <si>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</si>
  <si>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</si>
  <si>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</si>
  <si>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</si>
  <si>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</si>
  <si>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</si>
  <si>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</si>
  <si>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</si>
  <si>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</si>
  <si>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</si>
  <si>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</si>
  <si>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</si>
  <si>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</si>
  <si>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</si>
  <si>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</si>
  <si>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</si>
  <si>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</si>
  <si>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</si>
  <si>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</si>
  <si>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</si>
  <si>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</si>
  <si>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</si>
  <si>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</si>
  <si>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</si>
  <si>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</si>
  <si>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</si>
  <si>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</si>
  <si>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</si>
  <si>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</si>
  <si>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</si>
  <si>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</si>
  <si>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</si>
  <si>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</si>
  <si>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</si>
  <si>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</si>
  <si>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</si>
  <si>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</si>
  <si>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</si>
  <si>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</si>
  <si>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</si>
  <si>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</si>
  <si>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</si>
  <si>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</si>
  <si>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</si>
  <si>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</si>
  <si>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</si>
  <si>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</si>
  <si>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</si>
  <si>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</si>
  <si>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</si>
  <si>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</si>
  <si>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</si>
  <si>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</si>
  <si>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</si>
  <si>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</si>
  <si>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</si>
  <si>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</si>
  <si>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</si>
  <si>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</si>
  <si>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</si>
  <si>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</si>
  <si>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</si>
  <si>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</si>
  <si>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</si>
  <si>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</si>
  <si>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</si>
  <si>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</si>
  <si>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</si>
  <si>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</si>
  <si>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</si>
  <si>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</si>
  <si>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</si>
  <si>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</si>
  <si>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</si>
  <si>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</si>
  <si>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</si>
  <si>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</si>
  <si>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</si>
  <si>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</si>
  <si>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</si>
  <si>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</si>
  <si>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</si>
  <si>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</si>
  <si>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</si>
  <si>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</si>
  <si>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</si>
  <si>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</si>
  <si>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</si>
  <si>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</si>
  <si>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</si>
  <si>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</si>
  <si>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</si>
  <si>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</si>
  <si>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</si>
  <si>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</si>
  <si>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</si>
  <si>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</si>
  <si>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</si>
  <si>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</si>
  <si>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</si>
  <si>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</si>
  <si>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</si>
  <si>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</si>
  <si>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</si>
  <si>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</si>
  <si>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</si>
  <si>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</si>
  <si>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</si>
  <si>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</si>
  <si>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</si>
  <si>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</si>
  <si>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</si>
  <si>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</si>
  <si>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</si>
  <si>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</si>
  <si>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</si>
  <si>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</si>
  <si>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</si>
  <si>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</si>
  <si>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</si>
  <si>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</si>
  <si>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</si>
  <si>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</si>
  <si>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</si>
  <si>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</si>
  <si>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</si>
  <si>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</si>
  <si>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</si>
  <si>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</si>
  <si>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</si>
  <si>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</si>
  <si>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</si>
  <si>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</si>
  <si>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</si>
  <si>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</si>
  <si>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</si>
  <si>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</si>
  <si>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</si>
  <si>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</si>
  <si>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</si>
  <si>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</si>
  <si>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</si>
  <si>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</si>
  <si>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</si>
  <si>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</si>
  <si>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</si>
  <si>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</si>
  <si>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</si>
  <si>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</si>
  <si>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</si>
  <si>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</si>
  <si>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</si>
  <si>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</si>
  <si>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</si>
  <si>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</si>
  <si>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</si>
  <si>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</si>
  <si>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</si>
  <si>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</si>
  <si>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</si>
  <si>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</si>
  <si>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</si>
  <si>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</si>
  <si>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</si>
  <si>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</si>
  <si>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</si>
  <si>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</si>
  <si>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</si>
  <si>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</si>
  <si>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</si>
  <si>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</si>
  <si>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</si>
  <si>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</si>
  <si>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</si>
  <si>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</si>
  <si>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</si>
  <si>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</si>
  <si>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</si>
  <si>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</si>
  <si>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</si>
  <si>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</si>
  <si>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</si>
  <si>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</si>
  <si>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</si>
  <si>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</si>
  <si>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</si>
  <si>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</si>
  <si>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</si>
  <si>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</si>
  <si>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</si>
  <si>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</si>
  <si>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</si>
  <si>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</si>
  <si>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</si>
  <si>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</si>
  <si>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</si>
  <si>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</si>
  <si>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</si>
  <si>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</si>
  <si>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</si>
  <si>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</si>
  <si>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</si>
  <si>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</si>
  <si>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</si>
  <si>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</si>
  <si>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</si>
  <si>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</si>
  <si>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</si>
  <si>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</si>
  <si>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</si>
  <si>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</si>
  <si>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</si>
  <si>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</si>
  <si>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</si>
  <si>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</si>
  <si>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</si>
  <si>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</si>
  <si>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</si>
  <si>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</si>
  <si>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</si>
  <si>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</si>
  <si>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</si>
  <si>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</si>
  <si>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</si>
  <si>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</si>
  <si>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</si>
  <si>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</si>
  <si>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</si>
  <si>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</si>
  <si>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</si>
  <si>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</si>
  <si>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</si>
  <si>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</si>
  <si>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</si>
  <si>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</si>
  <si>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</si>
  <si>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</si>
  <si>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</si>
  <si>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</si>
  <si>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</si>
  <si>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</si>
  <si>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</si>
  <si>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</si>
  <si>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</si>
  <si>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</si>
  <si>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</si>
  <si>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</si>
  <si>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</si>
  <si>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</si>
  <si>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</si>
  <si>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</si>
  <si>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</si>
  <si>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</si>
  <si>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</si>
  <si>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</si>
  <si>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</si>
  <si>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</si>
  <si>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</si>
  <si>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</si>
  <si>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</si>
  <si>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</si>
  <si>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</si>
  <si>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</si>
  <si>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</si>
  <si>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</si>
  <si>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</si>
  <si>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</si>
  <si>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</si>
  <si>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</si>
  <si>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</si>
  <si>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</si>
  <si>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</si>
  <si>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</si>
  <si>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</si>
  <si>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</si>
  <si>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</si>
  <si>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</si>
  <si>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</si>
  <si>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</si>
  <si>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</si>
  <si>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</si>
  <si>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</si>
  <si>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</si>
  <si>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</si>
  <si>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</si>
  <si>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</si>
  <si>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</si>
  <si>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</si>
  <si>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</si>
  <si>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</si>
  <si>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</si>
  <si>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</si>
  <si>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</si>
  <si>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</si>
  <si>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</si>
  <si>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</si>
  <si>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</si>
  <si>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</si>
  <si>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</si>
  <si>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</si>
  <si>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</si>
  <si>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</si>
  <si>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</si>
  <si>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</si>
  <si>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</si>
  <si>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</si>
  <si>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</si>
  <si>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</si>
  <si>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</si>
  <si>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</si>
  <si>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</si>
  <si>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</si>
  <si>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</si>
  <si>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</si>
  <si>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</si>
  <si>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</si>
  <si>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</si>
  <si>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</si>
  <si>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</si>
  <si>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</si>
  <si>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</si>
  <si>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</si>
  <si>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</si>
  <si>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</si>
  <si>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</si>
  <si>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</si>
  <si>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</si>
  <si>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</si>
  <si>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</si>
  <si>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</si>
  <si>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</si>
  <si>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</si>
  <si>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</si>
  <si>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</si>
  <si>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</si>
  <si>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</si>
  <si>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</si>
  <si>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</si>
  <si>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</si>
  <si>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</si>
  <si>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</si>
  <si>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</si>
  <si>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</si>
  <si>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</si>
  <si>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</si>
  <si>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</si>
  <si>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</si>
  <si>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</si>
  <si>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</si>
  <si>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</si>
  <si>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</si>
  <si>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</si>
  <si>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</si>
  <si>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</si>
  <si>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</si>
  <si>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</si>
  <si>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</si>
  <si>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</si>
  <si>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</si>
  <si>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</si>
  <si>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</si>
  <si>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</si>
  <si>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</si>
  <si>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</si>
  <si>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</si>
  <si>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</si>
  <si>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</si>
  <si>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</si>
  <si>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</si>
  <si>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</si>
  <si>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</si>
  <si>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</si>
  <si>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</si>
  <si>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</si>
  <si>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</si>
  <si>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</si>
  <si>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</si>
  <si>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</si>
  <si>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</si>
  <si>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</si>
  <si>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</si>
  <si>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</si>
  <si>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</si>
  <si>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</si>
  <si>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</si>
  <si>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</si>
  <si>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</si>
  <si>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</si>
  <si>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</si>
  <si>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</si>
  <si>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</si>
  <si>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</si>
  <si>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</si>
  <si>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</si>
  <si>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</si>
  <si>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</si>
  <si>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</si>
  <si>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</si>
  <si>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</si>
  <si>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</si>
  <si>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</si>
  <si>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</si>
  <si>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</si>
  <si>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</si>
  <si>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</si>
  <si>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</si>
  <si>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</si>
  <si>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</si>
  <si>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</si>
  <si>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</si>
  <si>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</si>
  <si>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</si>
  <si>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</si>
  <si>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</si>
  <si>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</si>
  <si>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</si>
  <si>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</si>
  <si>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</si>
  <si>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</si>
  <si>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</si>
  <si>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</si>
  <si>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</si>
  <si>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</si>
  <si>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</si>
  <si>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</si>
  <si>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</si>
  <si>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</si>
  <si>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</si>
  <si>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</si>
  <si>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</si>
  <si>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</si>
  <si>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</si>
  <si>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</si>
  <si>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</si>
  <si>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</si>
  <si>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</si>
  <si>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</si>
  <si>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</si>
  <si>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</si>
  <si>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</si>
  <si>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</si>
  <si>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</si>
  <si>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</si>
  <si>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</si>
  <si>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</si>
  <si>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</si>
  <si>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</si>
  <si>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</si>
  <si>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</si>
  <si>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</si>
  <si>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</si>
  <si>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</si>
  <si>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</si>
  <si>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</si>
  <si>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</si>
  <si>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</si>
  <si>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</si>
  <si>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</si>
  <si>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</si>
  <si>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</si>
  <si>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</si>
  <si>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</si>
  <si>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</si>
  <si>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</si>
  <si>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</si>
  <si>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</si>
  <si>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</si>
  <si>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</si>
  <si>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</si>
  <si>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</si>
  <si>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</si>
  <si>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</si>
  <si>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</si>
  <si>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</si>
  <si>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</si>
  <si>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</si>
  <si>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</si>
  <si>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</si>
  <si>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</si>
  <si>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</si>
  <si>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</si>
  <si>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</si>
  <si>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</si>
  <si>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</si>
  <si>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</si>
  <si>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</si>
  <si>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</si>
  <si>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</si>
  <si>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</si>
  <si>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</si>
  <si>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</si>
  <si>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</si>
  <si>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</si>
  <si>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</si>
  <si>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</si>
  <si>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</si>
  <si>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</si>
  <si>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</si>
  <si>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</si>
  <si>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</si>
  <si>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</si>
  <si>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</si>
  <si>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</si>
  <si>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</si>
  <si>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</si>
  <si>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</si>
  <si>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</si>
  <si>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</si>
  <si>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</si>
  <si>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</si>
  <si>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</si>
  <si>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</si>
  <si>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</si>
  <si>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</si>
  <si>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</si>
  <si>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</si>
  <si>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</si>
  <si>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</si>
  <si>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</si>
  <si>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</si>
  <si>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</si>
  <si>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</si>
  <si>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</si>
  <si>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</si>
  <si>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</si>
  <si>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</si>
  <si>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</si>
  <si>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</si>
  <si>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</si>
  <si>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</si>
  <si>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</si>
  <si>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</si>
  <si>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</si>
  <si>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</si>
  <si>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</si>
  <si>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</si>
  <si>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</si>
  <si>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</si>
  <si>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</si>
  <si>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</si>
  <si>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</si>
  <si>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</si>
  <si>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</si>
  <si>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</si>
  <si>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</si>
  <si>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</si>
  <si>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</si>
  <si>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</si>
  <si>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</si>
  <si>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</si>
  <si>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</si>
  <si>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</si>
  <si>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</si>
  <si>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</si>
  <si>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</si>
  <si>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</si>
  <si>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</si>
  <si>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</si>
  <si>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</si>
  <si>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</si>
  <si>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</si>
  <si>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</si>
  <si>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</si>
  <si>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</si>
  <si>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</si>
  <si>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</si>
  <si>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</si>
  <si>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</si>
  <si>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</si>
  <si>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</si>
  <si>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</si>
  <si>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</si>
  <si>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</si>
  <si>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</si>
  <si>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</si>
  <si>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</si>
  <si>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</si>
  <si>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</si>
  <si>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</si>
  <si>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</si>
  <si>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</si>
  <si>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</si>
  <si>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</si>
  <si>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</si>
  <si>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</si>
  <si>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</si>
  <si>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</si>
  <si>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</si>
  <si>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</si>
  <si>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</si>
  <si>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</si>
  <si>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</si>
  <si>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</si>
  <si>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</si>
  <si>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</si>
  <si>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</si>
  <si>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</si>
  <si>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</si>
  <si>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</si>
  <si>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</si>
  <si>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</si>
  <si>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</si>
  <si>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</si>
  <si>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</si>
  <si>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</si>
  <si>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</si>
  <si>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</si>
  <si>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</si>
  <si>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</si>
  <si>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</si>
  <si>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</si>
  <si>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</si>
  <si>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</si>
  <si>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</si>
  <si>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</si>
  <si>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</si>
  <si>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</si>
  <si>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</si>
  <si>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</si>
  <si>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</si>
  <si>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</si>
  <si>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</si>
  <si>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</si>
  <si>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</si>
  <si>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</si>
  <si>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</si>
  <si>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</si>
  <si>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</si>
  <si>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</si>
  <si>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</si>
  <si>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</si>
  <si>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</si>
  <si>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</si>
  <si>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</si>
  <si>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</si>
  <si>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</si>
  <si>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</si>
  <si>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</si>
  <si>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</si>
  <si>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</si>
  <si>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</si>
  <si>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</si>
  <si>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</si>
  <si>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</si>
  <si>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</si>
  <si>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</si>
  <si>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</si>
  <si>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</si>
  <si>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</si>
  <si>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</si>
  <si>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</si>
  <si>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</si>
  <si>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</si>
  <si>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</si>
  <si>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</si>
  <si>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</si>
  <si>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</si>
  <si>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</si>
  <si>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</si>
  <si>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</si>
  <si>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</si>
  <si>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</si>
  <si>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</si>
  <si>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</si>
  <si>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</si>
  <si>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</si>
  <si>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</si>
  <si>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</si>
  <si>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</si>
  <si>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</si>
  <si>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</si>
  <si>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</si>
  <si>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</si>
  <si>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</si>
  <si>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</si>
  <si>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</si>
  <si>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</si>
  <si>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</si>
  <si>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</si>
  <si>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</si>
  <si>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</si>
  <si>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</si>
  <si>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</si>
  <si>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</si>
  <si>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</si>
  <si>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</si>
  <si>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</si>
  <si>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</si>
  <si>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</si>
  <si>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</si>
  <si>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</si>
  <si>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</si>
  <si>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</si>
  <si>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</si>
  <si>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</si>
  <si>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</si>
  <si>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</si>
  <si>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</si>
  <si>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</si>
  <si>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</si>
  <si>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</si>
  <si>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</si>
  <si>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</si>
  <si>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</si>
  <si>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</si>
  <si>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</si>
  <si>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</si>
  <si>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</si>
  <si>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</si>
  <si>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</si>
  <si>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</si>
  <si>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</si>
  <si>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</si>
  <si>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</si>
  <si>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</si>
  <si>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</si>
  <si>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</si>
  <si>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</si>
  <si>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</si>
  <si>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</si>
  <si>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</si>
  <si>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</si>
  <si>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</si>
  <si>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</si>
  <si>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</si>
  <si>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</si>
  <si>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</si>
  <si>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</si>
  <si>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</si>
  <si>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</si>
  <si>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</si>
  <si>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</si>
  <si>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</si>
  <si>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</si>
  <si>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</si>
  <si>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</si>
  <si>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</si>
  <si>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</si>
  <si>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</si>
  <si>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</si>
  <si>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</si>
  <si>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</si>
  <si>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</si>
  <si>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</si>
  <si>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</si>
  <si>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</si>
  <si>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</si>
  <si>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</si>
  <si>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</si>
  <si>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</si>
  <si>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</si>
  <si>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</si>
  <si>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</si>
  <si>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</si>
  <si>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</si>
  <si>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</si>
  <si>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</si>
  <si>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</si>
  <si>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</si>
  <si>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</si>
  <si>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</si>
  <si>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</si>
  <si>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</si>
  <si>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</si>
  <si>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</si>
  <si>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</si>
  <si>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</si>
  <si>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</si>
  <si>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</si>
  <si>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</si>
  <si>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</si>
  <si>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</si>
  <si>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</si>
  <si>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</si>
  <si>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</si>
  <si>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</si>
  <si>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</si>
  <si>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</si>
  <si>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</si>
  <si>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</si>
  <si>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</si>
  <si>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</si>
  <si>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</si>
  <si>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</si>
  <si>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</si>
  <si>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</si>
  <si>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</si>
  <si>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</si>
  <si>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</si>
  <si>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</si>
  <si>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</si>
  <si>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</si>
  <si>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</si>
  <si>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</si>
  <si>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</si>
  <si>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</si>
  <si>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</si>
  <si>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</si>
  <si>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</si>
  <si>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</si>
  <si>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</si>
  <si>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</si>
  <si>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</si>
  <si>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</si>
  <si>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</si>
  <si>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</si>
  <si>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</si>
  <si>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</si>
  <si>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</si>
  <si>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</si>
  <si>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</si>
  <si>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</si>
  <si>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</si>
  <si>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</si>
  <si>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</si>
  <si>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</si>
  <si>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</si>
  <si>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</si>
  <si>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</si>
  <si>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</si>
  <si>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</si>
  <si>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</si>
  <si>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</si>
  <si>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</si>
  <si>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</si>
  <si>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</si>
  <si>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</si>
  <si>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</si>
  <si>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</si>
  <si>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</si>
  <si>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</si>
  <si>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</si>
  <si>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</si>
  <si>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</si>
  <si>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</si>
  <si>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</si>
  <si>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</si>
  <si>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</si>
  <si>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</si>
  <si>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</si>
  <si>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</si>
  <si>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</si>
  <si>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</si>
  <si>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</si>
  <si>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</si>
  <si>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</si>
  <si>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</si>
  <si>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</si>
  <si>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</si>
  <si>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</si>
  <si>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</si>
  <si>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</si>
  <si>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</si>
  <si>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</si>
  <si>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</si>
  <si>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</si>
  <si>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</si>
  <si>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</si>
  <si>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</si>
  <si>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</si>
  <si>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</si>
  <si>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</si>
  <si>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</si>
  <si>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</si>
  <si>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</si>
  <si>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</si>
  <si>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</si>
  <si>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</si>
  <si>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</si>
  <si>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</si>
  <si>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</si>
  <si>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</si>
  <si>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</si>
  <si>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</si>
  <si>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</si>
  <si>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</si>
  <si>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</si>
  <si>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</si>
  <si>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</si>
  <si>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</si>
  <si>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</si>
  <si>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</si>
  <si>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</si>
  <si>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</si>
  <si>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</si>
  <si>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</si>
  <si>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</si>
  <si>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</si>
  <si>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</si>
  <si>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</si>
  <si>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</si>
  <si>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</si>
  <si>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</si>
  <si>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</si>
  <si>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</si>
  <si>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</si>
  <si>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</si>
  <si>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</si>
  <si>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</si>
  <si>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</si>
  <si>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</si>
  <si>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</si>
  <si>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</si>
  <si>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</si>
  <si>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</si>
  <si>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</si>
  <si>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</si>
  <si>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</si>
  <si>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</si>
  <si>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</si>
  <si>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</si>
  <si>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</si>
  <si>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</si>
  <si>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</si>
  <si>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</si>
  <si>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</si>
  <si>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</si>
  <si>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</si>
  <si>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</si>
  <si>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</si>
  <si>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</si>
  <si>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</si>
  <si>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</si>
  <si>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</si>
  <si>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</si>
  <si>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</si>
  <si>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</si>
  <si>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</si>
  <si>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</si>
  <si>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</si>
  <si>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</si>
  <si>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</si>
  <si>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</si>
  <si>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</si>
  <si>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</si>
  <si>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</si>
  <si>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</si>
  <si>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</si>
  <si>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</si>
  <si>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</si>
  <si>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</si>
  <si>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</si>
  <si>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</si>
  <si>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</si>
  <si>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</si>
  <si>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</si>
  <si>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</si>
  <si>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</si>
  <si>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</si>
  <si>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</si>
  <si>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</si>
  <si>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</si>
  <si>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</si>
  <si>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</si>
  <si>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</si>
  <si>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</si>
  <si>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</si>
  <si>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</si>
  <si>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</si>
  <si>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</si>
  <si>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</si>
  <si>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</si>
  <si>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</si>
  <si>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</si>
  <si>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</si>
  <si>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</si>
  <si>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</si>
  <si>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</si>
  <si>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</si>
  <si>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</si>
  <si>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</si>
  <si>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</si>
  <si>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</si>
  <si>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</si>
  <si>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</si>
  <si>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</si>
  <si>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</si>
  <si>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</si>
  <si>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</si>
  <si>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</si>
  <si>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</si>
  <si>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</si>
  <si>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</si>
  <si>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</si>
  <si>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</si>
  <si>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</si>
  <si>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</si>
  <si>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</si>
  <si>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</si>
  <si>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</si>
  <si>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</si>
  <si>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</si>
  <si>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</si>
  <si>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</si>
  <si>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</si>
  <si>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</si>
  <si>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</si>
  <si>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</si>
  <si>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</si>
  <si>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</si>
  <si>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</si>
  <si>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</si>
  <si>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</si>
  <si>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</si>
  <si>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</si>
  <si>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</si>
  <si>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</si>
  <si>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</si>
  <si>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</si>
  <si>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</si>
  <si>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</si>
  <si>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</si>
  <si>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</si>
  <si>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</si>
  <si>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</si>
  <si>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</si>
  <si>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</si>
  <si>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</si>
  <si>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</si>
  <si>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</si>
  <si>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</si>
  <si>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</si>
  <si>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</si>
  <si>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</si>
  <si>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</si>
  <si>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</si>
  <si>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</si>
  <si>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</si>
  <si>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</si>
  <si>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</si>
  <si>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</si>
  <si>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</si>
  <si>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</si>
  <si>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</si>
  <si>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</si>
  <si>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</si>
  <si>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</si>
  <si>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</si>
  <si>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</si>
  <si>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</si>
  <si>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</si>
  <si>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</si>
  <si>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</si>
  <si>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</si>
  <si>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</si>
  <si>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</si>
  <si>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</si>
  <si>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</si>
  <si>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</si>
  <si>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</si>
  <si>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</si>
  <si>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</si>
  <si>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</si>
  <si>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</si>
  <si>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</si>
  <si>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</si>
  <si>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</si>
  <si>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</si>
  <si>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</si>
  <si>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</si>
  <si>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</si>
  <si>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</si>
  <si>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</si>
  <si>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</si>
  <si>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</si>
  <si>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</si>
  <si>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</si>
  <si>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</si>
  <si>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</si>
  <si>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</si>
  <si>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</si>
  <si>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</si>
  <si>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</si>
  <si>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</si>
  <si>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</si>
  <si>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</si>
  <si>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</si>
  <si>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</si>
  <si>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</si>
  <si>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</si>
  <si>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</si>
  <si>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</si>
  <si>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</si>
  <si>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</si>
  <si>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</si>
  <si>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</si>
  <si>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</si>
  <si>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</si>
  <si>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</si>
  <si>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</si>
  <si>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</si>
  <si>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</si>
  <si>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</si>
  <si>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</si>
  <si>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</si>
  <si>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</si>
  <si>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</si>
  <si>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</si>
  <si>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</si>
  <si>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</si>
  <si>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</si>
  <si>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</si>
  <si>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</si>
  <si>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</si>
  <si>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</si>
  <si>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</si>
  <si>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</si>
  <si>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</si>
  <si>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</si>
  <si>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</si>
  <si>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</si>
  <si>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</si>
  <si>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</si>
  <si>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</si>
  <si>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</si>
  <si>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</si>
  <si>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</si>
  <si>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</si>
  <si>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</si>
  <si>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</si>
  <si>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</si>
  <si>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</si>
  <si>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</si>
  <si>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</si>
  <si>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</si>
  <si>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</si>
  <si>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</si>
  <si>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</si>
  <si>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</si>
  <si>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</si>
  <si>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</si>
  <si>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</si>
  <si>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</si>
  <si>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</si>
  <si>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</si>
  <si>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</si>
  <si>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</si>
  <si>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</si>
  <si>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</si>
  <si>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</si>
  <si>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</si>
  <si>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</si>
  <si>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</si>
  <si>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</si>
  <si>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</si>
  <si>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</si>
  <si>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</si>
  <si>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</si>
  <si>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</si>
  <si>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</si>
  <si>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</si>
  <si>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</si>
  <si>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</si>
  <si>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</si>
  <si>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</si>
  <si>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</si>
  <si>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</si>
  <si>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</si>
  <si>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</si>
  <si>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</si>
  <si>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</si>
  <si>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</si>
  <si>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</si>
  <si>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</si>
  <si>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</si>
  <si>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</si>
  <si>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</si>
  <si>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</si>
  <si>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</si>
  <si>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</si>
  <si>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</si>
  <si>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</si>
  <si>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</si>
  <si>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</si>
  <si>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</si>
  <si>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</si>
  <si>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</si>
  <si>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</si>
  <si>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</si>
  <si>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</si>
  <si>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</si>
  <si>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</si>
  <si>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</si>
  <si>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</si>
  <si>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</si>
  <si>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</si>
  <si>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</si>
  <si>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</si>
  <si>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</si>
  <si>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</si>
  <si>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</si>
  <si>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</si>
  <si>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</si>
  <si>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</si>
  <si>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</si>
  <si>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</si>
  <si>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</si>
  <si>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</si>
  <si>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</si>
  <si>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</si>
  <si>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</si>
  <si>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</si>
  <si>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</si>
  <si>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</si>
  <si>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</si>
  <si>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</si>
  <si>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</si>
  <si>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</si>
  <si>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</si>
  <si>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</si>
  <si>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</si>
  <si>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</si>
  <si>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</si>
  <si>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</si>
  <si>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</si>
  <si>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</si>
  <si>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</si>
  <si>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</si>
  <si>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</si>
  <si>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</si>
  <si>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</si>
  <si>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</si>
  <si>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</si>
  <si>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</si>
  <si>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</si>
  <si>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</si>
  <si>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</si>
  <si>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</si>
  <si>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</si>
  <si>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</si>
  <si>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</si>
  <si>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</si>
  <si>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</si>
  <si>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</si>
  <si>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</si>
  <si>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</si>
  <si>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</si>
  <si>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</si>
  <si>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</si>
  <si>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</si>
  <si>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</si>
  <si>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</si>
  <si>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</si>
  <si>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</si>
  <si>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</si>
  <si>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</si>
  <si>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</si>
  <si>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</si>
  <si>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</si>
  <si>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</si>
  <si>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</si>
  <si>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</si>
  <si>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</si>
  <si>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</si>
  <si>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</si>
  <si>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</si>
  <si>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</si>
  <si>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</si>
  <si>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</si>
  <si>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</si>
  <si>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</si>
  <si>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</si>
  <si>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</si>
  <si>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</si>
  <si>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</si>
  <si>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</si>
  <si>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</si>
  <si>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</si>
  <si>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</si>
  <si>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</si>
  <si>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</si>
  <si>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</si>
  <si>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</si>
  <si>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</si>
  <si>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</si>
  <si>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</si>
  <si>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</si>
  <si>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</si>
  <si>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</si>
  <si>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</si>
  <si>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</si>
  <si>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</si>
  <si>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</si>
  <si>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</si>
  <si>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</si>
  <si>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</si>
  <si>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</si>
  <si>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</si>
  <si>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</si>
  <si>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</si>
  <si>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</si>
  <si>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</si>
  <si>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</si>
  <si>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</si>
  <si>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</si>
  <si>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</si>
  <si>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</si>
  <si>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</si>
  <si>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</si>
  <si>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</si>
  <si>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</si>
  <si>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</si>
  <si>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</si>
  <si>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</si>
  <si>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</si>
  <si>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</si>
  <si>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</si>
  <si>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</si>
  <si>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</si>
  <si>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</si>
  <si>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</si>
  <si>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</si>
  <si>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</si>
  <si>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</si>
  <si>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</si>
  <si>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</si>
  <si>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</si>
  <si>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</si>
  <si>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</si>
  <si>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</si>
  <si>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</si>
  <si>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</si>
  <si>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</si>
  <si>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</si>
  <si>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</si>
  <si>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</si>
  <si>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</si>
  <si>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</si>
  <si>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</si>
  <si>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</si>
  <si>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</si>
  <si>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</si>
  <si>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</si>
  <si>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</si>
  <si>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</si>
  <si>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</si>
  <si>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</si>
  <si>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</si>
  <si>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</si>
  <si>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</si>
  <si>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</si>
  <si>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</si>
  <si>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</si>
  <si>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</si>
  <si>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</si>
  <si>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</si>
  <si>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</si>
  <si>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</si>
  <si>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</si>
  <si>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</si>
  <si>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</si>
  <si>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</si>
  <si>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</si>
  <si>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</si>
  <si>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</si>
  <si>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</si>
  <si>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</si>
  <si>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</si>
  <si>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</si>
  <si>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</si>
  <si>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</si>
  <si>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</si>
  <si>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</si>
  <si>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</si>
  <si>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</si>
  <si>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</si>
  <si>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</si>
  <si>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</si>
  <si>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</si>
  <si>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</si>
  <si>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</si>
  <si>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</si>
  <si>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</si>
  <si>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</si>
  <si>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</si>
  <si>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</si>
  <si>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</si>
  <si>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</si>
  <si>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</si>
  <si>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</si>
  <si>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</si>
  <si>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</si>
  <si>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</si>
  <si>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</si>
  <si>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</si>
  <si>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</si>
  <si>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</si>
  <si>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</si>
  <si>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</si>
  <si>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</si>
  <si>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</si>
  <si>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</si>
  <si>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</si>
  <si>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</si>
  <si>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</si>
  <si>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</si>
  <si>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</si>
  <si>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</si>
  <si>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</si>
  <si>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</si>
  <si>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</si>
  <si>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</si>
  <si>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</si>
  <si>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</si>
  <si>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</si>
  <si>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</si>
  <si>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</si>
  <si>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</si>
  <si>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</si>
  <si>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</si>
  <si>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</si>
  <si>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</si>
  <si>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</si>
  <si>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</si>
  <si>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</si>
  <si>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</si>
  <si>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</si>
  <si>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</si>
  <si>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</si>
  <si>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</si>
  <si>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</si>
  <si>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</si>
  <si>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</si>
  <si>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</si>
  <si>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</si>
  <si>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</si>
  <si>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</si>
  <si>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</si>
  <si>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</si>
  <si>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</si>
  <si>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</si>
  <si>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</si>
  <si>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</si>
  <si>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</si>
  <si>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</si>
  <si>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</si>
  <si>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</si>
  <si>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</si>
  <si>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</si>
  <si>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</si>
  <si>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</si>
  <si>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</si>
  <si>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</si>
  <si>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</si>
  <si>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</si>
  <si>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</si>
  <si>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</si>
  <si>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</si>
  <si>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</si>
  <si>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</si>
  <si>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</si>
  <si>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</si>
  <si>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</si>
  <si>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</si>
  <si>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</si>
  <si>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</si>
  <si>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</si>
  <si>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</si>
  <si>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</si>
  <si>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</si>
  <si>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</si>
  <si>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</si>
  <si>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</si>
  <si>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</si>
  <si>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</si>
  <si>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</si>
  <si>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</si>
  <si>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</si>
  <si>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</si>
  <si>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</si>
  <si>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</si>
  <si>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</si>
  <si>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</si>
  <si>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</si>
  <si>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</si>
  <si>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</si>
  <si>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</si>
  <si>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</si>
  <si>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</si>
  <si>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</si>
  <si>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</si>
  <si>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</si>
  <si>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</si>
  <si>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</si>
  <si>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</si>
  <si>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</si>
  <si>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</si>
  <si>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</si>
  <si>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</si>
  <si>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</si>
  <si>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</si>
  <si>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</si>
  <si>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</si>
  <si>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</si>
  <si>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</si>
  <si>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</si>
  <si>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</si>
  <si>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</si>
  <si>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</si>
  <si>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</si>
  <si>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</si>
  <si>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</si>
  <si>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</si>
  <si>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</si>
  <si>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</si>
  <si>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</si>
  <si>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</si>
  <si>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</si>
  <si>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</si>
  <si>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</si>
  <si>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</si>
  <si>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</si>
  <si>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</si>
  <si>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</si>
  <si>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</si>
  <si>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</si>
  <si>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</si>
  <si>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</si>
  <si>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</si>
  <si>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</si>
  <si>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</si>
  <si>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</si>
  <si>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</si>
  <si>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</si>
  <si>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</si>
  <si>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</si>
  <si>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</si>
  <si>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</si>
  <si>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</si>
  <si>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</si>
  <si>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</si>
  <si>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</si>
  <si>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</si>
  <si>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</si>
  <si>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</si>
  <si>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</si>
  <si>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</si>
  <si>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</si>
  <si>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</si>
  <si>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</si>
  <si>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</si>
  <si>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</si>
  <si>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</si>
  <si>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</si>
  <si>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</si>
  <si>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</si>
  <si>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</si>
  <si>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</si>
  <si>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</si>
  <si>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</si>
  <si>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</si>
  <si>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</si>
  <si>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</si>
  <si>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</si>
  <si>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</si>
  <si>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</si>
  <si>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</si>
  <si>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</si>
  <si>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</si>
  <si>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</si>
  <si>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</si>
  <si>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</si>
  <si>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</si>
  <si>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</si>
  <si>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</si>
  <si>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</si>
  <si>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</si>
  <si>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</si>
  <si>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</si>
  <si>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</si>
  <si>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</si>
  <si>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</si>
  <si>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</si>
  <si>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</si>
  <si>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</si>
  <si>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</si>
  <si>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</si>
  <si>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</si>
  <si>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</si>
  <si>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</si>
  <si>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</si>
  <si>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</si>
  <si>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</si>
  <si>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</si>
  <si>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</si>
  <si>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</si>
  <si>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</si>
  <si>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</si>
  <si>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</si>
  <si>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</si>
  <si>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</si>
  <si>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</si>
  <si>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</si>
  <si>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</si>
  <si>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</si>
  <si>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</si>
  <si>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</si>
  <si>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</si>
  <si>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</si>
  <si>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</si>
  <si>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</si>
  <si>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</si>
  <si>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</si>
  <si>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</si>
  <si>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</si>
  <si>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</si>
  <si>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</si>
  <si>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</si>
  <si>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</si>
  <si>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</si>
  <si>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</si>
  <si>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</si>
  <si>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</si>
  <si>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</si>
  <si>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</si>
  <si>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</si>
  <si>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</si>
  <si>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</si>
  <si>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</si>
  <si>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</si>
  <si>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</si>
  <si>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</si>
  <si>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</si>
  <si>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</si>
  <si>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</si>
  <si>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</si>
  <si>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</si>
  <si>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</si>
  <si>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</si>
  <si>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</si>
  <si>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</si>
  <si>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</si>
  <si>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</si>
  <si>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</si>
  <si>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</si>
  <si>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</si>
  <si>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</si>
  <si>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</si>
  <si>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</si>
  <si>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</si>
  <si>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</si>
  <si>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</si>
  <si>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</si>
  <si>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</si>
  <si>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</si>
  <si>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</si>
  <si>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</si>
  <si>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</si>
  <si>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</si>
  <si>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</si>
  <si>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</si>
  <si>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</si>
  <si>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</si>
  <si>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</si>
  <si>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</si>
  <si>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</si>
  <si>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</si>
  <si>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</si>
  <si>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</si>
  <si>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</si>
  <si>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</si>
  <si>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</si>
  <si>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</si>
  <si>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</si>
  <si>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</si>
  <si>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</si>
  <si>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</si>
  <si>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</si>
  <si>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</si>
  <si>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</si>
  <si>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</si>
  <si>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</si>
  <si>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</si>
  <si>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</si>
  <si>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</si>
  <si>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</si>
  <si>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</si>
  <si>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</si>
  <si>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</si>
  <si>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</si>
  <si>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</si>
  <si>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</si>
  <si>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</si>
  <si>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</si>
  <si>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</si>
  <si>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</si>
  <si>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</si>
  <si>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</si>
  <si>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</si>
  <si>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</si>
  <si>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</si>
  <si>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</si>
  <si>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</si>
  <si>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</si>
  <si>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</si>
  <si>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</si>
  <si>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</si>
  <si>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</si>
  <si>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</si>
  <si>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</si>
  <si>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</si>
  <si>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</si>
  <si>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</si>
  <si>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</si>
  <si>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</si>
  <si>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</si>
  <si>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</si>
  <si>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</si>
  <si>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</si>
  <si>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</si>
  <si>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</si>
  <si>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</si>
  <si>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</si>
  <si>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</si>
  <si>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</si>
  <si>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</si>
  <si>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</si>
  <si>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</si>
  <si>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</si>
  <si>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</si>
  <si>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</si>
  <si>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</si>
  <si>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</si>
  <si>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</si>
  <si>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</si>
  <si>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</si>
  <si>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</si>
  <si>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</si>
  <si>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</si>
  <si>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</si>
  <si>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</si>
  <si>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</si>
  <si>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</si>
  <si>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</si>
  <si>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</si>
  <si>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</si>
  <si>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</si>
  <si>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</si>
  <si>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</si>
  <si>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</si>
  <si>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</si>
  <si>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</si>
  <si>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</si>
  <si>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</si>
  <si>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</si>
  <si>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</si>
  <si>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</si>
  <si>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</si>
  <si>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</si>
  <si>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</si>
  <si>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</si>
  <si>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</si>
  <si>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</si>
  <si>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</si>
  <si>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</si>
  <si>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</si>
  <si>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</si>
  <si>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</si>
  <si>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</si>
  <si>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</si>
  <si>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</si>
  <si>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</si>
  <si>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</si>
  <si>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</si>
  <si>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</si>
  <si>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</si>
  <si>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</si>
  <si>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</si>
  <si>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</si>
  <si>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</si>
  <si>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</si>
  <si>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</si>
  <si>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</si>
  <si>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</si>
  <si>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</si>
  <si>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</si>
  <si>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</si>
  <si>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</si>
  <si>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</si>
  <si>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</si>
  <si>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</si>
  <si>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</si>
  <si>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</si>
  <si>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</si>
  <si>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</si>
  <si>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</si>
  <si>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</si>
  <si>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</si>
  <si>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</si>
  <si>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</si>
  <si>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</si>
  <si>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</si>
  <si>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</si>
  <si>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</si>
  <si>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</si>
  <si>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</si>
  <si>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</si>
  <si>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</si>
  <si>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</si>
  <si>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</si>
  <si>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</si>
  <si>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</si>
  <si>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</si>
  <si>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</si>
  <si>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</si>
  <si>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</si>
  <si>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</si>
  <si>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</si>
  <si>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</si>
  <si>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</si>
  <si>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</si>
  <si>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</si>
  <si>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</si>
  <si>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</si>
  <si>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</si>
  <si>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</si>
  <si>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</si>
  <si>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</si>
  <si>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</si>
  <si>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</si>
  <si>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</si>
  <si>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</si>
  <si>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</si>
  <si>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</si>
  <si>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</si>
  <si>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</si>
  <si>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</si>
  <si>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</si>
  <si>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</si>
  <si>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</si>
  <si>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</si>
  <si>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</si>
  <si>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</si>
  <si>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</si>
  <si>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</si>
  <si>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</si>
  <si>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</si>
  <si>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</si>
  <si>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</si>
  <si>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</si>
  <si>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</si>
  <si>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</si>
  <si>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</si>
  <si>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</si>
  <si>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</si>
  <si>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</si>
  <si>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</si>
  <si>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</si>
  <si>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</si>
  <si>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</si>
  <si>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</si>
  <si>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</si>
  <si>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</si>
  <si>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</si>
  <si>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</si>
  <si>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</si>
  <si>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</si>
  <si>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</si>
  <si>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</si>
  <si>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</si>
  <si>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</si>
  <si>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</si>
  <si>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</si>
  <si>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</si>
  <si>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</si>
  <si>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</si>
  <si>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</si>
  <si>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</si>
  <si>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</si>
  <si>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</si>
  <si>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</si>
  <si>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</si>
  <si>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</si>
  <si>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</si>
  <si>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</si>
  <si>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</si>
  <si>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</si>
  <si>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</si>
  <si>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</si>
  <si>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</si>
  <si>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</si>
  <si>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</si>
  <si>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</si>
  <si>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</si>
  <si>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</si>
  <si>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</si>
  <si>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</si>
  <si>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</si>
  <si>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</si>
  <si>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</si>
  <si>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</si>
  <si>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</si>
  <si>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</si>
  <si>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</si>
  <si>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</si>
  <si>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</si>
  <si>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</si>
  <si>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</si>
  <si>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</si>
  <si>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</si>
  <si>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</si>
  <si>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</si>
  <si>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</si>
  <si>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</si>
  <si>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</si>
  <si>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</si>
  <si>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</si>
  <si>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</si>
  <si>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</si>
  <si>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</si>
  <si>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</si>
  <si>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</si>
  <si>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</si>
  <si>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</si>
  <si>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</si>
  <si>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</si>
  <si>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</si>
  <si>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</si>
  <si>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</si>
  <si>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</si>
  <si>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</si>
  <si>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</si>
  <si>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</si>
  <si>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</si>
  <si>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</si>
  <si>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</si>
  <si>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</si>
  <si>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</si>
  <si>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</si>
  <si>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</si>
  <si>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</si>
  <si>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</si>
  <si>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</si>
  <si>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</si>
  <si>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</si>
  <si>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</si>
  <si>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</si>
  <si>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</si>
  <si>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</si>
  <si>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</si>
  <si>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</si>
  <si>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</si>
  <si>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</si>
  <si>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</si>
  <si>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</si>
  <si>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</si>
  <si>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</si>
  <si>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</si>
  <si>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</si>
  <si>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</si>
  <si>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</si>
  <si>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</si>
  <si>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</si>
  <si>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</si>
  <si>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</si>
  <si>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</si>
  <si>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</si>
  <si>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</si>
  <si>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</si>
  <si>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</si>
  <si>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</si>
  <si>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</si>
  <si>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</si>
  <si>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</si>
  <si>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</si>
  <si>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</si>
  <si>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</si>
  <si>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</si>
  <si>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</si>
  <si>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</si>
  <si>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</si>
  <si>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</si>
  <si>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</si>
  <si>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</si>
  <si>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</si>
  <si>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</si>
  <si>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</si>
  <si>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</si>
  <si>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</si>
  <si>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</si>
  <si>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</si>
  <si>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</si>
  <si>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</si>
  <si>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</si>
  <si>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</si>
  <si>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</si>
  <si>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</si>
  <si>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</si>
  <si>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</si>
  <si>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</si>
  <si>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</si>
  <si>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</si>
  <si>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</si>
  <si>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</si>
  <si>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</si>
  <si>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</si>
  <si>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</si>
  <si>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</si>
  <si>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</si>
  <si>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</si>
  <si>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</si>
  <si>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</si>
  <si>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</si>
  <si>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</si>
  <si>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</si>
  <si>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</si>
  <si>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</si>
  <si>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</si>
  <si>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</si>
  <si>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</si>
  <si>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</si>
  <si>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</si>
  <si>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</si>
  <si>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</si>
  <si>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</si>
  <si>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</si>
  <si>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</si>
  <si>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</si>
  <si>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</si>
  <si>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</si>
  <si>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</si>
  <si>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</si>
  <si>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</si>
  <si>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</si>
  <si>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</si>
  <si>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</si>
  <si>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</si>
  <si>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</si>
  <si>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</si>
  <si>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</si>
  <si>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</si>
  <si>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</si>
  <si>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</si>
  <si>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</si>
  <si>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</si>
  <si>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</si>
  <si>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</si>
  <si>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</si>
  <si>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</si>
  <si>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</si>
  <si>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</si>
  <si>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</si>
  <si>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</si>
  <si>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</si>
  <si>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</si>
  <si>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</si>
  <si>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</si>
  <si>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</si>
  <si>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</si>
  <si>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</si>
  <si>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</si>
  <si>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</si>
  <si>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</si>
  <si>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</si>
  <si>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</si>
  <si>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</si>
  <si>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</si>
  <si>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</si>
  <si>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</si>
  <si>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</si>
  <si>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</si>
  <si>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</si>
  <si>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</si>
  <si>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</si>
  <si>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</si>
  <si>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</si>
  <si>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</si>
  <si>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</si>
  <si>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</si>
  <si>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</si>
  <si>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</si>
  <si>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</si>
  <si>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</si>
  <si>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</si>
  <si>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</si>
  <si>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</si>
  <si>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</si>
  <si>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</si>
  <si>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</si>
  <si>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</si>
  <si>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</si>
  <si>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</si>
  <si>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</si>
  <si>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</si>
  <si>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</si>
  <si>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</si>
  <si>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</si>
  <si>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</si>
  <si>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</si>
  <si>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</si>
  <si>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</si>
  <si>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</si>
  <si>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</si>
  <si>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</si>
  <si>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</si>
  <si>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</si>
  <si>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</si>
  <si>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</si>
  <si>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</si>
  <si>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</si>
  <si>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</si>
  <si>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</si>
  <si>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</si>
  <si>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</si>
  <si>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</si>
  <si>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</si>
  <si>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</si>
  <si>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</si>
  <si>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</si>
  <si>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</si>
  <si>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</si>
  <si>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</si>
  <si>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</si>
  <si>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</si>
  <si>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</si>
  <si>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</si>
  <si>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</si>
  <si>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</si>
  <si>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</si>
  <si>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</si>
  <si>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</si>
  <si>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</si>
  <si>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</si>
  <si>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</si>
  <si>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</si>
  <si>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</si>
  <si>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</si>
  <si>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</si>
  <si>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</si>
  <si>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</si>
  <si>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</si>
  <si>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</si>
  <si>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</si>
  <si>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</si>
  <si>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</si>
  <si>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</si>
  <si>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</si>
  <si>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</si>
  <si>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</si>
  <si>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</si>
  <si>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</si>
  <si>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</si>
  <si>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</si>
  <si>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</si>
  <si>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</si>
  <si>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</si>
  <si>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</si>
  <si>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</si>
  <si>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</si>
  <si>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</si>
  <si>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</si>
  <si>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</si>
  <si>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</si>
  <si>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</si>
  <si>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</si>
  <si>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</si>
  <si>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</si>
  <si>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</si>
  <si>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</si>
  <si>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</si>
  <si>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</si>
  <si>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</si>
  <si>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</si>
  <si>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</si>
  <si>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</si>
  <si>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</si>
  <si>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</si>
  <si>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</si>
  <si>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</si>
  <si>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</si>
  <si>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</si>
  <si>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</si>
  <si>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</si>
  <si>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</si>
  <si>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</si>
  <si>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</si>
  <si>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</si>
  <si>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</si>
  <si>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</si>
  <si>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</si>
  <si>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</si>
  <si>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</si>
  <si>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</si>
  <si>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</si>
  <si>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</si>
  <si>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</si>
  <si>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</si>
  <si>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</si>
  <si>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</si>
  <si>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</si>
  <si>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</si>
  <si>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</si>
  <si>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</si>
  <si>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</si>
  <si>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</si>
  <si>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</si>
  <si>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</si>
  <si>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</si>
  <si>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</si>
  <si>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</si>
  <si>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</si>
  <si>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</si>
  <si>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</si>
  <si>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</si>
  <si>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</si>
  <si>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</si>
  <si>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</si>
  <si>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</si>
  <si>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</si>
  <si>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</si>
  <si>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</si>
  <si>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</si>
  <si>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</si>
  <si>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</si>
  <si>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</si>
  <si>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</si>
  <si>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</si>
  <si>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</si>
  <si>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</si>
  <si>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</si>
  <si>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</si>
  <si>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</si>
  <si>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</si>
  <si>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</si>
  <si>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</si>
  <si>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</si>
  <si>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</si>
  <si>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</si>
  <si>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</si>
  <si>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</si>
  <si>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</si>
  <si>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</si>
  <si>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</si>
  <si>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</si>
  <si>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</si>
  <si>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</si>
  <si>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</si>
  <si>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</si>
  <si>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</si>
  <si>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</si>
  <si>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</si>
  <si>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</si>
  <si>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</si>
  <si>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</si>
  <si>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</si>
  <si>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</si>
  <si>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</si>
  <si>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</si>
  <si>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</si>
  <si>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</si>
  <si>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</si>
  <si>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</si>
  <si>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</si>
  <si>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</si>
  <si>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</si>
  <si>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</si>
  <si>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</si>
  <si>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</si>
  <si>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</si>
  <si>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</si>
  <si>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</si>
  <si>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</si>
  <si>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</si>
  <si>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</si>
  <si>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</si>
  <si>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</si>
  <si>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</si>
  <si>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</si>
  <si>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</si>
  <si>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</si>
  <si>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</si>
  <si>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</si>
  <si>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</si>
  <si>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</si>
  <si>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</si>
  <si>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</si>
  <si>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</si>
  <si>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</si>
  <si>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</si>
  <si>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</si>
  <si>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</si>
  <si>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</si>
  <si>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</si>
  <si>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</si>
  <si>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</si>
  <si>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</si>
  <si>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</si>
  <si>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</si>
  <si>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</si>
  <si>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</si>
  <si>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</si>
  <si>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</si>
  <si>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</si>
  <si>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</si>
  <si>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</si>
  <si>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</si>
  <si>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</si>
  <si>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</si>
  <si>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</si>
  <si>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</si>
  <si>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</si>
  <si>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</si>
  <si>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</si>
  <si>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</si>
  <si>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</si>
  <si>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</si>
  <si>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</si>
  <si>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</si>
  <si>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</si>
  <si>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</si>
  <si>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</si>
  <si>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</si>
  <si>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</si>
  <si>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</si>
  <si>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</si>
  <si>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</si>
  <si>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</si>
  <si>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</si>
  <si>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</si>
  <si>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</si>
  <si>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</si>
  <si>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</si>
  <si>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</si>
  <si>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</si>
  <si>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</si>
  <si>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</si>
  <si>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</si>
  <si>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</si>
  <si>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</si>
  <si>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</si>
  <si>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</si>
  <si>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</si>
  <si>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</si>
  <si>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</si>
  <si>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</si>
  <si>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</si>
  <si>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</si>
  <si>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</si>
  <si>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</si>
  <si>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</si>
  <si>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</si>
  <si>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</si>
  <si>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</si>
  <si>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</si>
  <si>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</si>
  <si>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</si>
  <si>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</si>
  <si>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</si>
  <si>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</si>
  <si>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</si>
  <si>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</si>
  <si>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</si>
  <si>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</si>
  <si>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</si>
  <si>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</si>
  <si>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</si>
  <si>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</si>
  <si>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</si>
  <si>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</si>
  <si>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</si>
  <si>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</si>
  <si>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</si>
  <si>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</si>
  <si>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</si>
  <si>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</si>
  <si>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</si>
  <si>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</si>
  <si>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</si>
  <si>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</si>
  <si>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</si>
  <si>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</si>
  <si>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</si>
  <si>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</si>
  <si>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</si>
  <si>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</si>
  <si>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</si>
  <si>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</si>
  <si>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</si>
  <si>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</si>
  <si>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</si>
  <si>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</si>
  <si>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</si>
  <si>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</si>
  <si>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</si>
  <si>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</si>
  <si>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</si>
  <si>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</si>
  <si>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</si>
  <si>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</si>
  <si>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</si>
  <si>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</si>
  <si>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</si>
  <si>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</si>
  <si>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</si>
  <si>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</si>
  <si>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</si>
  <si>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</si>
  <si>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</si>
  <si>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</si>
  <si>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</si>
  <si>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</si>
  <si>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</si>
  <si>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</si>
  <si>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</si>
  <si>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</si>
  <si>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</si>
  <si>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</si>
  <si>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</si>
  <si>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</si>
  <si>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</si>
  <si>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</si>
  <si>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</si>
  <si>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</si>
  <si>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</si>
  <si>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</si>
  <si>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</si>
  <si>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</si>
  <si>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</si>
  <si>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</si>
  <si>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</si>
  <si>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</si>
  <si>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</si>
  <si>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</si>
  <si>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</si>
  <si>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</si>
  <si>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</si>
  <si>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</si>
  <si>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</si>
  <si>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</si>
  <si>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</si>
  <si>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</si>
  <si>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</si>
  <si>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</si>
  <si>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</si>
  <si>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</si>
  <si>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</si>
  <si>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</si>
  <si>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</si>
  <si>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</si>
  <si>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</si>
  <si>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</si>
  <si>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</si>
  <si>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</si>
  <si>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</si>
  <si>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</si>
  <si>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</si>
  <si>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</si>
  <si>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</si>
  <si>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</si>
  <si>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</si>
  <si>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</si>
  <si>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</si>
  <si>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</si>
  <si>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</si>
  <si>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</si>
  <si>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</si>
  <si>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</si>
  <si>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</si>
  <si>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</si>
  <si>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</si>
  <si>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</si>
  <si>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</si>
  <si>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</si>
  <si>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</si>
  <si>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</si>
  <si>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</si>
  <si>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</si>
  <si>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</si>
  <si>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</si>
  <si>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</si>
  <si>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</si>
  <si>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</si>
  <si>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</si>
  <si>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</si>
  <si>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</si>
  <si>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</si>
  <si>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</si>
  <si>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</si>
  <si>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</si>
  <si>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</si>
  <si>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</si>
  <si>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</si>
  <si>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</si>
  <si>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</si>
  <si>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</si>
  <si>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</si>
  <si>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</si>
  <si>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</si>
  <si>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</si>
  <si>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</si>
  <si>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</si>
  <si>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</si>
  <si>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</si>
  <si>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</si>
  <si>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</si>
  <si>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</si>
  <si>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</si>
  <si>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</si>
  <si>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</si>
  <si>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</si>
  <si>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</si>
  <si>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</si>
  <si>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</si>
  <si>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</si>
  <si>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</si>
  <si>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</si>
  <si>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</si>
  <si>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</si>
  <si>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</si>
  <si>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</si>
  <si>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</si>
  <si>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</si>
  <si>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</si>
  <si>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</si>
  <si>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</si>
  <si>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</si>
  <si>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</si>
  <si>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</si>
  <si>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</si>
  <si>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</si>
  <si>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</si>
  <si>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</si>
  <si>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</si>
  <si>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</si>
  <si>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</si>
  <si>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</si>
  <si>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</si>
  <si>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</si>
  <si>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</si>
  <si>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</si>
  <si>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</si>
  <si>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</si>
  <si>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</si>
  <si>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</si>
  <si>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</si>
  <si>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</si>
  <si>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</si>
  <si>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</si>
  <si>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</si>
  <si>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</si>
  <si>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</si>
  <si>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</si>
  <si>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</si>
  <si>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</si>
  <si>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</si>
  <si>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</si>
  <si>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</si>
  <si>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</si>
  <si>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</si>
  <si>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</si>
  <si>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</si>
  <si>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</si>
  <si>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</si>
  <si>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</si>
  <si>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</si>
  <si>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</si>
  <si>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</si>
  <si>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</si>
  <si>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</si>
  <si>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</si>
  <si>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</si>
  <si>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</si>
  <si>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</si>
  <si>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</si>
  <si>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</si>
  <si>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</si>
  <si>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</si>
  <si>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</si>
  <si>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</si>
  <si>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</si>
  <si>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</si>
  <si>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</si>
  <si>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</si>
  <si>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</si>
  <si>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</si>
  <si>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</si>
  <si>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</si>
  <si>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</si>
  <si>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</si>
  <si>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</si>
  <si>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</si>
  <si>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</si>
  <si>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</si>
  <si>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</si>
  <si>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</si>
  <si>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</si>
  <si>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</si>
  <si>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</si>
  <si>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</si>
  <si>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</si>
  <si>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</si>
  <si>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</si>
  <si>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</si>
  <si>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</si>
  <si>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</si>
  <si>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</si>
  <si>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</si>
  <si>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</si>
  <si>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</si>
  <si>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</si>
  <si>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</si>
  <si>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</si>
  <si>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</si>
  <si>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</si>
  <si>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</si>
  <si>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</si>
  <si>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</si>
  <si>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</si>
  <si>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</si>
  <si>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</si>
  <si>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</si>
  <si>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</si>
  <si>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</si>
  <si>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</si>
  <si>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</si>
  <si>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</si>
  <si>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</si>
  <si>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</si>
  <si>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</si>
  <si>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</si>
  <si>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</si>
  <si>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</si>
  <si>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</si>
  <si>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</si>
  <si>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</si>
  <si>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</si>
  <si>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</si>
  <si>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</si>
  <si>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</si>
  <si>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</si>
  <si>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</si>
  <si>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</si>
  <si>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</si>
  <si>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</si>
  <si>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</si>
  <si>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</si>
  <si>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</si>
  <si>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</si>
  <si>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</si>
  <si>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</si>
  <si>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</si>
  <si>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</si>
  <si>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</si>
  <si>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</si>
  <si>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</si>
  <si>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</si>
  <si>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</si>
  <si>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</si>
  <si>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</si>
  <si>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</si>
  <si>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</si>
  <si>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</si>
  <si>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</si>
  <si>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</si>
  <si>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</si>
  <si>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</si>
  <si>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</si>
  <si>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</si>
  <si>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</si>
  <si>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</si>
  <si>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</si>
  <si>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</si>
  <si>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</si>
  <si>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</si>
  <si>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</si>
  <si>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</si>
  <si>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</si>
  <si>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</si>
  <si>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</si>
  <si>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</si>
  <si>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</si>
  <si>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</si>
  <si>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</si>
  <si>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</si>
  <si>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</si>
  <si>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</si>
  <si>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</si>
  <si>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</si>
  <si>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</si>
  <si>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</si>
  <si>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</si>
  <si>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</si>
  <si>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</si>
  <si>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</si>
  <si>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</si>
  <si>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</si>
  <si>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</si>
  <si>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</si>
  <si>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</si>
  <si>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</si>
  <si>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</si>
  <si>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</si>
  <si>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</si>
  <si>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</si>
  <si>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</si>
  <si>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</si>
  <si>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</si>
  <si>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</si>
  <si>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</si>
  <si>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</si>
  <si>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</si>
  <si>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</si>
  <si>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</si>
  <si>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</si>
  <si>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</si>
  <si>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</si>
  <si>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</si>
  <si>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</si>
  <si>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</si>
  <si>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</si>
  <si>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</si>
  <si>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</si>
  <si>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</si>
  <si>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</si>
  <si>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</si>
  <si>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</si>
  <si>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</si>
  <si>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</si>
  <si>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</si>
  <si>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</si>
  <si>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</si>
  <si>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</si>
  <si>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</si>
  <si>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</si>
  <si>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</si>
  <si>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</si>
  <si>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</si>
  <si>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</si>
  <si>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</si>
  <si>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</si>
  <si>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</si>
  <si>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</si>
  <si>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</si>
  <si>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</si>
  <si>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</si>
  <si>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</si>
  <si>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</si>
  <si>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</si>
  <si>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</si>
  <si>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</si>
  <si>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</si>
  <si>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</si>
  <si>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</si>
  <si>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</si>
  <si>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</si>
  <si>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</si>
  <si>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</si>
  <si>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</si>
  <si>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</si>
  <si>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</si>
  <si>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</si>
  <si>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</si>
  <si>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</si>
  <si>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</si>
  <si>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</si>
  <si>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</si>
  <si>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</si>
  <si>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</si>
  <si>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</si>
  <si>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</si>
  <si>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</si>
  <si>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</si>
  <si>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</si>
  <si>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</si>
  <si>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</si>
  <si>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</si>
  <si>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</si>
  <si>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</si>
  <si>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</si>
  <si>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</si>
  <si>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</si>
  <si>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</si>
  <si>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</si>
  <si>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</si>
  <si>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</si>
  <si>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</si>
  <si>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</si>
  <si>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</si>
  <si>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</si>
  <si>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</si>
  <si>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</si>
  <si>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</si>
  <si>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</si>
  <si>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</si>
  <si>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</si>
  <si>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</si>
  <si>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</si>
  <si>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</si>
  <si>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</si>
  <si>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</si>
  <si>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</si>
  <si>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</si>
  <si>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</si>
  <si>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</si>
  <si>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</si>
  <si>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</si>
  <si>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</si>
  <si>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</si>
  <si>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</si>
  <si>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</si>
  <si>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</si>
  <si>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</si>
  <si>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</si>
  <si>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</si>
  <si>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</si>
  <si>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</si>
  <si>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</si>
  <si>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</si>
  <si>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</si>
  <si>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</si>
  <si>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</si>
  <si>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</si>
  <si>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</si>
  <si>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</si>
  <si>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</si>
  <si>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</si>
  <si>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</si>
  <si>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</si>
  <si>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</si>
  <si>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</si>
  <si>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</si>
  <si>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</si>
  <si>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</si>
  <si>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</si>
  <si>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</si>
  <si>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</si>
  <si>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</si>
  <si>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</si>
  <si>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</si>
  <si>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</si>
  <si>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</si>
  <si>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</si>
  <si>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</si>
  <si>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</si>
  <si>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</si>
  <si>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</si>
  <si>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</si>
  <si>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</si>
  <si>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</si>
  <si>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</si>
  <si>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</si>
  <si>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</si>
  <si>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</si>
  <si>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</si>
  <si>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</si>
  <si>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</si>
  <si>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</si>
  <si>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</si>
  <si>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</si>
  <si>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</si>
  <si>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</si>
  <si>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</si>
  <si>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</si>
  <si>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</si>
  <si>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</si>
  <si>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</si>
  <si>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</si>
  <si>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</si>
  <si>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</si>
  <si>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</si>
  <si>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</si>
  <si>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</si>
  <si>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</si>
  <si>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</si>
  <si>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</si>
  <si>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</si>
  <si>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</si>
  <si>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</si>
  <si>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</si>
  <si>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</si>
  <si>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</si>
  <si>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</si>
  <si>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</si>
  <si>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</si>
  <si>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</si>
  <si>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</si>
  <si>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</si>
  <si>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</si>
  <si>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</si>
  <si>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</si>
  <si>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</si>
  <si>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</si>
  <si>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</si>
  <si>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</si>
  <si>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</si>
  <si>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</si>
  <si>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</si>
  <si>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</si>
  <si>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</si>
  <si>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</si>
  <si>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</si>
  <si>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</si>
  <si>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</si>
  <si>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</si>
  <si>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</si>
  <si>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</si>
  <si>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</si>
  <si>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</si>
  <si>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</si>
  <si>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</si>
  <si>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</si>
  <si>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</si>
  <si>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</si>
  <si>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</si>
  <si>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</si>
  <si>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</si>
  <si>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</si>
  <si>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</si>
  <si>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</si>
  <si>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</si>
  <si>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</si>
  <si>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</si>
  <si>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</si>
  <si>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</si>
  <si>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</si>
  <si>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</si>
  <si>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</si>
  <si>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</si>
  <si>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</si>
  <si>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</si>
  <si>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</si>
  <si>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</si>
  <si>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</si>
  <si>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</si>
  <si>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</si>
  <si>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</si>
  <si>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</si>
  <si>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</si>
  <si>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</si>
  <si>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</si>
  <si>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</si>
  <si>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</si>
  <si>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</si>
  <si>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</si>
  <si>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</si>
  <si>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</si>
  <si>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</si>
  <si>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</si>
  <si>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</si>
  <si>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</si>
  <si>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</si>
  <si>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</si>
  <si>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</si>
  <si>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</si>
  <si>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</si>
  <si>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</si>
  <si>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</si>
  <si>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</si>
  <si>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</si>
  <si>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</si>
  <si>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</si>
  <si>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</si>
  <si>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</si>
  <si>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</si>
  <si>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</si>
  <si>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</si>
  <si>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</si>
  <si>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</si>
  <si>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</si>
  <si>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</si>
  <si>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</si>
  <si>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</si>
  <si>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</si>
  <si>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</si>
  <si>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</si>
  <si>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</si>
  <si>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</si>
  <si>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</si>
  <si>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</si>
  <si>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</si>
  <si>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</si>
  <si>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</si>
  <si>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</si>
  <si>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</si>
  <si>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</si>
  <si>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</si>
  <si>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</si>
  <si>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</si>
  <si>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</si>
  <si>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</si>
  <si>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</si>
  <si>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</si>
  <si>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</si>
  <si>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</si>
  <si>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</si>
  <si>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</si>
  <si>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</si>
  <si>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</si>
  <si>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</si>
  <si>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</si>
  <si>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</si>
  <si>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</si>
  <si>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</si>
  <si>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</si>
  <si>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</si>
  <si>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</si>
  <si>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</si>
  <si>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</si>
  <si>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</si>
  <si>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</si>
  <si>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</si>
  <si>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</si>
  <si>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</si>
  <si>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</si>
  <si>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</si>
  <si>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</si>
  <si>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</si>
  <si>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</si>
  <si>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</si>
  <si>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</si>
  <si>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</si>
  <si>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</si>
  <si>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</si>
  <si>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</si>
  <si>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</si>
  <si>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</si>
  <si>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</si>
  <si>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</si>
  <si>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</si>
  <si>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</si>
  <si>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</si>
  <si>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</si>
  <si>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</si>
  <si>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</si>
  <si>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</si>
  <si>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</si>
  <si>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</si>
  <si>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</si>
  <si>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</si>
  <si>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</si>
  <si>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</si>
  <si>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</si>
  <si>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</si>
  <si>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</si>
  <si>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</si>
  <si>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</si>
  <si>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</si>
  <si>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</si>
  <si>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</si>
  <si>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</si>
  <si>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</si>
  <si>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</si>
  <si>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</si>
  <si>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</si>
  <si>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</si>
  <si>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</si>
  <si>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</si>
  <si>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</si>
  <si>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</si>
  <si>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</si>
  <si>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</si>
  <si>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</si>
  <si>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</si>
  <si>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</si>
  <si>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</si>
  <si>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</si>
  <si>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</si>
  <si>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</si>
  <si>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</si>
  <si>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</si>
  <si>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</si>
  <si>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</si>
  <si>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</si>
  <si>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</si>
  <si>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</si>
  <si>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</si>
  <si>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</si>
  <si>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</si>
  <si>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</si>
  <si>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</si>
  <si>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</si>
  <si>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</si>
  <si>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</si>
  <si>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</si>
  <si>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</si>
  <si>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</si>
  <si>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</si>
  <si>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</si>
  <si>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</si>
  <si>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</si>
  <si>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</si>
  <si>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</si>
  <si>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</si>
  <si>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</si>
  <si>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</si>
  <si>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</si>
  <si>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</si>
  <si>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</si>
  <si>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</si>
  <si>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</si>
  <si>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</si>
  <si>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</si>
  <si>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</si>
  <si>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</si>
  <si>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</si>
  <si>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</si>
  <si>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</si>
  <si>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</si>
  <si>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</si>
  <si>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</si>
  <si>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</si>
  <si>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</si>
  <si>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</si>
  <si>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</si>
  <si>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</si>
  <si>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</si>
  <si>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</si>
  <si>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</si>
  <si>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</si>
  <si>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</si>
  <si>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</si>
  <si>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</si>
  <si>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</si>
  <si>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</si>
  <si>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</si>
  <si>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</si>
  <si>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</si>
  <si>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</si>
  <si>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</si>
  <si>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</si>
  <si>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</si>
  <si>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</si>
  <si>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</si>
  <si>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</si>
  <si>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</si>
  <si>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</si>
  <si>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</si>
  <si>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</si>
  <si>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</si>
  <si>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</si>
  <si>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</si>
  <si>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</si>
  <si>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</si>
  <si>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</si>
  <si>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</si>
  <si>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</si>
  <si>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</si>
  <si>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</si>
  <si>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</si>
  <si>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</si>
  <si>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</si>
  <si>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</si>
  <si>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</si>
  <si>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</si>
  <si>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</si>
  <si>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</si>
  <si>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</si>
  <si>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</si>
  <si>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</si>
  <si>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</si>
  <si>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</si>
  <si>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</si>
  <si>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</si>
  <si>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</si>
  <si>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</si>
  <si>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</si>
  <si>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</si>
  <si>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</si>
  <si>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</si>
  <si>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</si>
  <si>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</si>
  <si>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</si>
  <si>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</si>
  <si>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</si>
  <si>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</si>
  <si>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</si>
  <si>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</si>
  <si>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</si>
  <si>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</si>
  <si>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</si>
  <si>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</si>
  <si>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</si>
  <si>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</si>
  <si>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</si>
  <si>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</si>
  <si>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</si>
  <si>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</si>
  <si>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</si>
  <si>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</si>
  <si>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</si>
  <si>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</si>
  <si>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</si>
  <si>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</si>
  <si>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</si>
  <si>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</si>
  <si>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</si>
  <si>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</si>
  <si>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</si>
  <si>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</si>
  <si>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</si>
  <si>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</si>
  <si>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</si>
  <si>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</si>
  <si>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</si>
  <si>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</si>
  <si>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</si>
  <si>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</si>
  <si>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</si>
  <si>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</si>
  <si>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</si>
  <si>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</si>
  <si>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</si>
  <si>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</si>
  <si>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</si>
  <si>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</si>
  <si>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</si>
  <si>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</si>
  <si>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</si>
  <si>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</si>
  <si>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</si>
  <si>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</si>
  <si>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</si>
  <si>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</si>
  <si>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</si>
  <si>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</si>
  <si>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</si>
  <si>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</si>
  <si>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</si>
  <si>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</si>
  <si>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</si>
  <si>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</si>
  <si>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</si>
  <si>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</si>
  <si>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</si>
  <si>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</si>
  <si>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</si>
  <si>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</si>
  <si>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</si>
  <si>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</si>
  <si>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</si>
  <si>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</si>
  <si>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</si>
  <si>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</si>
  <si>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</si>
  <si>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</si>
  <si>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</si>
  <si>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</si>
  <si>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</si>
  <si>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</si>
  <si>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</si>
  <si>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</si>
  <si>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</si>
  <si>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</si>
  <si>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</si>
  <si>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</si>
  <si>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</si>
  <si>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</si>
  <si>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</si>
  <si>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</si>
  <si>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</si>
  <si>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</si>
  <si>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</si>
  <si>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</si>
  <si>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</si>
  <si>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</si>
  <si>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</si>
  <si>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</si>
  <si>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</si>
  <si>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</si>
  <si>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</si>
  <si>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</si>
  <si>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</si>
  <si>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</si>
  <si>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</si>
  <si>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</si>
  <si>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</si>
  <si>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</si>
  <si>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</si>
  <si>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</si>
  <si>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</si>
  <si>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</si>
  <si>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</si>
  <si>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</si>
  <si>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</si>
  <si>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</si>
  <si>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</si>
  <si>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</si>
  <si>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</si>
  <si>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</si>
  <si>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</si>
  <si>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</si>
  <si>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</si>
  <si>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</si>
  <si>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</si>
  <si>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</si>
  <si>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</si>
  <si>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</si>
  <si>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</si>
  <si>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</si>
  <si>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</si>
  <si>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</si>
  <si>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</si>
  <si>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</si>
  <si>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</si>
  <si>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</si>
  <si>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</si>
  <si>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</si>
  <si>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</si>
  <si>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</si>
  <si>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</si>
  <si>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</si>
  <si>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</si>
  <si>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</si>
  <si>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</si>
  <si>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</si>
  <si>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</si>
  <si>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</si>
  <si>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</si>
  <si>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</si>
  <si>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</si>
  <si>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</si>
  <si>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</si>
  <si>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</si>
  <si>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</si>
  <si>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</si>
  <si>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</si>
  <si>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</si>
  <si>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</si>
  <si>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</si>
  <si>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</si>
  <si>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</si>
  <si>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</si>
  <si>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</si>
  <si>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</si>
  <si>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</si>
  <si>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</si>
  <si>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</si>
  <si>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</si>
  <si>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</si>
  <si>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</si>
  <si>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</si>
  <si>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</si>
  <si>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</si>
  <si>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</si>
  <si>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</si>
  <si>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</si>
  <si>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</si>
  <si>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</si>
  <si>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</si>
  <si>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</si>
  <si>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</si>
  <si>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</si>
  <si>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</si>
  <si>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</si>
  <si>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</si>
  <si>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</si>
  <si>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</si>
  <si>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</si>
  <si>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</si>
  <si>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</si>
  <si>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</si>
  <si>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</si>
  <si>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</si>
  <si>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</si>
  <si>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</si>
  <si>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</si>
  <si>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</si>
  <si>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</si>
  <si>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</si>
  <si>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</si>
  <si>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</si>
  <si>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</si>
  <si>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</si>
  <si>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</si>
  <si>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</si>
  <si>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</si>
  <si>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</si>
  <si>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</si>
  <si>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</si>
  <si>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</si>
  <si>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</si>
  <si>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</si>
  <si>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</si>
  <si>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</si>
  <si>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</si>
  <si>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</si>
  <si>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</si>
  <si>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</si>
  <si>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</si>
  <si>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</si>
  <si>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</si>
  <si>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</si>
  <si>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</si>
  <si>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</si>
  <si>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</si>
  <si>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</si>
  <si>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</si>
  <si>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</si>
  <si>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</si>
  <si>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</si>
  <si>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</si>
  <si>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</si>
  <si>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</si>
  <si>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</si>
  <si>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</si>
  <si>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</si>
  <si>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</si>
  <si>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</si>
  <si>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</si>
  <si>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</si>
  <si>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</si>
  <si>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</si>
  <si>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</si>
  <si>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</si>
  <si>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</si>
  <si>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</si>
  <si>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</si>
  <si>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</si>
  <si>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</si>
  <si>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</si>
  <si>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</si>
  <si>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</si>
  <si>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</si>
  <si>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</si>
  <si>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</si>
  <si>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</si>
  <si>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</si>
  <si>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</si>
  <si>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</si>
  <si>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</si>
  <si>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</si>
  <si>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</si>
  <si>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</si>
  <si>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</si>
  <si>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</si>
  <si>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</si>
  <si>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</si>
  <si>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</si>
  <si>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</si>
  <si>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</si>
  <si>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</si>
  <si>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</si>
  <si>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</si>
  <si>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</si>
  <si>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</si>
  <si>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</si>
  <si>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</si>
  <si>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</si>
  <si>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</si>
  <si>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</si>
  <si>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</si>
  <si>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</si>
  <si>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</si>
  <si>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</si>
  <si>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</si>
  <si>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</si>
  <si>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</si>
  <si>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</si>
  <si>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</si>
  <si>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</si>
  <si>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</si>
  <si>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</si>
  <si>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</si>
  <si>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</si>
  <si>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</si>
  <si>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</si>
  <si>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</si>
  <si>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</si>
  <si>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</si>
  <si>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</si>
  <si>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</si>
  <si>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</si>
  <si>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</si>
  <si>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</si>
  <si>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</si>
  <si>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</si>
  <si>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</si>
  <si>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</si>
  <si>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</si>
  <si>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</si>
  <si>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</si>
  <si>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</si>
  <si>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</si>
  <si>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</si>
  <si>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</si>
  <si>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</si>
  <si>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</si>
  <si>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</si>
  <si>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</si>
  <si>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</si>
  <si>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</si>
  <si>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</si>
  <si>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</si>
  <si>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</si>
  <si>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</si>
  <si>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</si>
  <si>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</si>
  <si>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</si>
  <si>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</si>
  <si>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</si>
  <si>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</si>
  <si>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</si>
  <si>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</si>
  <si>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</si>
  <si>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</si>
  <si>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</si>
  <si>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</si>
  <si>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</si>
  <si>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</si>
  <si>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</si>
  <si>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</si>
  <si>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</si>
  <si>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</si>
  <si>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</si>
  <si>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</si>
  <si>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</si>
  <si>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</si>
  <si>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</si>
  <si>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</si>
  <si>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</si>
  <si>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</si>
  <si>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</si>
  <si>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</si>
  <si>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</si>
  <si>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</si>
  <si>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</si>
  <si>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</si>
  <si>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</si>
  <si>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</si>
  <si>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</si>
  <si>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</si>
  <si>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</si>
  <si>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</si>
  <si>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</si>
  <si>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</si>
  <si>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</si>
  <si>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</si>
  <si>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</si>
  <si>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</si>
  <si>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</si>
  <si>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</si>
  <si>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</si>
  <si>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</si>
  <si>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</si>
  <si>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</si>
  <si>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</si>
  <si>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</si>
  <si>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</si>
  <si>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</si>
  <si>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</si>
  <si>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</si>
  <si>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</si>
  <si>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</si>
  <si>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</si>
  <si>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</si>
  <si>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</si>
  <si>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</si>
  <si>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</si>
  <si>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</si>
  <si>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</si>
  <si>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</si>
  <si>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</si>
  <si>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</si>
  <si>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</si>
  <si>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</si>
  <si>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</si>
  <si>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</si>
  <si>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</si>
  <si>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</si>
  <si>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</si>
  <si>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</si>
  <si>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</si>
  <si>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</si>
  <si>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</si>
  <si>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</si>
  <si>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</si>
  <si>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</si>
  <si>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</si>
  <si>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</si>
  <si>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</si>
  <si>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</si>
  <si>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</si>
  <si>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</si>
  <si>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</si>
  <si>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</si>
  <si>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</si>
  <si>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</si>
  <si>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</si>
  <si>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</si>
  <si>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</si>
  <si>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</si>
  <si>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</si>
  <si>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</si>
  <si>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</si>
  <si>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</si>
  <si>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</si>
  <si>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</si>
  <si>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</si>
  <si>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</si>
  <si>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</si>
  <si>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</si>
  <si>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</si>
  <si>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</si>
  <si>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</si>
  <si>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</si>
  <si>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</si>
  <si>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</si>
  <si>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</si>
  <si>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</si>
  <si>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</si>
  <si>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</si>
  <si>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</si>
  <si>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</si>
  <si>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</si>
  <si>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</si>
  <si>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</si>
  <si>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</si>
  <si>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</si>
  <si>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</si>
  <si>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</si>
  <si>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</si>
  <si>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</si>
  <si>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</si>
  <si>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</si>
  <si>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</si>
  <si>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</si>
  <si>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</si>
  <si>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</si>
  <si>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</si>
  <si>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</si>
  <si>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</si>
  <si>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</si>
  <si>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</si>
  <si>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</si>
  <si>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</si>
  <si>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</si>
  <si>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</si>
  <si>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</si>
  <si>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</si>
  <si>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</si>
  <si>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</si>
  <si>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</si>
  <si>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</si>
  <si>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</si>
  <si>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</si>
  <si>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</si>
  <si>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</si>
  <si>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</si>
  <si>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</si>
  <si>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</si>
  <si>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</si>
  <si>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</si>
  <si>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</si>
  <si>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</si>
  <si>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</si>
  <si>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</si>
  <si>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</si>
  <si>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</si>
  <si>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</si>
  <si>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</si>
  <si>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</si>
  <si>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</si>
  <si>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</si>
  <si>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</si>
  <si>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</si>
  <si>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</si>
  <si>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</si>
  <si>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</si>
  <si>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</si>
  <si>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</si>
  <si>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</si>
  <si>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</si>
  <si>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</si>
  <si>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</si>
  <si>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</si>
  <si>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</si>
  <si>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</si>
  <si>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</si>
  <si>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</si>
  <si>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</si>
  <si>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</si>
  <si>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</si>
  <si>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</si>
  <si>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</si>
  <si>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</si>
  <si>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</si>
  <si>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</si>
  <si>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</si>
  <si>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</si>
  <si>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</si>
  <si>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</si>
  <si>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</si>
  <si>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</si>
  <si>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</si>
  <si>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</si>
  <si>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</si>
  <si>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</si>
  <si>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</si>
  <si>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</si>
  <si>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</si>
  <si>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</si>
  <si>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</si>
  <si>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</si>
  <si>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</si>
  <si>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</si>
  <si>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</si>
  <si>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</si>
  <si>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</si>
  <si>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</si>
  <si>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</si>
  <si>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</si>
  <si>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</si>
  <si>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</si>
  <si>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</si>
  <si>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</si>
  <si>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</si>
  <si>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</si>
  <si>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</si>
  <si>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</si>
  <si>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</si>
  <si>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</si>
  <si>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</si>
  <si>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</si>
  <si>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</si>
  <si>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</si>
  <si>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</si>
  <si>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</si>
  <si>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</si>
  <si>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</si>
  <si>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</si>
  <si>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</si>
  <si>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</si>
  <si>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</si>
  <si>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</si>
  <si>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</si>
  <si>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</si>
  <si>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</si>
  <si>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</si>
  <si>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</si>
  <si>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</si>
  <si>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</si>
  <si>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</si>
  <si>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</si>
  <si>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</si>
  <si>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</si>
  <si>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</si>
  <si>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</si>
  <si>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</si>
  <si>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</si>
  <si>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</si>
  <si>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</si>
  <si>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</si>
  <si>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</si>
  <si>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</si>
  <si>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</si>
  <si>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</si>
  <si>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</si>
  <si>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</si>
  <si>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</si>
  <si>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</si>
  <si>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</si>
  <si>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</si>
  <si>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</si>
  <si>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</si>
  <si>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</si>
  <si>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</si>
  <si>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</si>
  <si>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</si>
  <si>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</si>
  <si>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</si>
  <si>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</si>
  <si>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</si>
  <si>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</si>
  <si>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</si>
  <si>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</si>
  <si>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</si>
  <si>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</si>
  <si>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</si>
  <si>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</si>
  <si>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</si>
  <si>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</si>
  <si>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</si>
  <si>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</si>
  <si>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</si>
  <si>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</si>
  <si>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</si>
  <si>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</si>
  <si>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</si>
  <si>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</si>
  <si>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</si>
  <si>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</si>
  <si>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</si>
  <si>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</si>
  <si>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</si>
  <si>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</si>
  <si>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</si>
  <si>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</si>
  <si>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</si>
  <si>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</si>
  <si>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</si>
  <si>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</si>
  <si>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</si>
  <si>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</si>
  <si>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</si>
  <si>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</si>
  <si>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</si>
  <si>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</si>
  <si>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</si>
  <si>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</si>
  <si>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</si>
  <si>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</si>
  <si>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</si>
  <si>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</si>
  <si>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</si>
  <si>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</si>
  <si>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</si>
  <si>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</si>
  <si>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</si>
  <si>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</si>
  <si>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</si>
  <si>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</si>
  <si>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</si>
  <si>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</si>
  <si>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</si>
  <si>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</si>
  <si>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</si>
  <si>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</si>
  <si>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</si>
  <si>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</si>
  <si>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</si>
  <si>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</si>
  <si>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</si>
  <si>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</si>
  <si>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</si>
  <si>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</si>
  <si>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</si>
  <si>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</si>
  <si>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</si>
  <si>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</si>
  <si>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</si>
  <si>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</si>
  <si>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</si>
  <si>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</si>
  <si>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</si>
  <si>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</si>
  <si>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</si>
  <si>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</si>
  <si>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</si>
  <si>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</si>
  <si>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</si>
  <si>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</si>
  <si>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</si>
  <si>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</si>
  <si>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</si>
  <si>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</si>
  <si>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</si>
  <si>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</si>
  <si>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</si>
  <si>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</si>
  <si>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</si>
  <si>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</si>
  <si>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</si>
  <si>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</si>
  <si>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</si>
  <si>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</si>
  <si>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</si>
  <si>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</si>
  <si>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</si>
  <si>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</si>
  <si>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</si>
  <si>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</si>
  <si>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</si>
  <si>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</si>
  <si>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</si>
  <si>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</si>
  <si>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</si>
  <si>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</si>
  <si>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</si>
  <si>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</si>
  <si>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</si>
  <si>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</si>
  <si>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</si>
  <si>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</si>
  <si>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</si>
  <si>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</si>
  <si>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</si>
  <si>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</si>
  <si>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</si>
  <si>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</si>
  <si>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</si>
  <si>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</si>
  <si>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</si>
  <si>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</si>
  <si>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</si>
  <si>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</si>
  <si>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</si>
  <si>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</si>
  <si>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</si>
  <si>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</si>
  <si>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</si>
  <si>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</si>
  <si>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</si>
  <si>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</si>
  <si>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</si>
  <si>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</si>
  <si>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</si>
  <si>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</si>
  <si>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</si>
  <si>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</si>
  <si>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</si>
  <si>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</si>
  <si>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</si>
  <si>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</si>
  <si>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</si>
  <si>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</si>
  <si>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</si>
  <si>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</si>
  <si>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</si>
  <si>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</si>
  <si>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</si>
  <si>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</si>
  <si>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</si>
  <si>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</si>
  <si>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</si>
  <si>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</si>
  <si>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</si>
  <si>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</si>
  <si>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</si>
  <si>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</si>
  <si>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</si>
  <si>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</si>
  <si>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</si>
  <si>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</si>
  <si>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</si>
  <si>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</si>
  <si>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</si>
  <si>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</si>
  <si>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</si>
  <si>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</si>
  <si>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</si>
  <si>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</si>
  <si>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</si>
  <si>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</si>
  <si>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</si>
  <si>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</si>
  <si>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</si>
  <si>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</si>
  <si>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</si>
  <si>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</si>
  <si>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</si>
  <si>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</si>
  <si>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</si>
  <si>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</si>
  <si>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</si>
  <si>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</si>
  <si>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</si>
  <si>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</si>
  <si>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</si>
  <si>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</si>
  <si>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</si>
  <si>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</si>
  <si>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</si>
  <si>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</si>
  <si>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</si>
  <si>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</si>
  <si>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</si>
  <si>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</si>
  <si>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</si>
  <si>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</si>
  <si>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</si>
  <si>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</si>
  <si>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</si>
  <si>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</si>
  <si>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</si>
  <si>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</si>
  <si>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</si>
  <si>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</si>
  <si>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</si>
  <si>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</si>
  <si>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</si>
  <si>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</si>
  <si>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</si>
  <si>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</si>
  <si>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</si>
  <si>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</si>
  <si>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</si>
  <si>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</si>
  <si>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</si>
  <si>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</si>
  <si>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</si>
  <si>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</si>
  <si>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</si>
  <si>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</si>
  <si>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</si>
  <si>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</si>
  <si>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</si>
  <si>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</si>
  <si>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</si>
  <si>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</si>
  <si>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</si>
  <si>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</si>
  <si>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</si>
  <si>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</si>
  <si>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</si>
  <si>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</si>
  <si>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</si>
  <si>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</si>
  <si>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</si>
  <si>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</si>
  <si>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</si>
  <si>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</si>
  <si>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</si>
  <si>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</si>
  <si>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</si>
  <si>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</si>
  <si>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</si>
  <si>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</si>
  <si>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</si>
  <si>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</si>
  <si>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</si>
  <si>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</si>
  <si>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</si>
  <si>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</si>
  <si>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</si>
  <si>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</si>
  <si>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</si>
  <si>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</si>
  <si>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</si>
  <si>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</si>
  <si>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</si>
  <si>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</si>
  <si>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</si>
  <si>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</si>
  <si>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</si>
  <si>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</si>
  <si>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</si>
  <si>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</si>
  <si>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</si>
  <si>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</si>
  <si>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</si>
  <si>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</si>
  <si>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</si>
  <si>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</si>
  <si>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</si>
  <si>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</si>
  <si>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</si>
  <si>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</si>
  <si>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</si>
  <si>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</si>
  <si>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</si>
  <si>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</si>
  <si>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</si>
  <si>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</si>
  <si>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</si>
  <si>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</si>
  <si>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</si>
  <si>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</si>
  <si>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</si>
  <si>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</si>
  <si>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</si>
  <si>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</si>
  <si>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</si>
  <si>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</si>
  <si>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</si>
  <si>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</si>
  <si>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</si>
  <si>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</si>
  <si>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</si>
  <si>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</si>
  <si>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</si>
  <si>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</si>
  <si>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</si>
  <si>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</si>
  <si>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</si>
  <si>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</si>
  <si>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</si>
  <si>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</si>
  <si>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</si>
  <si>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</si>
  <si>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</si>
  <si>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</si>
  <si>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</si>
  <si>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</si>
  <si>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</si>
  <si>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</si>
  <si>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</si>
  <si>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</si>
  <si>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</si>
  <si>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</si>
  <si>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</si>
  <si>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</si>
  <si>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</si>
  <si>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</si>
  <si>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</si>
  <si>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</si>
  <si>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</si>
  <si>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</si>
  <si>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</si>
  <si>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</si>
  <si>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</si>
  <si>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</si>
  <si>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</si>
  <si>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</si>
  <si>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</si>
  <si>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</si>
  <si>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</si>
  <si>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</si>
  <si>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</si>
  <si>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</si>
  <si>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</si>
  <si>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</si>
  <si>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</si>
  <si>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</si>
  <si>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</si>
  <si>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</si>
  <si>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</si>
  <si>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</si>
  <si>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</si>
  <si>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</si>
  <si>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</si>
  <si>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</si>
  <si>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</si>
  <si>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</si>
  <si>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</si>
  <si>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</si>
  <si>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</si>
  <si>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</si>
  <si>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</si>
  <si>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</si>
  <si>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</si>
  <si>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</si>
  <si>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</si>
  <si>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</si>
  <si>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</si>
  <si>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</si>
  <si>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</si>
  <si>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</si>
  <si>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</si>
  <si>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</si>
  <si>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</si>
  <si>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</si>
  <si>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</si>
  <si>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</si>
  <si>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</si>
  <si>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</si>
  <si>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</si>
  <si>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</si>
  <si>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</si>
  <si>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</si>
  <si>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</si>
  <si>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</si>
  <si>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</si>
  <si>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</si>
  <si>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</si>
  <si>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</si>
  <si>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</si>
  <si>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</si>
  <si>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</si>
  <si>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</si>
  <si>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</si>
  <si>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</si>
  <si>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</si>
  <si>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</si>
  <si>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</si>
  <si>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</si>
  <si>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</si>
  <si>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</si>
  <si>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</si>
  <si>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</si>
  <si>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</si>
  <si>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</si>
  <si>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</si>
  <si>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</si>
  <si>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</si>
  <si>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</si>
  <si>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</si>
  <si>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</si>
  <si>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</si>
  <si>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</si>
  <si>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</si>
  <si>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</si>
  <si>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</si>
  <si>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</si>
  <si>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</si>
  <si>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</si>
  <si>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</si>
  <si>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</si>
  <si>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</si>
  <si>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</si>
  <si>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</si>
  <si>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</si>
  <si>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</si>
  <si>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</si>
  <si>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</si>
  <si>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</si>
  <si>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</si>
  <si>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</si>
  <si>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</si>
  <si>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</si>
  <si>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</si>
  <si>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</si>
  <si>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</si>
  <si>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</si>
  <si>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</si>
  <si>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</si>
  <si>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</si>
  <si>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</si>
  <si>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</si>
  <si>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</si>
  <si>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</si>
  <si>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</si>
  <si>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</si>
  <si>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</si>
  <si>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</si>
  <si>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</si>
  <si>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</si>
  <si>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</si>
  <si>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</si>
  <si>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</si>
  <si>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</si>
  <si>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</si>
  <si>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</si>
  <si>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</si>
  <si>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</si>
  <si>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</si>
  <si>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</si>
  <si>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</si>
  <si>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</si>
  <si>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</si>
  <si>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</si>
  <si>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</si>
  <si>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</si>
  <si>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</si>
  <si>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</si>
  <si>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</si>
  <si>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</si>
  <si>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</si>
  <si>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</si>
  <si>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</si>
  <si>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</si>
  <si>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</si>
  <si>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</si>
  <si>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</si>
  <si>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</si>
  <si>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</si>
  <si>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</si>
  <si>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</si>
  <si>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</si>
  <si>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</si>
  <si>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</si>
  <si>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</si>
  <si>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</si>
  <si>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</si>
  <si>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</si>
  <si>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</si>
  <si>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</si>
  <si>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</si>
  <si>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</si>
  <si>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</si>
  <si>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</si>
  <si>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</si>
  <si>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</si>
  <si>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</si>
  <si>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</si>
  <si>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</si>
  <si>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</si>
  <si>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</si>
  <si>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</si>
  <si>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</si>
  <si>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</si>
  <si>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</si>
  <si>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</si>
  <si>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</si>
  <si>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</si>
  <si>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</si>
  <si>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</si>
  <si>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</si>
  <si>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</si>
  <si>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</si>
  <si>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</si>
  <si>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</si>
  <si>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</si>
  <si>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</si>
  <si>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</si>
  <si>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</si>
  <si>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</si>
  <si>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</si>
  <si>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</si>
  <si>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</si>
  <si>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</si>
  <si>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</si>
  <si>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</si>
  <si>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</si>
  <si>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</si>
  <si>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</si>
  <si>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</si>
  <si>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</si>
  <si>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</si>
  <si>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</si>
  <si>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</si>
  <si>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</si>
  <si>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</si>
  <si>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</si>
  <si>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</si>
  <si>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</si>
  <si>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</si>
  <si>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</si>
  <si>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</si>
  <si>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</si>
  <si>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</si>
  <si>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</si>
  <si>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</si>
  <si>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</si>
  <si>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</si>
  <si>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</si>
  <si>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</si>
  <si>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</si>
  <si>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</si>
  <si>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</si>
  <si>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</si>
  <si>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</si>
  <si>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</si>
  <si>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</si>
  <si>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</si>
  <si>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</si>
  <si>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</si>
  <si>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</si>
  <si>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</si>
  <si>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</si>
  <si>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</si>
  <si>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</si>
  <si>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</si>
  <si>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</si>
  <si>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</si>
  <si>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</si>
  <si>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</si>
  <si>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</si>
  <si>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</si>
  <si>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</si>
  <si>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</si>
  <si>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</si>
  <si>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</si>
  <si>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</si>
  <si>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</si>
  <si>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</si>
  <si>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</si>
  <si>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</si>
  <si>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</si>
  <si>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</si>
  <si>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</si>
  <si>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</si>
  <si>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</si>
  <si>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</si>
  <si>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</si>
  <si>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</si>
  <si>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</si>
  <si>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</si>
  <si>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</si>
  <si>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</si>
  <si>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</si>
  <si>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</si>
  <si>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</si>
  <si>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</si>
  <si>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</si>
  <si>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</si>
  <si>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</si>
  <si>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</si>
  <si>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</si>
  <si>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</si>
  <si>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</si>
  <si>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</si>
  <si>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</si>
  <si>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</si>
  <si>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</si>
  <si>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</si>
  <si>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</si>
  <si>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</si>
  <si>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</si>
  <si>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</si>
  <si>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</si>
  <si>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</si>
  <si>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</si>
  <si>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</si>
  <si>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</si>
  <si>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</si>
  <si>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</si>
  <si>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</si>
  <si>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</si>
  <si>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</si>
  <si>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</si>
  <si>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</si>
  <si>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</si>
  <si>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</si>
  <si>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</si>
  <si>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</si>
  <si>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</si>
  <si>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</si>
  <si>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</si>
  <si>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</si>
  <si>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</si>
  <si>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</si>
  <si>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</si>
  <si>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</si>
  <si>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</si>
  <si>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</si>
  <si>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</si>
  <si>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</si>
  <si>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</si>
  <si>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</si>
  <si>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</si>
  <si>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</si>
  <si>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</si>
  <si>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</si>
  <si>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</si>
  <si>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</si>
  <si>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</si>
  <si>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</si>
  <si>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</si>
  <si>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</si>
  <si>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</si>
  <si>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</si>
  <si>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</si>
  <si>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</si>
  <si>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</si>
  <si>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</si>
  <si>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</si>
  <si>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</si>
  <si>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</si>
  <si>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</si>
  <si>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</si>
  <si>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</si>
  <si>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</si>
  <si>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</si>
  <si>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</si>
  <si>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</si>
  <si>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</si>
  <si>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</si>
  <si>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</si>
  <si>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</si>
  <si>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</si>
  <si>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</si>
  <si>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</si>
  <si>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</si>
  <si>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</si>
  <si>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</si>
  <si>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</si>
  <si>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</si>
  <si>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</si>
  <si>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</si>
  <si>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</si>
  <si>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</si>
  <si>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</si>
  <si>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</si>
  <si>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</si>
  <si>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</si>
  <si>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</si>
  <si>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</si>
  <si>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</si>
  <si>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</si>
  <si>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</si>
  <si>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</si>
  <si>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</si>
  <si>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</si>
  <si>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</si>
  <si>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</si>
  <si>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</si>
  <si>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</si>
  <si>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</si>
  <si>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</si>
  <si>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</si>
  <si>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</si>
  <si>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</si>
  <si>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</si>
  <si>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</si>
  <si>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</si>
  <si>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</si>
  <si>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</si>
  <si>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</si>
  <si>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</si>
  <si>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</si>
  <si>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</si>
  <si>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</si>
  <si>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</si>
  <si>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</si>
  <si>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</si>
  <si>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</si>
  <si>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</si>
  <si>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</si>
  <si>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</si>
  <si>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</si>
  <si>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</si>
  <si>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</si>
  <si>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</si>
  <si>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</si>
  <si>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</si>
  <si>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</si>
  <si>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</si>
  <si>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</si>
  <si>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</si>
  <si>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</si>
  <si>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</si>
  <si>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</si>
  <si>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</si>
  <si>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</si>
  <si>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</si>
  <si>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</si>
  <si>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</si>
  <si>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</si>
  <si>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</si>
  <si>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</si>
  <si>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</si>
  <si>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</si>
  <si>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</si>
  <si>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</si>
  <si>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</si>
  <si>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</si>
  <si>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</si>
  <si>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</si>
  <si>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</si>
  <si>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</si>
  <si>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</si>
  <si>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</si>
  <si>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</si>
  <si>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</si>
  <si>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</si>
  <si>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</si>
  <si>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</si>
  <si>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</si>
  <si>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</si>
  <si>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</si>
  <si>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</si>
  <si>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</si>
  <si>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</si>
  <si>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</si>
  <si>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</si>
  <si>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</si>
  <si>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</si>
  <si>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</si>
  <si>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</si>
  <si>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</si>
  <si>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</si>
  <si>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</si>
  <si>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</si>
  <si>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</si>
  <si>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</si>
  <si>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</si>
  <si>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</si>
  <si>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</si>
  <si>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</si>
  <si>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</si>
  <si>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</si>
  <si>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</si>
  <si>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</si>
  <si>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</si>
  <si>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</si>
  <si>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</si>
  <si>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</si>
  <si>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</si>
  <si>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</si>
  <si>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</si>
  <si>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</si>
  <si>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</si>
  <si>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</si>
  <si>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</si>
  <si>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</si>
  <si>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</si>
  <si>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</si>
  <si>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</si>
  <si>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</si>
  <si>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</si>
  <si>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</si>
  <si>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</si>
  <si>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</si>
  <si>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</si>
  <si>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</si>
  <si>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</si>
  <si>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</si>
  <si>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</si>
  <si>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</si>
  <si>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</si>
  <si>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</si>
  <si>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</si>
  <si>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</si>
  <si>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</si>
  <si>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</si>
  <si>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</si>
  <si>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</si>
  <si>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</si>
  <si>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</si>
  <si>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</si>
  <si>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</si>
  <si>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</si>
  <si>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</si>
  <si>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</si>
  <si>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</si>
  <si>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</si>
  <si>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</si>
  <si>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</si>
  <si>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</si>
  <si>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</si>
  <si>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</si>
  <si>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</si>
  <si>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</si>
  <si>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</si>
  <si>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</si>
  <si>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</si>
  <si>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</si>
  <si>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</si>
  <si>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</si>
  <si>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</si>
  <si>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</si>
  <si>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</si>
  <si>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</si>
  <si>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</si>
  <si>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</si>
  <si>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</si>
  <si>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</si>
  <si>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</si>
  <si>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</si>
  <si>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</si>
  <si>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</si>
  <si>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</si>
  <si>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</si>
  <si>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</si>
  <si>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</si>
  <si>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</si>
  <si>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</si>
  <si>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</si>
  <si>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</si>
  <si>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</si>
  <si>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</si>
  <si>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</si>
  <si>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</si>
  <si>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</si>
  <si>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</si>
  <si>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</si>
  <si>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</si>
  <si>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</si>
  <si>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</si>
  <si>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</si>
  <si>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</si>
  <si>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</si>
  <si>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</si>
  <si>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</si>
  <si>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</si>
  <si>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</si>
  <si>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</si>
  <si>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</si>
  <si>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</si>
  <si>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</si>
  <si>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</si>
  <si>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</si>
  <si>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</si>
  <si>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</si>
  <si>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</si>
  <si>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</si>
  <si>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</si>
  <si>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</si>
  <si>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</si>
  <si>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</si>
  <si>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</si>
  <si>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</si>
  <si>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</si>
  <si>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</si>
  <si>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</si>
  <si>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</si>
  <si>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</si>
  <si>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</si>
  <si>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</si>
  <si>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</si>
  <si>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</si>
  <si>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</si>
  <si>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</si>
  <si>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</si>
  <si>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</si>
  <si>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</si>
  <si>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</si>
  <si>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</si>
  <si>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</si>
  <si>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</si>
  <si>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</si>
  <si>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</si>
  <si>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</si>
  <si>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</si>
  <si>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</si>
  <si>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</si>
  <si>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</si>
  <si>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</si>
  <si>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</si>
  <si>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</si>
  <si>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</si>
  <si>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</si>
  <si>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</si>
  <si>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</si>
  <si>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</si>
  <si>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</si>
  <si>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</si>
  <si>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</si>
  <si>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</si>
  <si>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</si>
  <si>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</si>
  <si>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</si>
  <si>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</si>
  <si>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</si>
  <si>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</si>
  <si>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</si>
  <si>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</si>
  <si>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</si>
  <si>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</si>
  <si>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</si>
  <si>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</si>
  <si>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</si>
  <si>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</si>
  <si>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</si>
  <si>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</si>
  <si>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</si>
  <si>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</si>
  <si>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</si>
  <si>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</si>
  <si>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</si>
  <si>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</si>
  <si>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</si>
  <si>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</si>
  <si>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</si>
  <si>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</si>
  <si>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</si>
  <si>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</si>
  <si>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</si>
  <si>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</si>
  <si>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</si>
  <si>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</si>
  <si>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</si>
  <si>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</si>
  <si>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</si>
  <si>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</si>
  <si>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</si>
  <si>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</si>
  <si>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</si>
  <si>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</si>
  <si>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</si>
  <si>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</si>
  <si>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</si>
  <si>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</si>
  <si>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</si>
  <si>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</si>
  <si>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</si>
  <si>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</si>
  <si>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</si>
  <si>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</si>
  <si>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</si>
  <si>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</si>
  <si>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</si>
  <si>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</si>
  <si>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</si>
  <si>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</si>
  <si>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</si>
  <si>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</si>
  <si>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</si>
  <si>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</si>
  <si>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</si>
  <si>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</si>
  <si>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</si>
  <si>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</si>
  <si>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</si>
  <si>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</si>
  <si>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</si>
  <si>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</si>
  <si>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</si>
  <si>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</si>
  <si>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</si>
  <si>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</si>
  <si>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</si>
  <si>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</si>
  <si>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</si>
  <si>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</si>
  <si>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</si>
  <si>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</si>
  <si>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</si>
  <si>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</si>
  <si>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</si>
  <si>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</si>
  <si>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</si>
  <si>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</si>
  <si>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</si>
  <si>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</si>
  <si>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</si>
  <si>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</si>
  <si>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</si>
  <si>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</si>
  <si>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</si>
  <si>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</si>
  <si>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</si>
  <si>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</si>
  <si>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</si>
  <si>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</si>
  <si>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</si>
  <si>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</si>
  <si>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</si>
  <si>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</si>
  <si>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</si>
  <si>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</si>
  <si>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</si>
  <si>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</si>
  <si>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</si>
  <si>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</si>
  <si>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</si>
  <si>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</si>
  <si>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</si>
  <si>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</si>
  <si>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</si>
  <si>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</si>
  <si>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</si>
  <si>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</si>
  <si>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</si>
  <si>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</si>
  <si>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</si>
  <si>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</si>
  <si>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</si>
  <si>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</si>
  <si>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</si>
  <si>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</si>
  <si>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</si>
  <si>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</si>
  <si>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</si>
  <si>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</si>
  <si>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</si>
  <si>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</si>
  <si>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</si>
  <si>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</si>
  <si>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</si>
  <si>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</si>
  <si>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</si>
  <si>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</si>
  <si>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</si>
  <si>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</si>
  <si>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</si>
  <si>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</si>
  <si>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</si>
  <si>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</si>
  <si>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</si>
  <si>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</si>
  <si>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</si>
  <si>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</si>
  <si>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</si>
  <si>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</si>
  <si>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</si>
  <si>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</si>
  <si>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</si>
  <si>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</si>
  <si>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</si>
  <si>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</si>
  <si>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</si>
  <si>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</si>
  <si>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</si>
  <si>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</si>
  <si>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</si>
  <si>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</si>
  <si>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</si>
  <si>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</si>
  <si>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</si>
  <si>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</si>
  <si>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</si>
  <si>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</si>
  <si>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</si>
  <si>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</si>
  <si>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</si>
  <si>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</si>
  <si>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</si>
  <si>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</si>
  <si>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</si>
  <si>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</si>
  <si>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</si>
  <si>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</si>
  <si>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</si>
  <si>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</si>
  <si>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</si>
  <si>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</si>
  <si>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</si>
  <si>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</si>
  <si>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</si>
  <si>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</si>
  <si>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</si>
  <si>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</si>
  <si>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</si>
  <si>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</si>
  <si>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</si>
  <si>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</si>
  <si>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</si>
  <si>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</si>
  <si>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</si>
  <si>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</si>
  <si>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</si>
  <si>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</si>
  <si>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</si>
  <si>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</si>
  <si>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</si>
  <si>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</si>
  <si>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</si>
  <si>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</si>
  <si>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</si>
  <si>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</si>
  <si>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</si>
  <si>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</si>
  <si>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</si>
  <si>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</si>
  <si>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</si>
  <si>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</si>
  <si>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</si>
  <si>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</si>
  <si>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</si>
  <si>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</si>
  <si>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</si>
  <si>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</si>
  <si>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</si>
  <si>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</si>
  <si>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</si>
  <si>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</si>
  <si>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</si>
  <si>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</si>
  <si>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</si>
  <si>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</si>
  <si>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</si>
  <si>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</si>
  <si>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</si>
  <si>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</si>
  <si>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</si>
  <si>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</si>
  <si>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</si>
  <si>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</si>
  <si>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</si>
  <si>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</si>
  <si>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</si>
  <si>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</si>
  <si>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</si>
  <si>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</si>
  <si>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</si>
  <si>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</si>
  <si>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</si>
  <si>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</si>
  <si>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</si>
  <si>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</si>
  <si>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</si>
  <si>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</si>
  <si>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</si>
  <si>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</si>
  <si>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</si>
  <si>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</si>
  <si>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</si>
  <si>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</si>
  <si>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</si>
  <si>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</si>
  <si>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</si>
  <si>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</si>
  <si>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</si>
  <si>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</si>
  <si>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</si>
  <si>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</si>
  <si>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</si>
  <si>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</si>
  <si>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</si>
  <si>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</si>
  <si>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</si>
  <si>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</si>
  <si>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</si>
  <si>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</si>
  <si>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</si>
  <si>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</si>
  <si>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</si>
  <si>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</si>
  <si>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</si>
  <si>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</si>
  <si>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</si>
  <si>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</si>
  <si>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</si>
  <si>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</si>
  <si>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</si>
  <si>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</si>
  <si>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</si>
  <si>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</si>
  <si>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</si>
  <si>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</si>
  <si>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</si>
  <si>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</si>
  <si>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</si>
  <si>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</si>
  <si>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</si>
  <si>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</si>
  <si>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</si>
  <si>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</si>
  <si>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</si>
  <si>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</si>
  <si>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</si>
  <si>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</si>
  <si>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</si>
  <si>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</si>
  <si>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</si>
  <si>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</si>
  <si>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</si>
  <si>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</si>
  <si>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</si>
  <si>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</si>
  <si>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</si>
  <si>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</si>
  <si>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</si>
  <si>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</si>
  <si>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</si>
  <si>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</si>
  <si>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</si>
  <si>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</si>
  <si>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</si>
  <si>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</si>
  <si>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</si>
  <si>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</si>
  <si>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</si>
  <si>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</si>
  <si>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</si>
  <si>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</si>
  <si>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</si>
  <si>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</si>
  <si>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</si>
  <si>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</si>
  <si>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</si>
  <si>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</si>
  <si>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</si>
  <si>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</si>
  <si>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</si>
  <si>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</si>
  <si>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</si>
  <si>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</si>
  <si>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</si>
  <si>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</si>
  <si>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</si>
  <si>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</si>
  <si>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</si>
  <si>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</si>
  <si>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</si>
  <si>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</si>
  <si>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</si>
  <si>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</si>
  <si>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</si>
  <si>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</si>
  <si>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</si>
  <si>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</si>
  <si>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</si>
  <si>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</si>
  <si>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</si>
  <si>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</si>
  <si>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</si>
  <si>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</si>
  <si>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</si>
  <si>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</si>
  <si>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</si>
  <si>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</si>
  <si>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</si>
  <si>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</si>
  <si>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</si>
  <si>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</si>
  <si>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</si>
  <si>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</si>
  <si>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</si>
  <si>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</si>
  <si>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</si>
  <si>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</si>
  <si>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</si>
  <si>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</si>
  <si>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</si>
  <si>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</si>
  <si>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</si>
  <si>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</si>
  <si>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</si>
  <si>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</si>
  <si>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</si>
  <si>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</si>
  <si>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</si>
  <si>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</si>
  <si>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</si>
  <si>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</si>
  <si>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</si>
  <si>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</si>
  <si>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</si>
  <si>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</si>
  <si>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</si>
  <si>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</si>
  <si>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</si>
  <si>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</si>
  <si>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</si>
  <si>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</si>
  <si>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</si>
  <si>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</si>
  <si>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</si>
  <si>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</si>
  <si>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</si>
  <si>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</si>
  <si>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</si>
  <si>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</si>
  <si>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</si>
  <si>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</si>
  <si>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</si>
  <si>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</si>
  <si>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</si>
  <si>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</si>
  <si>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</si>
  <si>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</si>
  <si>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</si>
  <si>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</si>
  <si>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</si>
  <si>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</si>
  <si>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</si>
  <si>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</si>
  <si>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</si>
  <si>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</si>
  <si>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</si>
  <si>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</si>
  <si>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</si>
  <si>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</si>
  <si>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</si>
  <si>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</si>
  <si>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</si>
  <si>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</si>
  <si>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</si>
  <si>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</si>
  <si>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</si>
  <si>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</si>
  <si>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</si>
  <si>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</si>
  <si>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</si>
  <si>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</si>
  <si>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</si>
  <si>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</si>
  <si>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</si>
  <si>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</si>
  <si>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</si>
  <si>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</si>
  <si>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</si>
  <si>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</si>
  <si>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</si>
  <si>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</si>
  <si>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</si>
  <si>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</si>
  <si>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</si>
  <si>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</si>
  <si>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</si>
  <si>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</si>
  <si>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</si>
  <si>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</si>
  <si>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</si>
  <si>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</si>
  <si>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</si>
  <si>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</si>
  <si>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</si>
  <si>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</si>
  <si>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</si>
  <si>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</si>
  <si>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</si>
  <si>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</si>
  <si>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</si>
  <si>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</si>
  <si>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</si>
  <si>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</si>
  <si>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</si>
  <si>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</si>
  <si>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</si>
  <si>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</si>
  <si>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</si>
  <si>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</si>
  <si>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</si>
  <si>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</si>
  <si>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</si>
  <si>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</si>
  <si>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</si>
  <si>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</si>
  <si>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</si>
  <si>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</si>
  <si>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</si>
  <si>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</si>
  <si>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</si>
  <si>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</si>
  <si>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</si>
  <si>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</si>
  <si>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</si>
  <si>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</si>
  <si>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</si>
  <si>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</si>
  <si>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</si>
  <si>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</si>
  <si>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</si>
  <si>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</si>
  <si>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</si>
  <si>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</si>
  <si>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</si>
  <si>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</si>
  <si>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</si>
  <si>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</si>
  <si>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</si>
  <si>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</si>
  <si>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</si>
  <si>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</si>
  <si>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</si>
  <si>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</si>
  <si>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</si>
  <si>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</si>
  <si>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</si>
  <si>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</si>
  <si>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</si>
  <si>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</si>
  <si>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</si>
  <si>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</si>
  <si>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</si>
  <si>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</si>
  <si>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</si>
  <si>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</si>
  <si>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</si>
  <si>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</si>
  <si>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</si>
  <si>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</si>
  <si>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</si>
  <si>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</si>
  <si>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</si>
  <si>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</si>
  <si>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</si>
  <si>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</si>
  <si>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</si>
  <si>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</si>
  <si>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</si>
  <si>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</si>
  <si>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</si>
  <si>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</si>
  <si>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</si>
  <si>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</si>
  <si>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</si>
  <si>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</si>
  <si>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</si>
  <si>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</si>
  <si>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</si>
  <si>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</si>
  <si>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</si>
  <si>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</si>
  <si>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</si>
  <si>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</si>
  <si>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</si>
  <si>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</si>
  <si>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</si>
  <si>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</si>
  <si>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</si>
  <si>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</si>
  <si>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</si>
  <si>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</si>
  <si>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</si>
  <si>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</si>
  <si>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</si>
  <si>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</si>
  <si>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</si>
  <si>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</si>
  <si>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</si>
  <si>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</si>
  <si>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</si>
  <si>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</si>
  <si>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</si>
  <si>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</si>
  <si>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</si>
  <si>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</si>
  <si>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</si>
  <si>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</si>
  <si>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</si>
  <si>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</si>
  <si>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</si>
  <si>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</si>
  <si>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</si>
  <si>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</si>
  <si>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</si>
  <si>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</si>
  <si>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</si>
  <si>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</si>
  <si>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</si>
  <si>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</si>
  <si>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</si>
  <si>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</si>
  <si>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</si>
  <si>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</si>
  <si>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</si>
  <si>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</si>
  <si>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</si>
  <si>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</si>
  <si>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</si>
  <si>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</si>
  <si>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</si>
  <si>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</si>
  <si>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</si>
  <si>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</si>
  <si>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</si>
  <si>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</si>
  <si>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</si>
  <si>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</si>
  <si>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</si>
  <si>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</si>
  <si>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</si>
  <si>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</si>
  <si>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</si>
  <si>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</si>
  <si>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</si>
  <si>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</si>
  <si>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</si>
  <si>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</si>
  <si>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</si>
  <si>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</si>
  <si>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</si>
  <si>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</si>
  <si>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</si>
  <si>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</si>
  <si>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</si>
  <si>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</si>
  <si>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</si>
  <si>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</si>
  <si>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</si>
  <si>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</si>
  <si>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</si>
  <si>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</si>
  <si>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</si>
  <si>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</si>
  <si>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</si>
  <si>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</si>
  <si>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</si>
  <si>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</si>
  <si>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</si>
  <si>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</si>
  <si>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</si>
  <si>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</si>
  <si>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</si>
  <si>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</si>
  <si>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</si>
  <si>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</si>
  <si>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</si>
  <si>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</si>
  <si>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</si>
  <si>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</si>
  <si>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</si>
  <si>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</si>
  <si>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</si>
  <si>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</si>
  <si>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</si>
  <si>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</si>
  <si>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</si>
  <si>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</si>
  <si>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</si>
  <si>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</si>
  <si>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</si>
  <si>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</si>
  <si>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</si>
  <si>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</si>
  <si>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</si>
  <si>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</si>
  <si>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</si>
  <si>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</si>
  <si>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</si>
  <si>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</si>
  <si>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</si>
  <si>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</si>
  <si>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</si>
  <si>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</si>
  <si>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</si>
  <si>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</si>
  <si>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</si>
  <si>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</si>
  <si>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</si>
  <si>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</si>
  <si>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</si>
  <si>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</si>
  <si>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</si>
  <si>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</si>
  <si>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</si>
  <si>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</si>
  <si>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</si>
  <si>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</si>
  <si>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</si>
  <si>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</si>
  <si>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</si>
  <si>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</si>
  <si>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</si>
  <si>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</si>
  <si>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</si>
  <si>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</si>
  <si>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</si>
  <si>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</si>
  <si>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</si>
  <si>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</si>
  <si>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</si>
  <si>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</si>
  <si>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</si>
  <si>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</si>
  <si>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</si>
  <si>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</si>
  <si>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</si>
  <si>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</si>
  <si>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</si>
  <si>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</si>
  <si>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</si>
  <si>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</si>
  <si>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</si>
  <si>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</si>
  <si>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</si>
  <si>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</si>
  <si>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</si>
  <si>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</si>
  <si>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</si>
  <si>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</si>
  <si>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</si>
  <si>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</si>
  <si>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</si>
  <si>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</si>
  <si>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</si>
  <si>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</si>
  <si>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</si>
  <si>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</si>
  <si>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</si>
  <si>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</si>
  <si>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</si>
  <si>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</si>
  <si>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</si>
  <si>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</si>
  <si>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</si>
  <si>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</si>
  <si>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</si>
  <si>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</si>
  <si>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</si>
  <si>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</si>
  <si>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</si>
  <si>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</si>
  <si>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</si>
  <si>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</si>
  <si>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</si>
  <si>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</si>
  <si>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</si>
  <si>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</si>
  <si>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</si>
  <si>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</si>
  <si>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</si>
  <si>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</si>
  <si>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</si>
  <si>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</si>
  <si>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</si>
  <si>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</si>
  <si>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</si>
  <si>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</si>
  <si>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</si>
  <si>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</si>
  <si>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</si>
  <si>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</si>
  <si>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</si>
  <si>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</si>
  <si>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</si>
  <si>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</si>
  <si>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</si>
  <si>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</si>
  <si>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</si>
  <si>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</si>
  <si>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</si>
  <si>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</si>
  <si>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</si>
  <si>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</si>
  <si>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</si>
  <si>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</si>
  <si>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</si>
  <si>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</si>
  <si>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</si>
  <si>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</si>
  <si>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</si>
  <si>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</si>
  <si>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</si>
  <si>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</si>
  <si>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</si>
  <si>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</si>
  <si>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</si>
  <si>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</si>
  <si>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</si>
  <si>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</si>
  <si>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</si>
  <si>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</si>
  <si>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</si>
  <si>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</si>
  <si>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</si>
  <si>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</si>
  <si>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</si>
  <si>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</si>
  <si>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</si>
  <si>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</si>
  <si>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</si>
  <si>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</si>
  <si>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</si>
  <si>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</si>
  <si>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</si>
  <si>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</si>
  <si>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</si>
  <si>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</si>
  <si>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</si>
  <si>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</si>
  <si>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</si>
  <si>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</si>
  <si>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</si>
  <si>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</si>
  <si>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</si>
  <si>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</si>
  <si>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</si>
  <si>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</si>
  <si>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</si>
  <si>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</si>
  <si>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</si>
  <si>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</si>
  <si>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</si>
  <si>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</si>
  <si>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</si>
  <si>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</si>
  <si>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</si>
  <si>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</si>
  <si>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</si>
  <si>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</si>
  <si>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</si>
  <si>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</si>
  <si>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</si>
  <si>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</si>
  <si>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</si>
  <si>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</si>
  <si>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</si>
  <si>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</si>
  <si>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</si>
  <si>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</si>
  <si>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</si>
  <si>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</si>
  <si>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</si>
  <si>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</si>
  <si>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</si>
  <si>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</si>
  <si>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</si>
  <si>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</si>
  <si>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</si>
  <si>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</si>
  <si>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</si>
  <si>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</si>
  <si>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</si>
  <si>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</si>
  <si>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</si>
  <si>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</si>
  <si>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</si>
  <si>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</si>
  <si>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</si>
  <si>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</si>
  <si>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</si>
  <si>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</si>
  <si>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</si>
  <si>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</si>
  <si>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</si>
  <si>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</si>
  <si>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</si>
  <si>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</si>
  <si>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</si>
  <si>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</si>
  <si>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</si>
  <si>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</si>
  <si>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</si>
  <si>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</si>
  <si>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</si>
  <si>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</si>
  <si>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</si>
  <si>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</si>
  <si>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</si>
  <si>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</si>
  <si>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</si>
  <si>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</si>
  <si>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</si>
  <si>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</si>
  <si>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</si>
  <si>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</si>
  <si>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</si>
  <si>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</si>
  <si>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</si>
  <si>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</si>
  <si>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</si>
  <si>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</si>
  <si>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</si>
  <si>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</si>
  <si>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</si>
  <si>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</si>
  <si>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</si>
  <si>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</si>
  <si>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</si>
  <si>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</si>
  <si>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</si>
  <si>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</si>
  <si>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</si>
  <si>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</si>
  <si>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</si>
  <si>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</si>
  <si>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</si>
  <si>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</si>
  <si>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</si>
  <si>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</si>
  <si>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</si>
  <si>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</si>
  <si>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</si>
  <si>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</si>
  <si>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</si>
  <si>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</si>
  <si>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</si>
  <si>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</si>
  <si>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</si>
  <si>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</si>
  <si>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</si>
  <si>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</si>
  <si>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</si>
  <si>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</si>
  <si>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</si>
  <si>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</si>
  <si>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</si>
  <si>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</si>
  <si>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</si>
  <si>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</si>
  <si>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</si>
  <si>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</si>
  <si>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</si>
  <si>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</si>
  <si>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</si>
  <si>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</si>
  <si>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</si>
  <si>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</si>
  <si>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</si>
  <si>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</si>
  <si>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</si>
  <si>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</si>
  <si>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</si>
  <si>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</si>
  <si>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</si>
  <si>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</si>
  <si>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</si>
  <si>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</si>
  <si>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</si>
  <si>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</si>
  <si>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</si>
  <si>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</si>
  <si>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</si>
  <si>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</si>
  <si>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</si>
  <si>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</si>
  <si>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</si>
  <si>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</si>
  <si>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</si>
  <si>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</si>
  <si>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</si>
  <si>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</si>
  <si>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</si>
  <si>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</si>
  <si>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</si>
  <si>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</si>
  <si>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</si>
  <si>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</si>
  <si>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</si>
  <si>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</si>
  <si>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</si>
  <si>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</si>
  <si>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</si>
  <si>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</si>
  <si>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</si>
  <si>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</si>
  <si>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</si>
  <si>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</si>
  <si>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</si>
  <si>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</si>
  <si>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</si>
  <si>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</si>
  <si>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</si>
  <si>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</si>
  <si>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</si>
  <si>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</si>
  <si>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</si>
  <si>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</si>
  <si>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</si>
  <si>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</si>
  <si>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</si>
  <si>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</si>
  <si>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</si>
  <si>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</si>
  <si>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</si>
  <si>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</si>
  <si>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</si>
  <si>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</si>
  <si>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</si>
  <si>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</si>
  <si>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</si>
  <si>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</si>
  <si>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</si>
  <si>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</si>
  <si>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</si>
  <si>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</si>
  <si>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</si>
  <si>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</si>
  <si>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</si>
  <si>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</si>
  <si>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</si>
  <si>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</si>
  <si>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</si>
  <si>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</si>
  <si>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</si>
  <si>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</si>
  <si>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</si>
  <si>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</si>
  <si>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</si>
  <si>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</si>
  <si>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</si>
  <si>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</si>
  <si>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</si>
  <si>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</si>
  <si>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</si>
  <si>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</si>
  <si>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</si>
  <si>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</si>
  <si>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</si>
  <si>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</si>
  <si>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</si>
  <si>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</si>
  <si>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</si>
  <si>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</si>
  <si>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</si>
  <si>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</si>
  <si>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</si>
  <si>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</si>
  <si>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</si>
  <si>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</si>
  <si>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</si>
  <si>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</si>
  <si>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</si>
  <si>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</si>
  <si>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</si>
  <si>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</si>
  <si>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</si>
  <si>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</si>
  <si>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</si>
  <si>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</si>
  <si>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</si>
  <si>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</si>
  <si>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</si>
  <si>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</si>
  <si>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</si>
  <si>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</si>
  <si>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</si>
  <si>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</si>
  <si>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</si>
  <si>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</si>
  <si>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</si>
  <si>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</si>
  <si>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</si>
  <si>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</si>
  <si>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</si>
  <si>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</si>
  <si>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</si>
  <si>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</si>
  <si>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</si>
  <si>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</si>
  <si>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</si>
  <si>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</si>
  <si>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</si>
  <si>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</si>
  <si>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</si>
  <si>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</si>
  <si>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</si>
  <si>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</si>
  <si>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</si>
  <si>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</si>
  <si>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</si>
  <si>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</si>
  <si>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</si>
  <si>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</si>
  <si>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</si>
  <si>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</si>
  <si>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</si>
  <si>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</si>
  <si>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</si>
  <si>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</si>
  <si>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</si>
  <si>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</si>
  <si>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</si>
  <si>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</si>
  <si>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</si>
  <si>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</si>
  <si>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</si>
  <si>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</si>
  <si>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</si>
  <si>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</si>
  <si>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</si>
  <si>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</si>
  <si>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</si>
  <si>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</si>
  <si>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</si>
  <si>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</si>
  <si>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</si>
  <si>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</si>
  <si>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</si>
  <si>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</si>
  <si>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</si>
  <si>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</si>
  <si>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</si>
  <si>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</si>
  <si>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</si>
  <si>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</si>
  <si>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</si>
  <si>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</si>
  <si>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</si>
  <si>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</si>
  <si>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</si>
  <si>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</si>
  <si>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</si>
  <si>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</si>
  <si>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</si>
  <si>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</si>
  <si>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</si>
  <si>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</si>
  <si>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</si>
  <si>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</si>
  <si>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</si>
  <si>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</si>
  <si>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</si>
  <si>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</si>
  <si>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</si>
  <si>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</si>
  <si>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</si>
  <si>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</si>
  <si>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</si>
  <si>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</si>
  <si>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</si>
  <si>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</si>
  <si>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</si>
  <si>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</si>
  <si>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</si>
  <si>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</si>
  <si>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</si>
  <si>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</si>
  <si>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</si>
  <si>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</si>
  <si>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</si>
  <si>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</si>
  <si>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</si>
  <si>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</si>
  <si>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</si>
  <si>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</si>
  <si>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</si>
  <si>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</si>
  <si>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</si>
  <si>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</si>
  <si>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</si>
  <si>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</si>
  <si>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</si>
  <si>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</si>
  <si>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</si>
  <si>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</si>
  <si>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</si>
  <si>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</si>
  <si>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</si>
  <si>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</si>
  <si>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</si>
  <si>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</si>
  <si>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</si>
  <si>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</si>
  <si>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</si>
  <si>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</si>
  <si>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</si>
  <si>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</si>
  <si>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</si>
  <si>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</si>
  <si>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</si>
  <si>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</si>
  <si>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</si>
  <si>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</si>
  <si>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</si>
  <si>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</si>
  <si>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</si>
  <si>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</si>
  <si>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</si>
  <si>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</si>
  <si>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</si>
  <si>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</si>
  <si>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</si>
  <si>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</si>
  <si>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</si>
  <si>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</si>
  <si>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</si>
  <si>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</si>
  <si>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</si>
  <si>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</si>
  <si>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</si>
  <si>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</si>
  <si>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</si>
  <si>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</si>
  <si>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</si>
  <si>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</si>
  <si>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</si>
  <si>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</si>
  <si>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</si>
  <si>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</si>
  <si>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</si>
  <si>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</si>
  <si>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</si>
  <si>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</si>
  <si>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</si>
  <si>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</si>
  <si>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</si>
  <si>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</si>
  <si>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</si>
  <si>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</si>
  <si>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</si>
  <si>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</si>
  <si>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</si>
  <si>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</si>
  <si>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</si>
  <si>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</si>
  <si>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</si>
  <si>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</si>
  <si>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</si>
  <si>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</si>
  <si>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</si>
  <si>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</si>
  <si>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</si>
  <si>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</si>
  <si>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</si>
  <si>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</si>
  <si>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</si>
  <si>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</si>
  <si>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</si>
  <si>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</si>
  <si>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</si>
  <si>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</si>
  <si>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</si>
  <si>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</si>
  <si>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</si>
  <si>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</si>
  <si>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</si>
  <si>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</si>
  <si>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</si>
  <si>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</si>
  <si>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</si>
  <si>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</si>
  <si>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</si>
  <si>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</si>
  <si>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</si>
  <si>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</si>
  <si>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</si>
  <si>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</si>
  <si>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</si>
  <si>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</si>
  <si>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</si>
  <si>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</si>
  <si>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</si>
  <si>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</si>
  <si>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</si>
  <si>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</si>
  <si>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</si>
  <si>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</si>
  <si>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</si>
  <si>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</si>
  <si>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</si>
  <si>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</si>
  <si>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</si>
  <si>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</si>
  <si>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</si>
  <si>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</si>
  <si>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</si>
  <si>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</si>
  <si>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</si>
  <si>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</si>
  <si>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</si>
  <si>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</si>
  <si>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</si>
  <si>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</si>
  <si>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</si>
  <si>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</si>
  <si>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</si>
  <si>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</si>
  <si>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</si>
  <si>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</si>
  <si>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</si>
  <si>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</si>
  <si>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</si>
  <si>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</si>
  <si>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</si>
  <si>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</si>
  <si>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</si>
  <si>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</si>
  <si>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</si>
  <si>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</si>
  <si>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</si>
  <si>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</si>
  <si>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長野県知事</t>
    <rPh sb="0" eb="3">
      <t>ナガノケン</t>
    </rPh>
    <rPh sb="3" eb="5">
      <t>チジ</t>
    </rPh>
    <phoneticPr fontId="45"/>
  </si>
  <si>
    <t>3部</t>
    <phoneticPr fontId="8"/>
  </si>
  <si>
    <t>電子データで提出いただく場合は、下記部数は必要ありません。</t>
    <rPh sb="0" eb="2">
      <t>デンシ</t>
    </rPh>
    <rPh sb="6" eb="8">
      <t>テイシュツ</t>
    </rPh>
    <rPh sb="12" eb="14">
      <t>バアイ</t>
    </rPh>
    <rPh sb="16" eb="18">
      <t>カキ</t>
    </rPh>
    <rPh sb="18" eb="20">
      <t>ブスウ</t>
    </rPh>
    <rPh sb="21" eb="23">
      <t>ヒツヨウ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</si>
</sst>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5">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0" xfId="0" applyFont="1" applyAlignment="1"/>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9"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420" t="s">
        <v>8959</v>
      </c>
      <c r="F5" s="420"/>
      <c r="G5" s="421"/>
    </row>
    <row r="6" spans="1:7" ht="39.6" customHeight="1" x14ac:dyDescent="0.15">
      <c r="C6" s="43" t="s">
        <v>8036</v>
      </c>
      <c r="D6" s="44" t="s">
        <v>8954</v>
      </c>
      <c r="E6" s="407" t="s">
        <v>8955</v>
      </c>
      <c r="F6" s="408"/>
      <c r="G6" s="409"/>
    </row>
    <row r="7" spans="1:7" ht="39.6" customHeight="1" x14ac:dyDescent="0.15">
      <c r="C7" s="43" t="s">
        <v>8967</v>
      </c>
      <c r="D7" s="44" t="s">
        <v>8950</v>
      </c>
      <c r="E7" s="413" t="s">
        <v>8956</v>
      </c>
      <c r="F7" s="414"/>
      <c r="G7" s="415"/>
    </row>
    <row r="8" spans="1:7" ht="39.6" customHeight="1" x14ac:dyDescent="0.15">
      <c r="C8" s="43" t="s">
        <v>8038</v>
      </c>
      <c r="D8" s="44" t="s">
        <v>8949</v>
      </c>
      <c r="E8" s="407" t="s">
        <v>8977</v>
      </c>
      <c r="F8" s="408"/>
      <c r="G8" s="409"/>
    </row>
    <row r="9" spans="1:7" ht="39.6" customHeight="1" x14ac:dyDescent="0.15">
      <c r="C9" s="43" t="s">
        <v>8039</v>
      </c>
      <c r="D9" s="44" t="s">
        <v>8952</v>
      </c>
      <c r="E9" s="407" t="s">
        <v>8953</v>
      </c>
      <c r="F9" s="408"/>
      <c r="G9" s="409"/>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419" t="s">
        <v>8959</v>
      </c>
      <c r="F13" s="420"/>
      <c r="G13" s="421"/>
    </row>
    <row r="14" spans="1:7" ht="39" customHeight="1" x14ac:dyDescent="0.15">
      <c r="C14" s="43" t="s">
        <v>8966</v>
      </c>
      <c r="D14" s="50" t="s">
        <v>8957</v>
      </c>
      <c r="E14" s="407" t="s">
        <v>8964</v>
      </c>
      <c r="F14" s="408"/>
      <c r="G14" s="409"/>
    </row>
    <row r="15" spans="1:7" ht="39" customHeight="1" x14ac:dyDescent="0.15">
      <c r="C15" s="43" t="s">
        <v>8967</v>
      </c>
      <c r="D15" s="50" t="s">
        <v>8960</v>
      </c>
      <c r="E15" s="407" t="s">
        <v>8961</v>
      </c>
      <c r="F15" s="408"/>
      <c r="G15" s="409"/>
    </row>
    <row r="16" spans="1:7" ht="39" customHeight="1" x14ac:dyDescent="0.15">
      <c r="C16" s="43" t="s">
        <v>8968</v>
      </c>
      <c r="D16" s="50" t="s">
        <v>8962</v>
      </c>
      <c r="E16" s="407" t="s">
        <v>8963</v>
      </c>
      <c r="F16" s="408"/>
      <c r="G16" s="409"/>
    </row>
    <row r="17" spans="2:12" ht="39" customHeight="1" x14ac:dyDescent="0.15">
      <c r="C17" s="43" t="s">
        <v>8969</v>
      </c>
      <c r="D17" s="50" t="s">
        <v>8965</v>
      </c>
      <c r="E17" s="407" t="s">
        <v>9065</v>
      </c>
      <c r="F17" s="408"/>
      <c r="G17" s="409"/>
    </row>
    <row r="18" spans="2:12" ht="39" customHeight="1" x14ac:dyDescent="0.15">
      <c r="C18" s="43" t="s">
        <v>8970</v>
      </c>
      <c r="D18" s="50" t="s">
        <v>8518</v>
      </c>
      <c r="E18" s="410" t="s">
        <v>9015</v>
      </c>
      <c r="F18" s="411"/>
      <c r="G18" s="412"/>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419" t="s">
        <v>8959</v>
      </c>
      <c r="F21" s="420"/>
      <c r="G21" s="421"/>
    </row>
    <row r="22" spans="2:12" ht="39" customHeight="1" x14ac:dyDescent="0.15">
      <c r="C22" s="397" t="s">
        <v>8966</v>
      </c>
      <c r="D22" s="400" t="s">
        <v>8558</v>
      </c>
      <c r="E22" s="404" t="s">
        <v>8984</v>
      </c>
      <c r="F22" s="405"/>
      <c r="G22" s="406"/>
    </row>
    <row r="23" spans="2:12" ht="27.6" customHeight="1" x14ac:dyDescent="0.15">
      <c r="C23" s="398"/>
      <c r="D23" s="401"/>
      <c r="E23" s="403" t="s">
        <v>8995</v>
      </c>
      <c r="F23" s="46" t="s">
        <v>8972</v>
      </c>
      <c r="G23" s="44" t="s">
        <v>8986</v>
      </c>
    </row>
    <row r="24" spans="2:12" ht="27.6" customHeight="1" x14ac:dyDescent="0.15">
      <c r="C24" s="398"/>
      <c r="D24" s="401"/>
      <c r="E24" s="403"/>
      <c r="F24" s="52" t="s">
        <v>8973</v>
      </c>
      <c r="G24" s="44" t="s">
        <v>8987</v>
      </c>
    </row>
    <row r="25" spans="2:12" ht="27.6" customHeight="1" x14ac:dyDescent="0.15">
      <c r="C25" s="398"/>
      <c r="D25" s="401"/>
      <c r="E25" s="403"/>
      <c r="F25" s="43" t="s">
        <v>8976</v>
      </c>
      <c r="G25" s="44" t="s">
        <v>8988</v>
      </c>
    </row>
    <row r="26" spans="2:12" ht="27.6" customHeight="1" x14ac:dyDescent="0.15">
      <c r="C26" s="398"/>
      <c r="D26" s="401"/>
      <c r="E26" s="403"/>
      <c r="F26" s="43" t="s">
        <v>8974</v>
      </c>
      <c r="G26" s="44" t="s">
        <v>8989</v>
      </c>
    </row>
    <row r="27" spans="2:12" ht="27.6" customHeight="1" x14ac:dyDescent="0.15">
      <c r="C27" s="398"/>
      <c r="D27" s="401"/>
      <c r="E27" s="403"/>
      <c r="F27" s="43" t="s">
        <v>8975</v>
      </c>
      <c r="G27" s="44" t="s">
        <v>8990</v>
      </c>
    </row>
    <row r="28" spans="2:12" ht="27.6" customHeight="1" x14ac:dyDescent="0.15">
      <c r="C28" s="399"/>
      <c r="D28" s="402"/>
      <c r="E28" s="403"/>
      <c r="F28" s="53"/>
      <c r="G28" s="44" t="s">
        <v>8991</v>
      </c>
    </row>
    <row r="29" spans="2:12" ht="54.75" customHeight="1" x14ac:dyDescent="0.15">
      <c r="C29" s="43" t="s">
        <v>8967</v>
      </c>
      <c r="D29" s="50" t="s">
        <v>190</v>
      </c>
      <c r="E29" s="413" t="s">
        <v>9040</v>
      </c>
      <c r="F29" s="414"/>
      <c r="G29" s="415"/>
    </row>
    <row r="30" spans="2:12" x14ac:dyDescent="0.15">
      <c r="C30" s="397" t="s">
        <v>8968</v>
      </c>
      <c r="D30" s="400" t="s">
        <v>8622</v>
      </c>
      <c r="E30" s="416" t="s">
        <v>8992</v>
      </c>
      <c r="F30" s="417"/>
      <c r="G30" s="418"/>
    </row>
    <row r="31" spans="2:12" ht="39" customHeight="1" x14ac:dyDescent="0.15">
      <c r="C31" s="398"/>
      <c r="D31" s="401"/>
      <c r="E31" s="403" t="s">
        <v>8996</v>
      </c>
      <c r="F31" s="45" t="s">
        <v>8932</v>
      </c>
      <c r="G31" s="54" t="s">
        <v>8985</v>
      </c>
    </row>
    <row r="32" spans="2:12" ht="39" customHeight="1" x14ac:dyDescent="0.15">
      <c r="C32" s="398"/>
      <c r="D32" s="401"/>
      <c r="E32" s="403"/>
      <c r="F32" s="45" t="s">
        <v>8978</v>
      </c>
      <c r="G32" s="55" t="s">
        <v>8979</v>
      </c>
    </row>
    <row r="33" spans="2:7" ht="39" customHeight="1" x14ac:dyDescent="0.15">
      <c r="C33" s="398"/>
      <c r="D33" s="401"/>
      <c r="E33" s="403"/>
      <c r="F33" s="45" t="s">
        <v>8980</v>
      </c>
      <c r="G33" s="51" t="s">
        <v>8981</v>
      </c>
    </row>
    <row r="34" spans="2:7" ht="56.25" x14ac:dyDescent="0.15">
      <c r="C34" s="398"/>
      <c r="D34" s="401"/>
      <c r="E34" s="403"/>
      <c r="F34" s="43" t="s">
        <v>8624</v>
      </c>
      <c r="G34" s="54" t="s">
        <v>8993</v>
      </c>
    </row>
    <row r="35" spans="2:7" ht="39" customHeight="1" x14ac:dyDescent="0.15">
      <c r="C35" s="399"/>
      <c r="D35" s="402"/>
      <c r="E35" s="403"/>
      <c r="F35" s="43" t="s">
        <v>8982</v>
      </c>
      <c r="G35" s="55" t="s">
        <v>8983</v>
      </c>
    </row>
    <row r="36" spans="2:7" ht="128.25" customHeight="1" x14ac:dyDescent="0.15">
      <c r="C36" s="43" t="s">
        <v>8969</v>
      </c>
      <c r="D36" s="50" t="s">
        <v>8626</v>
      </c>
      <c r="E36" s="407" t="s">
        <v>8997</v>
      </c>
      <c r="F36" s="411"/>
      <c r="G36" s="412"/>
    </row>
    <row r="37" spans="2:7" ht="18.75" customHeight="1" x14ac:dyDescent="0.15"/>
    <row r="38" spans="2:7" ht="19.5" x14ac:dyDescent="0.15">
      <c r="B38" s="23" t="s">
        <v>8994</v>
      </c>
    </row>
    <row r="39" spans="2:7" ht="19.5" x14ac:dyDescent="0.15">
      <c r="C39" s="23" t="s">
        <v>9011</v>
      </c>
    </row>
    <row r="40" spans="2:7" x14ac:dyDescent="0.15">
      <c r="C40" s="33" t="s">
        <v>194</v>
      </c>
      <c r="D40" s="419" t="s">
        <v>9012</v>
      </c>
      <c r="E40" s="420"/>
      <c r="F40" s="420"/>
      <c r="G40" s="421"/>
    </row>
    <row r="41" spans="2:7" ht="57" customHeight="1" x14ac:dyDescent="0.15">
      <c r="C41" s="43" t="s">
        <v>8036</v>
      </c>
      <c r="D41" s="407" t="s">
        <v>9039</v>
      </c>
      <c r="E41" s="408"/>
      <c r="F41" s="408"/>
      <c r="G41" s="409"/>
    </row>
    <row r="42" spans="2:7" ht="39" customHeight="1" x14ac:dyDescent="0.15">
      <c r="C42" s="43" t="s">
        <v>8037</v>
      </c>
      <c r="D42" s="407" t="s">
        <v>9013</v>
      </c>
      <c r="E42" s="408"/>
      <c r="F42" s="408"/>
      <c r="G42" s="409"/>
    </row>
    <row r="43" spans="2:7" ht="39" customHeight="1" x14ac:dyDescent="0.15">
      <c r="C43" s="43" t="s">
        <v>8038</v>
      </c>
      <c r="D43" s="407" t="s">
        <v>9014</v>
      </c>
      <c r="E43" s="408"/>
      <c r="F43" s="408"/>
      <c r="G43" s="409"/>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zoomScaleNormal="100" zoomScaleSheetLayoutView="100" zoomScalePageLayoutView="70" workbookViewId="0">
      <pane ySplit="1" topLeftCell="A20" activePane="bottomLeft" state="frozen"/>
      <selection pane="bottomLeft" activeCell="H11" sqref="H11"/>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4" t="s">
        <v>189</v>
      </c>
      <c r="E5" s="435"/>
      <c r="F5" s="436"/>
      <c r="G5" s="218" t="s">
        <v>8558</v>
      </c>
      <c r="H5" s="219" t="s">
        <v>190</v>
      </c>
      <c r="I5" s="218" t="s">
        <v>8622</v>
      </c>
      <c r="J5" s="220" t="s">
        <v>8626</v>
      </c>
    </row>
    <row r="6" spans="1:10" ht="33" customHeight="1" thickBot="1" x14ac:dyDescent="0.2">
      <c r="C6" s="221" t="s">
        <v>8036</v>
      </c>
      <c r="D6" s="479" t="s">
        <v>8109</v>
      </c>
      <c r="E6" s="480"/>
      <c r="F6" s="481"/>
      <c r="G6" s="304" t="str">
        <f>IF(ISBLANK(H6),"必須","入力済")</f>
        <v>必須</v>
      </c>
      <c r="H6" s="87"/>
      <c r="I6" s="222" t="s">
        <v>8932</v>
      </c>
      <c r="J6" s="351" t="s">
        <v>9017</v>
      </c>
    </row>
    <row r="7" spans="1:10" ht="33" customHeight="1" thickBot="1" x14ac:dyDescent="0.2">
      <c r="C7" s="223" t="s">
        <v>8037</v>
      </c>
      <c r="D7" s="458" t="s">
        <v>184</v>
      </c>
      <c r="E7" s="459"/>
      <c r="F7" s="460"/>
      <c r="G7" s="304" t="str">
        <f>IF(ISBLANK(H7),"必須","入力済")</f>
        <v>必須</v>
      </c>
      <c r="H7" s="88"/>
      <c r="I7" s="224" t="s">
        <v>8932</v>
      </c>
      <c r="J7" s="352" t="s">
        <v>9018</v>
      </c>
    </row>
    <row r="8" spans="1:10" ht="33" customHeight="1" x14ac:dyDescent="0.15">
      <c r="C8" s="225" t="s">
        <v>8038</v>
      </c>
      <c r="D8" s="452" t="s">
        <v>8559</v>
      </c>
      <c r="E8" s="425" t="s">
        <v>8594</v>
      </c>
      <c r="F8" s="426"/>
      <c r="G8" s="304" t="str">
        <f>IF(ISBLANK(H8),"必須","入力済")</f>
        <v>必須</v>
      </c>
      <c r="H8" s="63"/>
      <c r="I8" s="226" t="s">
        <v>8624</v>
      </c>
      <c r="J8" s="353" t="s">
        <v>8623</v>
      </c>
    </row>
    <row r="9" spans="1:10" ht="33" x14ac:dyDescent="0.15">
      <c r="C9" s="227" t="s">
        <v>8039</v>
      </c>
      <c r="D9" s="453"/>
      <c r="E9" s="461" t="s">
        <v>8750</v>
      </c>
      <c r="F9" s="462"/>
      <c r="G9" s="305" t="str">
        <f>IF(ISBLANK(H9),"必須","入力済")</f>
        <v>必須</v>
      </c>
      <c r="H9" s="59"/>
      <c r="I9" s="228" t="s">
        <v>8787</v>
      </c>
      <c r="J9" s="354" t="s">
        <v>8625</v>
      </c>
    </row>
    <row r="10" spans="1:10" ht="33" customHeight="1" thickBot="1" x14ac:dyDescent="0.2">
      <c r="C10" s="229" t="s">
        <v>8040</v>
      </c>
      <c r="D10" s="454"/>
      <c r="E10" s="437" t="s">
        <v>8087</v>
      </c>
      <c r="F10" s="439"/>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4" t="s">
        <v>189</v>
      </c>
      <c r="E13" s="435"/>
      <c r="F13" s="436"/>
      <c r="G13" s="218" t="s">
        <v>8558</v>
      </c>
      <c r="H13" s="219" t="s">
        <v>190</v>
      </c>
      <c r="I13" s="218" t="s">
        <v>8622</v>
      </c>
      <c r="J13" s="220" t="s">
        <v>8626</v>
      </c>
    </row>
    <row r="14" spans="1:10" ht="33" x14ac:dyDescent="0.15">
      <c r="C14" s="225" t="s">
        <v>8036</v>
      </c>
      <c r="D14" s="422" t="s">
        <v>8595</v>
      </c>
      <c r="E14" s="425" t="s">
        <v>186</v>
      </c>
      <c r="F14" s="426"/>
      <c r="G14" s="304" t="str">
        <f>IF(ISBLANK(H14), IF(H15="国外", "該当の場合は必須", "必須"), "入力済")</f>
        <v>必須</v>
      </c>
      <c r="H14" s="121"/>
      <c r="I14" s="231" t="s">
        <v>8786</v>
      </c>
      <c r="J14" s="356" t="s">
        <v>9019</v>
      </c>
    </row>
    <row r="15" spans="1:10" ht="33" customHeight="1" x14ac:dyDescent="0.15">
      <c r="C15" s="232" t="s">
        <v>8037</v>
      </c>
      <c r="D15" s="453"/>
      <c r="E15" s="455" t="s">
        <v>188</v>
      </c>
      <c r="F15" s="456"/>
      <c r="G15" s="307" t="str">
        <f>IF(ISBLANK(H15),"必須","入力済")</f>
        <v>必須</v>
      </c>
      <c r="H15" s="56"/>
      <c r="I15" s="233" t="s">
        <v>8624</v>
      </c>
      <c r="J15" s="357" t="s">
        <v>8627</v>
      </c>
    </row>
    <row r="16" spans="1:10" ht="33" customHeight="1" x14ac:dyDescent="0.15">
      <c r="C16" s="227" t="s">
        <v>8038</v>
      </c>
      <c r="D16" s="453"/>
      <c r="E16" s="455" t="s">
        <v>187</v>
      </c>
      <c r="F16" s="456"/>
      <c r="G16" s="307" t="str">
        <f>IF(ISBLANK(H16),"必須","入力済")</f>
        <v>必須</v>
      </c>
      <c r="H16" s="56"/>
      <c r="I16" s="233" t="s">
        <v>8624</v>
      </c>
      <c r="J16" s="357" t="s">
        <v>8628</v>
      </c>
    </row>
    <row r="17" spans="3:10" ht="33" x14ac:dyDescent="0.15">
      <c r="C17" s="227" t="s">
        <v>8039</v>
      </c>
      <c r="D17" s="453"/>
      <c r="E17" s="482" t="s">
        <v>8753</v>
      </c>
      <c r="F17" s="483"/>
      <c r="G17" s="307" t="str">
        <f>IF(ISBLANK(H17),"必須","入力済")</f>
        <v>必須</v>
      </c>
      <c r="H17" s="118"/>
      <c r="I17" s="234" t="s">
        <v>8787</v>
      </c>
      <c r="J17" s="357" t="s">
        <v>8749</v>
      </c>
    </row>
    <row r="18" spans="3:10" ht="33.75" thickBot="1" x14ac:dyDescent="0.2">
      <c r="C18" s="229" t="s">
        <v>8040</v>
      </c>
      <c r="D18" s="454"/>
      <c r="E18" s="471" t="s">
        <v>8754</v>
      </c>
      <c r="F18" s="472"/>
      <c r="G18" s="307" t="str">
        <f>IF(ISBLANK(H18),"該当の場合は必須","入力済")</f>
        <v>該当の場合は必須</v>
      </c>
      <c r="H18" s="122"/>
      <c r="I18" s="235" t="s">
        <v>8788</v>
      </c>
      <c r="J18" s="358" t="s">
        <v>9020</v>
      </c>
    </row>
    <row r="19" spans="3:10" ht="33" customHeight="1" x14ac:dyDescent="0.15">
      <c r="C19" s="225" t="s">
        <v>8535</v>
      </c>
      <c r="D19" s="422" t="s">
        <v>8601</v>
      </c>
      <c r="E19" s="425" t="s">
        <v>8560</v>
      </c>
      <c r="F19" s="426"/>
      <c r="G19" s="304" t="str">
        <f>IF(ISBLANK(H19),"必須","入力済")</f>
        <v>必須</v>
      </c>
      <c r="H19" s="63"/>
      <c r="I19" s="236" t="s">
        <v>8624</v>
      </c>
      <c r="J19" s="359" t="s">
        <v>9083</v>
      </c>
    </row>
    <row r="20" spans="3:10" ht="49.5" x14ac:dyDescent="0.15">
      <c r="C20" s="227" t="s">
        <v>8536</v>
      </c>
      <c r="D20" s="453"/>
      <c r="E20" s="455" t="str">
        <f>IF(H19="", "氏名（法人の場合は法人名）", IF(H19="個人", "氏名", "法人名"))</f>
        <v>氏名（法人の場合は法人名）</v>
      </c>
      <c r="F20" s="456"/>
      <c r="G20" s="308" t="str">
        <f>IF(ISBLANK(H20),"必須","入力済")</f>
        <v>必須</v>
      </c>
      <c r="H20" s="118"/>
      <c r="I20" s="237" t="s">
        <v>8788</v>
      </c>
      <c r="J20" s="357" t="s">
        <v>8766</v>
      </c>
    </row>
    <row r="21" spans="3:10" ht="49.5" x14ac:dyDescent="0.15">
      <c r="C21" s="227" t="s">
        <v>8537</v>
      </c>
      <c r="D21" s="453"/>
      <c r="E21" s="473" t="s">
        <v>9067</v>
      </c>
      <c r="F21" s="474"/>
      <c r="G21" s="305" t="str">
        <f>IF(ISBLANK(H21),"必須","入力済")</f>
        <v>必須</v>
      </c>
      <c r="H21" s="119"/>
      <c r="I21" s="238" t="s">
        <v>8788</v>
      </c>
      <c r="J21" s="354" t="s">
        <v>8767</v>
      </c>
    </row>
    <row r="22" spans="3:10" ht="33" x14ac:dyDescent="0.15">
      <c r="C22" s="227" t="s">
        <v>8538</v>
      </c>
      <c r="D22" s="453"/>
      <c r="E22" s="455" t="s">
        <v>8472</v>
      </c>
      <c r="F22" s="456"/>
      <c r="G22" s="309" t="str">
        <f>IF(ISBLANK(H22),"必須","入力済")</f>
        <v>必須</v>
      </c>
      <c r="H22" s="118"/>
      <c r="I22" s="237" t="s">
        <v>8786</v>
      </c>
      <c r="J22" s="357" t="s">
        <v>8630</v>
      </c>
    </row>
    <row r="23" spans="3:10" ht="49.5" customHeight="1" x14ac:dyDescent="0.15">
      <c r="C23" s="227" t="s">
        <v>8539</v>
      </c>
      <c r="D23" s="453"/>
      <c r="E23" s="455" t="s">
        <v>8467</v>
      </c>
      <c r="F23" s="456"/>
      <c r="G23" s="308" t="str">
        <f>IF(ISBLANK(H23),"必須","入力済")</f>
        <v>必須</v>
      </c>
      <c r="H23" s="56"/>
      <c r="I23" s="233" t="s">
        <v>8632</v>
      </c>
      <c r="J23" s="357" t="s">
        <v>8631</v>
      </c>
    </row>
    <row r="24" spans="3:10" ht="33" x14ac:dyDescent="0.15">
      <c r="C24" s="227" t="s">
        <v>8540</v>
      </c>
      <c r="D24" s="453"/>
      <c r="E24" s="461" t="s">
        <v>8751</v>
      </c>
      <c r="F24" s="462"/>
      <c r="G24" s="305" t="str">
        <f>IF(ISBLANK(H24), "必須", "入力済" &amp; CHAR(10) &amp; "（" &amp; LEN(SUBSTITUTE(H24, CHAR(10), "")) &amp; "文字）")</f>
        <v>必須</v>
      </c>
      <c r="H24" s="96"/>
      <c r="I24" s="238" t="s">
        <v>8788</v>
      </c>
      <c r="J24" s="354" t="s">
        <v>9021</v>
      </c>
    </row>
    <row r="25" spans="3:10" ht="49.5" customHeight="1" thickBot="1" x14ac:dyDescent="0.2">
      <c r="C25" s="229" t="s">
        <v>8541</v>
      </c>
      <c r="D25" s="454"/>
      <c r="E25" s="463" t="s">
        <v>8591</v>
      </c>
      <c r="F25" s="464"/>
      <c r="G25" s="310" t="str">
        <f t="shared" ref="G25:G33" si="0">IF(ISBLANK(H25),"必須","入力済")</f>
        <v>必須</v>
      </c>
      <c r="H25" s="64"/>
      <c r="I25" s="239" t="s">
        <v>8624</v>
      </c>
      <c r="J25" s="360" t="s">
        <v>8633</v>
      </c>
    </row>
    <row r="26" spans="3:10" ht="33" customHeight="1" x14ac:dyDescent="0.15">
      <c r="C26" s="225" t="s">
        <v>8542</v>
      </c>
      <c r="D26" s="422" t="s">
        <v>8561</v>
      </c>
      <c r="E26" s="425" t="s">
        <v>8694</v>
      </c>
      <c r="F26" s="426"/>
      <c r="G26" s="308" t="str">
        <f t="shared" si="0"/>
        <v>必須</v>
      </c>
      <c r="H26" s="63"/>
      <c r="I26" s="240" t="s">
        <v>8624</v>
      </c>
      <c r="J26" s="353" t="s">
        <v>9068</v>
      </c>
    </row>
    <row r="27" spans="3:10" ht="49.5" x14ac:dyDescent="0.15">
      <c r="C27" s="227" t="s">
        <v>8543</v>
      </c>
      <c r="D27" s="423"/>
      <c r="E27" s="461" t="s">
        <v>8562</v>
      </c>
      <c r="F27" s="462"/>
      <c r="G27" s="305" t="str">
        <f t="shared" si="0"/>
        <v>必須</v>
      </c>
      <c r="H27" s="119"/>
      <c r="I27" s="241" t="s">
        <v>8788</v>
      </c>
      <c r="J27" s="361" t="s">
        <v>8768</v>
      </c>
    </row>
    <row r="28" spans="3:10" ht="33" x14ac:dyDescent="0.15">
      <c r="C28" s="227" t="s">
        <v>8544</v>
      </c>
      <c r="D28" s="423"/>
      <c r="E28" s="473" t="s">
        <v>8563</v>
      </c>
      <c r="F28" s="474"/>
      <c r="G28" s="305" t="str">
        <f t="shared" si="0"/>
        <v>必須</v>
      </c>
      <c r="H28" s="119"/>
      <c r="I28" s="241" t="s">
        <v>8786</v>
      </c>
      <c r="J28" s="361" t="s">
        <v>8548</v>
      </c>
    </row>
    <row r="29" spans="3:10" ht="33.75" thickBot="1" x14ac:dyDescent="0.2">
      <c r="C29" s="229" t="s">
        <v>8545</v>
      </c>
      <c r="D29" s="424"/>
      <c r="E29" s="437" t="s">
        <v>8520</v>
      </c>
      <c r="F29" s="439"/>
      <c r="G29" s="311" t="str">
        <f t="shared" si="0"/>
        <v>必須</v>
      </c>
      <c r="H29" s="97"/>
      <c r="I29" s="242" t="s">
        <v>8786</v>
      </c>
      <c r="J29" s="362" t="s">
        <v>8769</v>
      </c>
    </row>
    <row r="30" spans="3:10" ht="49.5" customHeight="1" x14ac:dyDescent="0.15">
      <c r="C30" s="225" t="s">
        <v>8546</v>
      </c>
      <c r="D30" s="452" t="s">
        <v>8564</v>
      </c>
      <c r="E30" s="425" t="s">
        <v>185</v>
      </c>
      <c r="F30" s="426"/>
      <c r="G30" s="312" t="str">
        <f t="shared" si="0"/>
        <v>必須</v>
      </c>
      <c r="H30" s="63"/>
      <c r="I30" s="236" t="s">
        <v>8624</v>
      </c>
      <c r="J30" s="353" t="s">
        <v>11103</v>
      </c>
    </row>
    <row r="31" spans="3:10" ht="50.25" thickBot="1" x14ac:dyDescent="0.2">
      <c r="C31" s="229" t="s">
        <v>8547</v>
      </c>
      <c r="D31" s="454"/>
      <c r="E31" s="484" t="s">
        <v>8752</v>
      </c>
      <c r="F31" s="485"/>
      <c r="G31" s="311" t="str">
        <f t="shared" si="0"/>
        <v>必須</v>
      </c>
      <c r="H31" s="120"/>
      <c r="I31" s="244" t="s">
        <v>8788</v>
      </c>
      <c r="J31" s="363" t="s">
        <v>8770</v>
      </c>
    </row>
    <row r="32" spans="3:10" ht="49.5" customHeight="1" thickBot="1" x14ac:dyDescent="0.2">
      <c r="C32" s="223" t="s">
        <v>8566</v>
      </c>
      <c r="D32" s="445" t="s">
        <v>8565</v>
      </c>
      <c r="E32" s="443"/>
      <c r="F32" s="444"/>
      <c r="G32" s="313" t="str">
        <f t="shared" si="0"/>
        <v>必須</v>
      </c>
      <c r="H32" s="70"/>
      <c r="I32" s="245" t="s">
        <v>8624</v>
      </c>
      <c r="J32" s="364" t="s">
        <v>8634</v>
      </c>
    </row>
    <row r="33" spans="2:10" ht="33" customHeight="1" x14ac:dyDescent="0.15">
      <c r="C33" s="232" t="s">
        <v>8693</v>
      </c>
      <c r="D33" s="468" t="s">
        <v>8762</v>
      </c>
      <c r="E33" s="469"/>
      <c r="F33" s="470"/>
      <c r="G33" s="314" t="str">
        <f t="shared" si="0"/>
        <v>必須</v>
      </c>
      <c r="H33" s="66"/>
      <c r="I33" s="246" t="s">
        <v>8786</v>
      </c>
      <c r="J33" s="365" t="s">
        <v>9034</v>
      </c>
    </row>
    <row r="34" spans="2:10" x14ac:dyDescent="0.15">
      <c r="I34" s="26"/>
      <c r="J34" s="27"/>
    </row>
    <row r="35" spans="2:10" ht="19.5" x14ac:dyDescent="0.15">
      <c r="B35" s="23" t="s">
        <v>8534</v>
      </c>
      <c r="C35" s="23"/>
      <c r="D35" s="23"/>
      <c r="E35" s="23"/>
      <c r="I35" s="26"/>
      <c r="J35" s="27"/>
    </row>
    <row r="36" spans="2:10" ht="20.25" thickBot="1" x14ac:dyDescent="0.2">
      <c r="C36" s="218" t="s">
        <v>194</v>
      </c>
      <c r="D36" s="434" t="s">
        <v>189</v>
      </c>
      <c r="E36" s="435"/>
      <c r="F36" s="436"/>
      <c r="G36" s="218" t="s">
        <v>8558</v>
      </c>
      <c r="H36" s="219" t="s">
        <v>190</v>
      </c>
      <c r="I36" s="218" t="s">
        <v>8622</v>
      </c>
      <c r="J36" s="220" t="s">
        <v>8626</v>
      </c>
    </row>
    <row r="37" spans="2:10" ht="33" x14ac:dyDescent="0.15">
      <c r="C37" s="225" t="s">
        <v>8036</v>
      </c>
      <c r="D37" s="486" t="s">
        <v>8567</v>
      </c>
      <c r="E37" s="425" t="s">
        <v>186</v>
      </c>
      <c r="F37" s="426"/>
      <c r="G37" s="304" t="str">
        <f>IF(ISBLANK(H37), IF(H38="国外", "該当の場合は必須", "必須"), "入力済")</f>
        <v>必須</v>
      </c>
      <c r="H37" s="121"/>
      <c r="I37" s="231" t="s">
        <v>8786</v>
      </c>
      <c r="J37" s="356" t="s">
        <v>9019</v>
      </c>
    </row>
    <row r="38" spans="2:10" ht="33" customHeight="1" x14ac:dyDescent="0.15">
      <c r="C38" s="227" t="s">
        <v>8037</v>
      </c>
      <c r="D38" s="487"/>
      <c r="E38" s="455" t="s">
        <v>188</v>
      </c>
      <c r="F38" s="456"/>
      <c r="G38" s="308" t="str">
        <f>IF(ISBLANK(H38),"必須","入力済")</f>
        <v>必須</v>
      </c>
      <c r="H38" s="56"/>
      <c r="I38" s="233" t="s">
        <v>8624</v>
      </c>
      <c r="J38" s="357" t="s">
        <v>8627</v>
      </c>
    </row>
    <row r="39" spans="2:10" ht="33" customHeight="1" x14ac:dyDescent="0.15">
      <c r="C39" s="227" t="s">
        <v>8038</v>
      </c>
      <c r="D39" s="487"/>
      <c r="E39" s="455" t="s">
        <v>187</v>
      </c>
      <c r="F39" s="456"/>
      <c r="G39" s="307" t="str">
        <f>IF(ISBLANK(H39),"必須","入力済")</f>
        <v>必須</v>
      </c>
      <c r="H39" s="56"/>
      <c r="I39" s="233" t="s">
        <v>8624</v>
      </c>
      <c r="J39" s="357" t="s">
        <v>8628</v>
      </c>
    </row>
    <row r="40" spans="2:10" ht="33" x14ac:dyDescent="0.15">
      <c r="C40" s="227" t="s">
        <v>8039</v>
      </c>
      <c r="D40" s="487"/>
      <c r="E40" s="455" t="s">
        <v>8753</v>
      </c>
      <c r="F40" s="456"/>
      <c r="G40" s="308" t="str">
        <f>IF(ISBLANK(H40),"必須","入力済")</f>
        <v>必須</v>
      </c>
      <c r="H40" s="118"/>
      <c r="I40" s="234" t="s">
        <v>8788</v>
      </c>
      <c r="J40" s="366" t="s">
        <v>8755</v>
      </c>
    </row>
    <row r="41" spans="2:10" ht="33.75" thickBot="1" x14ac:dyDescent="0.2">
      <c r="C41" s="229" t="s">
        <v>8040</v>
      </c>
      <c r="D41" s="488"/>
      <c r="E41" s="437" t="s">
        <v>8754</v>
      </c>
      <c r="F41" s="439"/>
      <c r="G41" s="315" t="str">
        <f>IF(ISBLANK(H41),"該当の場合は必須","入力済")</f>
        <v>該当の場合は必須</v>
      </c>
      <c r="H41" s="122"/>
      <c r="I41" s="235" t="s">
        <v>8788</v>
      </c>
      <c r="J41" s="358" t="s">
        <v>9022</v>
      </c>
    </row>
    <row r="42" spans="2:10" ht="33" customHeight="1" x14ac:dyDescent="0.15">
      <c r="C42" s="225" t="s">
        <v>8535</v>
      </c>
      <c r="D42" s="465" t="s">
        <v>8568</v>
      </c>
      <c r="E42" s="425" t="s">
        <v>8560</v>
      </c>
      <c r="F42" s="426"/>
      <c r="G42" s="304" t="str">
        <f>IF(ISBLANK(H42),"必須","入力済")</f>
        <v>必須</v>
      </c>
      <c r="H42" s="63"/>
      <c r="I42" s="236" t="s">
        <v>8624</v>
      </c>
      <c r="J42" s="359" t="s">
        <v>9084</v>
      </c>
    </row>
    <row r="43" spans="2:10" ht="49.5" x14ac:dyDescent="0.15">
      <c r="C43" s="227" t="s">
        <v>8536</v>
      </c>
      <c r="D43" s="466"/>
      <c r="E43" s="455" t="str">
        <f>IF(H42="", "氏名（法人の場合は法人名）", IF(H42="個人", "氏名", "法人名"))</f>
        <v>氏名（法人の場合は法人名）</v>
      </c>
      <c r="F43" s="456"/>
      <c r="G43" s="308" t="str">
        <f>IF(ISBLANK(H43),"必須","入力済")</f>
        <v>必須</v>
      </c>
      <c r="H43" s="118"/>
      <c r="I43" s="237" t="s">
        <v>8788</v>
      </c>
      <c r="J43" s="357" t="s">
        <v>9066</v>
      </c>
    </row>
    <row r="44" spans="2:10" ht="50.25" thickBot="1" x14ac:dyDescent="0.2">
      <c r="C44" s="229" t="s">
        <v>8537</v>
      </c>
      <c r="D44" s="467"/>
      <c r="E44" s="440" t="s">
        <v>9067</v>
      </c>
      <c r="F44" s="442"/>
      <c r="G44" s="311" t="str">
        <f>IF(ISBLANK(H44),"必須","入力済")</f>
        <v>必須</v>
      </c>
      <c r="H44" s="120"/>
      <c r="I44" s="244" t="s">
        <v>8788</v>
      </c>
      <c r="J44" s="363" t="s">
        <v>8767</v>
      </c>
    </row>
    <row r="45" spans="2:10" ht="49.5" customHeight="1" thickBot="1" x14ac:dyDescent="0.2">
      <c r="C45" s="223" t="s">
        <v>8538</v>
      </c>
      <c r="D45" s="445" t="s">
        <v>8569</v>
      </c>
      <c r="E45" s="443"/>
      <c r="F45" s="444"/>
      <c r="G45" s="313" t="str">
        <f>IF(ISBLANK(H45),"必須","入力済")</f>
        <v>必須</v>
      </c>
      <c r="H45" s="70"/>
      <c r="I45" s="245" t="s">
        <v>8624</v>
      </c>
      <c r="J45" s="364" t="s">
        <v>8635</v>
      </c>
    </row>
    <row r="46" spans="2:10" ht="33" customHeight="1" thickBot="1" x14ac:dyDescent="0.2">
      <c r="C46" s="223" t="s">
        <v>8539</v>
      </c>
      <c r="D46" s="427" t="s">
        <v>9072</v>
      </c>
      <c r="E46" s="428"/>
      <c r="F46" s="429"/>
      <c r="G46" s="316" t="str">
        <f>IF(ISBLANK(H46),"必須","入力済")</f>
        <v>必須</v>
      </c>
      <c r="H46" s="67"/>
      <c r="I46" s="248" t="s">
        <v>8786</v>
      </c>
      <c r="J46" s="367" t="s">
        <v>9035</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4" t="s">
        <v>189</v>
      </c>
      <c r="E50" s="435"/>
      <c r="F50" s="436"/>
      <c r="G50" s="218" t="s">
        <v>8558</v>
      </c>
      <c r="H50" s="219" t="s">
        <v>190</v>
      </c>
      <c r="I50" s="218" t="s">
        <v>8622</v>
      </c>
      <c r="J50" s="220" t="s">
        <v>8626</v>
      </c>
    </row>
    <row r="51" spans="2:11" ht="53.45" customHeight="1" x14ac:dyDescent="0.15">
      <c r="C51" s="225" t="s">
        <v>8036</v>
      </c>
      <c r="D51" s="496" t="s">
        <v>8031</v>
      </c>
      <c r="E51" s="497"/>
      <c r="F51" s="498"/>
      <c r="G51" s="304" t="str">
        <f>IF(ISBLANK(H51),"必須","入力済")</f>
        <v>必須</v>
      </c>
      <c r="H51" s="63"/>
      <c r="I51" s="226" t="s">
        <v>8624</v>
      </c>
      <c r="J51" s="368" t="s">
        <v>8636</v>
      </c>
    </row>
    <row r="52" spans="2:11" ht="33" customHeight="1" thickBot="1" x14ac:dyDescent="0.2">
      <c r="C52" s="229" t="s">
        <v>8037</v>
      </c>
      <c r="D52" s="221"/>
      <c r="E52" s="499" t="s">
        <v>8532</v>
      </c>
      <c r="F52" s="500"/>
      <c r="G52" s="317" t="str">
        <f>IF(ISBLANK(H52),"必須","入力済")</f>
        <v>必須</v>
      </c>
      <c r="H52" s="89"/>
      <c r="I52" s="249" t="s">
        <v>8932</v>
      </c>
      <c r="J52" s="369" t="s">
        <v>9023</v>
      </c>
    </row>
    <row r="53" spans="2:11" ht="49.5" customHeight="1" thickBot="1" x14ac:dyDescent="0.2">
      <c r="C53" s="223" t="s">
        <v>8038</v>
      </c>
      <c r="D53" s="445" t="s">
        <v>9056</v>
      </c>
      <c r="E53" s="443"/>
      <c r="F53" s="444"/>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501" t="s">
        <v>9024</v>
      </c>
      <c r="C55" s="501"/>
      <c r="D55" s="501"/>
      <c r="E55" s="501"/>
      <c r="F55" s="501"/>
      <c r="G55" s="501"/>
      <c r="H55" s="501"/>
      <c r="I55" s="501"/>
      <c r="J55" s="501"/>
      <c r="K55" s="501"/>
    </row>
    <row r="56" spans="2:11" s="253" customFormat="1" ht="18" customHeight="1" x14ac:dyDescent="0.15">
      <c r="B56" s="254"/>
      <c r="C56" s="451" t="s">
        <v>8570</v>
      </c>
      <c r="D56" s="451"/>
      <c r="E56" s="451"/>
      <c r="F56" s="451"/>
      <c r="G56" s="451"/>
      <c r="H56" s="451"/>
      <c r="I56" s="451"/>
      <c r="J56" s="451"/>
      <c r="K56" s="451"/>
    </row>
    <row r="57" spans="2:11" s="253" customFormat="1" ht="18" customHeight="1" x14ac:dyDescent="0.15">
      <c r="B57" s="254"/>
      <c r="C57" s="451" t="s">
        <v>8648</v>
      </c>
      <c r="D57" s="451"/>
      <c r="E57" s="451"/>
      <c r="F57" s="451"/>
      <c r="G57" s="451"/>
      <c r="H57" s="451"/>
      <c r="I57" s="451"/>
      <c r="J57" s="451"/>
      <c r="K57" s="451"/>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51" t="s">
        <v>8571</v>
      </c>
      <c r="D59" s="451"/>
      <c r="E59" s="451"/>
      <c r="F59" s="451"/>
      <c r="G59" s="451"/>
      <c r="H59" s="451"/>
      <c r="I59" s="451"/>
      <c r="J59" s="451"/>
      <c r="K59" s="451"/>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4" t="s">
        <v>189</v>
      </c>
      <c r="E61" s="435"/>
      <c r="F61" s="436"/>
      <c r="G61" s="218" t="s">
        <v>8558</v>
      </c>
      <c r="H61" s="219" t="s">
        <v>190</v>
      </c>
      <c r="I61" s="218" t="s">
        <v>8622</v>
      </c>
      <c r="J61" s="220" t="s">
        <v>8626</v>
      </c>
    </row>
    <row r="62" spans="2:11" s="253" customFormat="1" ht="36.6" customHeight="1" thickBot="1" x14ac:dyDescent="0.2">
      <c r="B62" s="255"/>
      <c r="C62" s="256" t="s">
        <v>8757</v>
      </c>
      <c r="D62" s="443" t="s">
        <v>8756</v>
      </c>
      <c r="E62" s="443"/>
      <c r="F62" s="444"/>
      <c r="G62" s="319" t="str">
        <f>IF(ISBLANK(H62),"必須","入力済")</f>
        <v>必須</v>
      </c>
      <c r="H62" s="95"/>
      <c r="I62" s="257" t="s">
        <v>8624</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4" t="s">
        <v>189</v>
      </c>
      <c r="E65" s="435"/>
      <c r="F65" s="436"/>
      <c r="G65" s="218" t="s">
        <v>8558</v>
      </c>
      <c r="H65" s="219" t="s">
        <v>190</v>
      </c>
      <c r="I65" s="218" t="s">
        <v>8622</v>
      </c>
      <c r="J65" s="220" t="s">
        <v>8626</v>
      </c>
    </row>
    <row r="66" spans="1:10" ht="33" customHeight="1" x14ac:dyDescent="0.15">
      <c r="C66" s="225" t="s">
        <v>8036</v>
      </c>
      <c r="D66" s="452" t="s">
        <v>8572</v>
      </c>
      <c r="E66" s="425" t="s">
        <v>188</v>
      </c>
      <c r="F66" s="426"/>
      <c r="G66" s="304" t="s">
        <v>11108</v>
      </c>
      <c r="H66" s="337" t="str">
        <f>IFERROR(VLOOKUP(A67,参照A!ET5:EU71,2,FALSE), "")</f>
        <v>長野県</v>
      </c>
      <c r="I66" s="261" t="s">
        <v>8639</v>
      </c>
      <c r="J66" s="353" t="s">
        <v>8637</v>
      </c>
    </row>
    <row r="67" spans="1:10" ht="33" customHeight="1" x14ac:dyDescent="0.15">
      <c r="A67" s="262" t="str">
        <f>行政用!H18</f>
        <v>長野県_20</v>
      </c>
      <c r="C67" s="227" t="s">
        <v>8037</v>
      </c>
      <c r="D67" s="453"/>
      <c r="E67" s="455" t="s">
        <v>187</v>
      </c>
      <c r="F67" s="456"/>
      <c r="G67" s="308" t="str">
        <f>IF(ISBLANK(H67),"必須","入力済")</f>
        <v>必須</v>
      </c>
      <c r="H67" s="56"/>
      <c r="I67" s="233" t="s">
        <v>8624</v>
      </c>
      <c r="J67" s="357" t="s">
        <v>8638</v>
      </c>
    </row>
    <row r="68" spans="1:10" ht="33" x14ac:dyDescent="0.15">
      <c r="C68" s="227" t="s">
        <v>8038</v>
      </c>
      <c r="D68" s="453"/>
      <c r="E68" s="457"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3"/>
      <c r="E69" s="453"/>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3"/>
      <c r="E70" s="457"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4"/>
      <c r="E71" s="454"/>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2" t="s">
        <v>8577</v>
      </c>
      <c r="E72" s="425" t="s">
        <v>8578</v>
      </c>
      <c r="F72" s="426"/>
      <c r="G72" s="304" t="str">
        <f>IF(ISBLANK(H72),"必須","入力済")</f>
        <v>必須</v>
      </c>
      <c r="H72" s="63"/>
      <c r="I72" s="236" t="s">
        <v>8624</v>
      </c>
      <c r="J72" s="373" t="s">
        <v>9078</v>
      </c>
    </row>
    <row r="73" spans="1:10" ht="33" customHeight="1" thickBot="1" x14ac:dyDescent="0.2">
      <c r="C73" s="229" t="s">
        <v>8537</v>
      </c>
      <c r="D73" s="454"/>
      <c r="E73" s="437" t="s">
        <v>8579</v>
      </c>
      <c r="F73" s="439"/>
      <c r="G73" s="306" t="str">
        <f>IF(ISBLANK(H73),"必須","入力済")</f>
        <v>必須</v>
      </c>
      <c r="H73" s="62"/>
      <c r="I73" s="270" t="s">
        <v>8624</v>
      </c>
      <c r="J73" s="355" t="s">
        <v>9079</v>
      </c>
    </row>
    <row r="74" spans="1:10" ht="33" customHeight="1" thickBot="1" x14ac:dyDescent="0.2">
      <c r="C74" s="223" t="s">
        <v>8538</v>
      </c>
      <c r="D74" s="427" t="s">
        <v>8758</v>
      </c>
      <c r="E74" s="428"/>
      <c r="F74" s="429"/>
      <c r="G74" s="316" t="str">
        <f>IF(ISBLANK(H74), "必須",  "入力済")</f>
        <v>必須</v>
      </c>
      <c r="H74" s="67"/>
      <c r="I74" s="271" t="s">
        <v>8786</v>
      </c>
      <c r="J74" s="367" t="s">
        <v>8771</v>
      </c>
    </row>
    <row r="75" spans="1:10" ht="33" customHeight="1" thickBot="1" x14ac:dyDescent="0.2">
      <c r="C75" s="223" t="s">
        <v>8539</v>
      </c>
      <c r="D75" s="445" t="s">
        <v>8474</v>
      </c>
      <c r="E75" s="443"/>
      <c r="F75" s="444"/>
      <c r="G75" s="321" t="str">
        <f>IF(ISBLANK(H75),"可能な限り","入力済")</f>
        <v>可能な限り</v>
      </c>
      <c r="H75" s="69"/>
      <c r="I75" s="273" t="s">
        <v>8786</v>
      </c>
      <c r="J75" s="364" t="s">
        <v>8772</v>
      </c>
    </row>
    <row r="76" spans="1:10" ht="66" customHeight="1" thickBot="1" x14ac:dyDescent="0.2">
      <c r="C76" s="223" t="s">
        <v>8540</v>
      </c>
      <c r="D76" s="445" t="s">
        <v>8612</v>
      </c>
      <c r="E76" s="443"/>
      <c r="F76" s="444"/>
      <c r="G76" s="313" t="str">
        <f>IF(ISBLANK(H76),"必須","入力済")</f>
        <v>必須</v>
      </c>
      <c r="H76" s="70"/>
      <c r="I76" s="274" t="s">
        <v>8624</v>
      </c>
      <c r="J76" s="364" t="s">
        <v>9095</v>
      </c>
    </row>
    <row r="77" spans="1:10" ht="33.75" thickBot="1" x14ac:dyDescent="0.2">
      <c r="C77" s="223" t="s">
        <v>8541</v>
      </c>
      <c r="D77" s="445" t="s">
        <v>8475</v>
      </c>
      <c r="E77" s="443"/>
      <c r="F77" s="444"/>
      <c r="G77" s="307" t="str">
        <f>IF(ISBLANK(H77),"該当の場合は必須","入力済")</f>
        <v>該当の場合は必須</v>
      </c>
      <c r="H77" s="99"/>
      <c r="I77" s="275" t="s">
        <v>8788</v>
      </c>
      <c r="J77" s="364" t="s">
        <v>8773</v>
      </c>
    </row>
    <row r="78" spans="1:10" ht="33" customHeight="1" thickBot="1" x14ac:dyDescent="0.2">
      <c r="C78" s="223" t="s">
        <v>8542</v>
      </c>
      <c r="D78" s="445" t="s">
        <v>8061</v>
      </c>
      <c r="E78" s="443"/>
      <c r="F78" s="444"/>
      <c r="G78" s="321" t="str">
        <f>IF(ISBLANK(H78),"可能な限り","入力済")</f>
        <v>可能な限り</v>
      </c>
      <c r="H78" s="72"/>
      <c r="I78" s="276" t="s">
        <v>8786</v>
      </c>
      <c r="J78" s="364" t="s">
        <v>9080</v>
      </c>
    </row>
    <row r="79" spans="1:10" ht="33" customHeight="1" thickBot="1" x14ac:dyDescent="0.2">
      <c r="C79" s="223" t="s">
        <v>8543</v>
      </c>
      <c r="D79" s="427" t="s">
        <v>8476</v>
      </c>
      <c r="E79" s="428"/>
      <c r="F79" s="429"/>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4" t="s">
        <v>189</v>
      </c>
      <c r="E82" s="435"/>
      <c r="F82" s="436"/>
      <c r="G82" s="218" t="s">
        <v>8558</v>
      </c>
      <c r="H82" s="219" t="s">
        <v>190</v>
      </c>
      <c r="I82" s="218" t="s">
        <v>8622</v>
      </c>
      <c r="J82" s="220" t="s">
        <v>8626</v>
      </c>
    </row>
    <row r="83" spans="2:10" ht="33" customHeight="1" thickBot="1" x14ac:dyDescent="0.2">
      <c r="C83" s="229" t="s">
        <v>8036</v>
      </c>
      <c r="D83" s="437" t="s">
        <v>8743</v>
      </c>
      <c r="E83" s="438"/>
      <c r="F83" s="439"/>
      <c r="G83" s="306" t="str">
        <f>IF(ISBLANK(H83),"必須","入力済")</f>
        <v>必須</v>
      </c>
      <c r="H83" s="62"/>
      <c r="I83" s="247" t="s">
        <v>8624</v>
      </c>
      <c r="J83" s="355" t="s">
        <v>9029</v>
      </c>
    </row>
    <row r="84" spans="2:10" ht="33" x14ac:dyDescent="0.15">
      <c r="C84" s="227" t="s">
        <v>8037</v>
      </c>
      <c r="D84" s="433" t="s">
        <v>8572</v>
      </c>
      <c r="E84" s="433"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1"/>
      <c r="E85" s="431"/>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1"/>
      <c r="E86" s="433"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2"/>
      <c r="E87" s="432"/>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30" t="s">
        <v>8577</v>
      </c>
      <c r="E88" s="446" t="s">
        <v>8578</v>
      </c>
      <c r="F88" s="447"/>
      <c r="G88" s="312" t="str">
        <f>IF(ISBLANK(H88),"必須","入力済")</f>
        <v>必須</v>
      </c>
      <c r="H88" s="78"/>
      <c r="I88" s="285" t="s">
        <v>8624</v>
      </c>
      <c r="J88" s="376" t="s">
        <v>9078</v>
      </c>
    </row>
    <row r="89" spans="2:10" ht="33" customHeight="1" thickBot="1" x14ac:dyDescent="0.2">
      <c r="C89" s="229" t="s">
        <v>8536</v>
      </c>
      <c r="D89" s="432"/>
      <c r="E89" s="440" t="s">
        <v>8579</v>
      </c>
      <c r="F89" s="442"/>
      <c r="G89" s="326" t="str">
        <f>IF(ISBLANK(H89),"必須","入力済")</f>
        <v>必須</v>
      </c>
      <c r="H89" s="65"/>
      <c r="I89" s="286" t="s">
        <v>8624</v>
      </c>
      <c r="J89" s="363" t="s">
        <v>9079</v>
      </c>
    </row>
    <row r="90" spans="2:10" ht="33" customHeight="1" thickBot="1" x14ac:dyDescent="0.2">
      <c r="C90" s="223" t="s">
        <v>8537</v>
      </c>
      <c r="D90" s="448" t="s">
        <v>8758</v>
      </c>
      <c r="E90" s="449"/>
      <c r="F90" s="450"/>
      <c r="G90" s="327" t="str">
        <f>IF(ISBLANK(H90), "必須",  "入力済")</f>
        <v>必須</v>
      </c>
      <c r="H90" s="67"/>
      <c r="I90" s="287" t="s">
        <v>8786</v>
      </c>
      <c r="J90" s="377" t="s">
        <v>8771</v>
      </c>
    </row>
    <row r="91" spans="2:10" ht="33" customHeight="1" thickBot="1" x14ac:dyDescent="0.2">
      <c r="C91" s="223" t="s">
        <v>8538</v>
      </c>
      <c r="D91" s="427" t="s">
        <v>8474</v>
      </c>
      <c r="E91" s="428"/>
      <c r="F91" s="429"/>
      <c r="G91" s="328" t="str">
        <f>IF(ISBLANK(H91),"可能な限り","入力済")</f>
        <v>可能な限り</v>
      </c>
      <c r="H91" s="79"/>
      <c r="I91" s="289" t="s">
        <v>8786</v>
      </c>
      <c r="J91" s="367" t="s">
        <v>8775</v>
      </c>
    </row>
    <row r="92" spans="2:10" ht="66" customHeight="1" thickBot="1" x14ac:dyDescent="0.2">
      <c r="C92" s="223" t="s">
        <v>8539</v>
      </c>
      <c r="D92" s="427" t="s">
        <v>8612</v>
      </c>
      <c r="E92" s="428"/>
      <c r="F92" s="429"/>
      <c r="G92" s="329" t="str">
        <f>IF(ISBLANK(H92),"必須","入力済")</f>
        <v>必須</v>
      </c>
      <c r="H92" s="71"/>
      <c r="I92" s="290" t="s">
        <v>8624</v>
      </c>
      <c r="J92" s="367" t="s">
        <v>9095</v>
      </c>
    </row>
    <row r="93" spans="2:10" ht="33.75" thickBot="1" x14ac:dyDescent="0.2">
      <c r="C93" s="223" t="s">
        <v>8540</v>
      </c>
      <c r="D93" s="427" t="s">
        <v>8475</v>
      </c>
      <c r="E93" s="428"/>
      <c r="F93" s="429"/>
      <c r="G93" s="322" t="str">
        <f>IF(ISBLANK(H93),"該当の場合は必須","入力済")</f>
        <v>該当の場合は必須</v>
      </c>
      <c r="H93" s="74"/>
      <c r="I93" s="271" t="s">
        <v>8788</v>
      </c>
      <c r="J93" s="367" t="s">
        <v>8773</v>
      </c>
    </row>
    <row r="94" spans="2:10" ht="33" customHeight="1" thickBot="1" x14ac:dyDescent="0.2">
      <c r="C94" s="223" t="s">
        <v>8541</v>
      </c>
      <c r="D94" s="427" t="s">
        <v>8061</v>
      </c>
      <c r="E94" s="428"/>
      <c r="F94" s="429"/>
      <c r="G94" s="328" t="str">
        <f>IF(ISBLANK(H94),"可能な限り","入力済")</f>
        <v>可能な限り</v>
      </c>
      <c r="H94" s="77"/>
      <c r="I94" s="291" t="s">
        <v>8786</v>
      </c>
      <c r="J94" s="367" t="s">
        <v>9081</v>
      </c>
    </row>
    <row r="95" spans="2:10" ht="33" customHeight="1" thickBot="1" x14ac:dyDescent="0.2">
      <c r="C95" s="223" t="s">
        <v>8542</v>
      </c>
      <c r="D95" s="427" t="s">
        <v>8476</v>
      </c>
      <c r="E95" s="428"/>
      <c r="F95" s="429"/>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4" t="s">
        <v>189</v>
      </c>
      <c r="E98" s="435"/>
      <c r="F98" s="436"/>
      <c r="G98" s="218" t="s">
        <v>8558</v>
      </c>
      <c r="H98" s="219" t="s">
        <v>190</v>
      </c>
      <c r="I98" s="218" t="s">
        <v>8622</v>
      </c>
      <c r="J98" s="220" t="s">
        <v>8626</v>
      </c>
    </row>
    <row r="99" spans="2:10" ht="33" customHeight="1" thickBot="1" x14ac:dyDescent="0.2">
      <c r="C99" s="229" t="s">
        <v>8036</v>
      </c>
      <c r="D99" s="440" t="s">
        <v>8744</v>
      </c>
      <c r="E99" s="441"/>
      <c r="F99" s="442"/>
      <c r="G99" s="330" t="str">
        <f>IF(ISBLANK(H99),"必須","入力済")</f>
        <v>必須</v>
      </c>
      <c r="H99" s="65"/>
      <c r="I99" s="283" t="s">
        <v>8624</v>
      </c>
      <c r="J99" s="363" t="s">
        <v>9030</v>
      </c>
    </row>
    <row r="100" spans="2:10" ht="33" x14ac:dyDescent="0.15">
      <c r="C100" s="227" t="s">
        <v>8037</v>
      </c>
      <c r="D100" s="433" t="s">
        <v>8572</v>
      </c>
      <c r="E100" s="433"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1"/>
      <c r="E101" s="431"/>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1"/>
      <c r="E102" s="433"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2"/>
      <c r="E103" s="432"/>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30" t="s">
        <v>8577</v>
      </c>
      <c r="E104" s="446" t="s">
        <v>8578</v>
      </c>
      <c r="F104" s="447"/>
      <c r="G104" s="312" t="str">
        <f>IF(ISBLANK(H104),"必須","入力済")</f>
        <v>必須</v>
      </c>
      <c r="H104" s="78"/>
      <c r="I104" s="285" t="s">
        <v>8624</v>
      </c>
      <c r="J104" s="376" t="s">
        <v>9078</v>
      </c>
    </row>
    <row r="105" spans="2:10" ht="33" customHeight="1" thickBot="1" x14ac:dyDescent="0.2">
      <c r="C105" s="229" t="s">
        <v>8536</v>
      </c>
      <c r="D105" s="432"/>
      <c r="E105" s="440" t="s">
        <v>8579</v>
      </c>
      <c r="F105" s="442"/>
      <c r="G105" s="326" t="str">
        <f>IF(ISBLANK(H105),"必須","入力済")</f>
        <v>必須</v>
      </c>
      <c r="H105" s="65"/>
      <c r="I105" s="286" t="s">
        <v>8624</v>
      </c>
      <c r="J105" s="363" t="s">
        <v>9079</v>
      </c>
    </row>
    <row r="106" spans="2:10" ht="33" customHeight="1" thickBot="1" x14ac:dyDescent="0.2">
      <c r="C106" s="223" t="s">
        <v>8537</v>
      </c>
      <c r="D106" s="427" t="s">
        <v>8758</v>
      </c>
      <c r="E106" s="428"/>
      <c r="F106" s="429"/>
      <c r="G106" s="316" t="str">
        <f>IF(ISBLANK(H106), "必須",  "入力済")</f>
        <v>必須</v>
      </c>
      <c r="H106" s="67"/>
      <c r="I106" s="271" t="s">
        <v>8786</v>
      </c>
      <c r="J106" s="367" t="s">
        <v>8771</v>
      </c>
    </row>
    <row r="107" spans="2:10" ht="33" customHeight="1" thickBot="1" x14ac:dyDescent="0.2">
      <c r="C107" s="223" t="s">
        <v>8538</v>
      </c>
      <c r="D107" s="427" t="s">
        <v>8474</v>
      </c>
      <c r="E107" s="428"/>
      <c r="F107" s="429"/>
      <c r="G107" s="328" t="str">
        <f>IF(ISBLANK(H107),"可能な限り","入力済")</f>
        <v>可能な限り</v>
      </c>
      <c r="H107" s="79"/>
      <c r="I107" s="289" t="s">
        <v>8786</v>
      </c>
      <c r="J107" s="367" t="s">
        <v>8775</v>
      </c>
    </row>
    <row r="108" spans="2:10" ht="66" customHeight="1" thickBot="1" x14ac:dyDescent="0.2">
      <c r="C108" s="223" t="s">
        <v>8539</v>
      </c>
      <c r="D108" s="427" t="s">
        <v>8612</v>
      </c>
      <c r="E108" s="428"/>
      <c r="F108" s="429"/>
      <c r="G108" s="329" t="str">
        <f>IF(ISBLANK(H108),"必須","入力済")</f>
        <v>必須</v>
      </c>
      <c r="H108" s="71"/>
      <c r="I108" s="290" t="s">
        <v>8624</v>
      </c>
      <c r="J108" s="367" t="s">
        <v>9095</v>
      </c>
    </row>
    <row r="109" spans="2:10" ht="33.75" thickBot="1" x14ac:dyDescent="0.2">
      <c r="C109" s="223" t="s">
        <v>8540</v>
      </c>
      <c r="D109" s="427" t="s">
        <v>8475</v>
      </c>
      <c r="E109" s="428"/>
      <c r="F109" s="429"/>
      <c r="G109" s="322" t="str">
        <f>IF(ISBLANK(H109),"該当の場合は必須","入力済")</f>
        <v>該当の場合は必須</v>
      </c>
      <c r="H109" s="74"/>
      <c r="I109" s="271" t="s">
        <v>8788</v>
      </c>
      <c r="J109" s="367" t="s">
        <v>8773</v>
      </c>
    </row>
    <row r="110" spans="2:10" ht="33" customHeight="1" thickBot="1" x14ac:dyDescent="0.2">
      <c r="C110" s="223" t="s">
        <v>8541</v>
      </c>
      <c r="D110" s="427" t="s">
        <v>8061</v>
      </c>
      <c r="E110" s="428"/>
      <c r="F110" s="429"/>
      <c r="G110" s="328" t="str">
        <f>IF(ISBLANK(H110),"可能な限り","入力済")</f>
        <v>可能な限り</v>
      </c>
      <c r="H110" s="77"/>
      <c r="I110" s="291" t="s">
        <v>8786</v>
      </c>
      <c r="J110" s="367" t="s">
        <v>9081</v>
      </c>
    </row>
    <row r="111" spans="2:10" ht="33" customHeight="1" thickBot="1" x14ac:dyDescent="0.2">
      <c r="C111" s="223" t="s">
        <v>8542</v>
      </c>
      <c r="D111" s="427" t="s">
        <v>8476</v>
      </c>
      <c r="E111" s="428"/>
      <c r="F111" s="429"/>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4" t="s">
        <v>189</v>
      </c>
      <c r="E114" s="435"/>
      <c r="F114" s="436"/>
      <c r="G114" s="218" t="s">
        <v>8558</v>
      </c>
      <c r="H114" s="219" t="s">
        <v>190</v>
      </c>
      <c r="I114" s="218" t="s">
        <v>8622</v>
      </c>
      <c r="J114" s="220" t="s">
        <v>8626</v>
      </c>
    </row>
    <row r="115" spans="2:10" ht="33" customHeight="1" thickBot="1" x14ac:dyDescent="0.2">
      <c r="C115" s="229" t="s">
        <v>8036</v>
      </c>
      <c r="D115" s="440" t="s">
        <v>8745</v>
      </c>
      <c r="E115" s="441"/>
      <c r="F115" s="442"/>
      <c r="G115" s="326" t="str">
        <f>IF(ISBLANK(H115),"必須","入力済")</f>
        <v>必須</v>
      </c>
      <c r="H115" s="65"/>
      <c r="I115" s="283" t="s">
        <v>8624</v>
      </c>
      <c r="J115" s="363" t="s">
        <v>9031</v>
      </c>
    </row>
    <row r="116" spans="2:10" ht="33" x14ac:dyDescent="0.15">
      <c r="C116" s="227" t="s">
        <v>8037</v>
      </c>
      <c r="D116" s="433" t="s">
        <v>8572</v>
      </c>
      <c r="E116" s="433"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1"/>
      <c r="E117" s="431"/>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1"/>
      <c r="E118" s="433"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2"/>
      <c r="E119" s="432"/>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30" t="s">
        <v>8577</v>
      </c>
      <c r="E120" s="446" t="s">
        <v>8578</v>
      </c>
      <c r="F120" s="447"/>
      <c r="G120" s="312" t="str">
        <f>IF(ISBLANK(H120),"必須","入力済")</f>
        <v>必須</v>
      </c>
      <c r="H120" s="83"/>
      <c r="I120" s="285" t="s">
        <v>8624</v>
      </c>
      <c r="J120" s="376" t="s">
        <v>9078</v>
      </c>
    </row>
    <row r="121" spans="2:10" ht="33" customHeight="1" thickBot="1" x14ac:dyDescent="0.2">
      <c r="C121" s="229" t="s">
        <v>8536</v>
      </c>
      <c r="D121" s="432"/>
      <c r="E121" s="440" t="s">
        <v>8579</v>
      </c>
      <c r="F121" s="442"/>
      <c r="G121" s="326" t="str">
        <f>IF(ISBLANK(H121),"必須","入力済")</f>
        <v>必須</v>
      </c>
      <c r="H121" s="64"/>
      <c r="I121" s="286" t="s">
        <v>8624</v>
      </c>
      <c r="J121" s="363" t="s">
        <v>9079</v>
      </c>
    </row>
    <row r="122" spans="2:10" ht="33" customHeight="1" thickBot="1" x14ac:dyDescent="0.2">
      <c r="C122" s="223" t="s">
        <v>8537</v>
      </c>
      <c r="D122" s="427" t="s">
        <v>8758</v>
      </c>
      <c r="E122" s="428"/>
      <c r="F122" s="429"/>
      <c r="G122" s="316" t="str">
        <f>IF(ISBLANK(H122), "必須",  "入力済")</f>
        <v>必須</v>
      </c>
      <c r="H122" s="82"/>
      <c r="I122" s="271" t="s">
        <v>8786</v>
      </c>
      <c r="J122" s="367" t="s">
        <v>8771</v>
      </c>
    </row>
    <row r="123" spans="2:10" ht="33" customHeight="1" thickBot="1" x14ac:dyDescent="0.2">
      <c r="C123" s="223" t="s">
        <v>8538</v>
      </c>
      <c r="D123" s="427" t="s">
        <v>8474</v>
      </c>
      <c r="E123" s="428"/>
      <c r="F123" s="429"/>
      <c r="G123" s="328" t="str">
        <f>IF(ISBLANK(H123),"可能な限り","入力済")</f>
        <v>可能な限り</v>
      </c>
      <c r="H123" s="84"/>
      <c r="I123" s="289" t="s">
        <v>8786</v>
      </c>
      <c r="J123" s="367" t="s">
        <v>8775</v>
      </c>
    </row>
    <row r="124" spans="2:10" ht="66" customHeight="1" thickBot="1" x14ac:dyDescent="0.2">
      <c r="C124" s="223" t="s">
        <v>8539</v>
      </c>
      <c r="D124" s="427" t="s">
        <v>8612</v>
      </c>
      <c r="E124" s="428"/>
      <c r="F124" s="429"/>
      <c r="G124" s="329" t="str">
        <f>IF(ISBLANK(H124),"必須","入力済")</f>
        <v>必須</v>
      </c>
      <c r="H124" s="85"/>
      <c r="I124" s="290" t="s">
        <v>8624</v>
      </c>
      <c r="J124" s="367" t="s">
        <v>9095</v>
      </c>
    </row>
    <row r="125" spans="2:10" ht="33.75" thickBot="1" x14ac:dyDescent="0.2">
      <c r="C125" s="223" t="s">
        <v>8540</v>
      </c>
      <c r="D125" s="427" t="s">
        <v>8475</v>
      </c>
      <c r="E125" s="428"/>
      <c r="F125" s="429"/>
      <c r="G125" s="322" t="str">
        <f>IF(ISBLANK(H125),"該当の場合は必須","入力済")</f>
        <v>該当の場合は必須</v>
      </c>
      <c r="H125" s="102"/>
      <c r="I125" s="271" t="s">
        <v>8788</v>
      </c>
      <c r="J125" s="367" t="s">
        <v>8773</v>
      </c>
    </row>
    <row r="126" spans="2:10" ht="33" customHeight="1" thickBot="1" x14ac:dyDescent="0.2">
      <c r="C126" s="223" t="s">
        <v>8541</v>
      </c>
      <c r="D126" s="427" t="s">
        <v>8061</v>
      </c>
      <c r="E126" s="428"/>
      <c r="F126" s="429"/>
      <c r="G126" s="328" t="str">
        <f>IF(ISBLANK(H126),"可能な限り","入力済")</f>
        <v>可能な限り</v>
      </c>
      <c r="H126" s="81"/>
      <c r="I126" s="291" t="s">
        <v>8786</v>
      </c>
      <c r="J126" s="367" t="s">
        <v>9081</v>
      </c>
    </row>
    <row r="127" spans="2:10" ht="33" customHeight="1" thickBot="1" x14ac:dyDescent="0.2">
      <c r="C127" s="223" t="s">
        <v>8542</v>
      </c>
      <c r="D127" s="427" t="s">
        <v>8476</v>
      </c>
      <c r="E127" s="428"/>
      <c r="F127" s="429"/>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4" t="s">
        <v>189</v>
      </c>
      <c r="E130" s="435"/>
      <c r="F130" s="436"/>
      <c r="G130" s="218" t="s">
        <v>8558</v>
      </c>
      <c r="H130" s="219" t="s">
        <v>190</v>
      </c>
      <c r="I130" s="218" t="s">
        <v>8622</v>
      </c>
      <c r="J130" s="220" t="s">
        <v>8626</v>
      </c>
    </row>
    <row r="131" spans="2:10" ht="33" customHeight="1" thickBot="1" x14ac:dyDescent="0.2">
      <c r="C131" s="229" t="s">
        <v>8036</v>
      </c>
      <c r="D131" s="440" t="s">
        <v>8747</v>
      </c>
      <c r="E131" s="441"/>
      <c r="F131" s="442"/>
      <c r="G131" s="326" t="str">
        <f>IF(ISBLANK(H131),"必須","入力済")</f>
        <v>必須</v>
      </c>
      <c r="H131" s="65"/>
      <c r="I131" s="283" t="s">
        <v>8624</v>
      </c>
      <c r="J131" s="363" t="s">
        <v>9032</v>
      </c>
    </row>
    <row r="132" spans="2:10" ht="33" x14ac:dyDescent="0.15">
      <c r="C132" s="227" t="s">
        <v>8037</v>
      </c>
      <c r="D132" s="430" t="s">
        <v>8572</v>
      </c>
      <c r="E132" s="430"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1"/>
      <c r="E133" s="431"/>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1"/>
      <c r="E134" s="433"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2"/>
      <c r="E135" s="432"/>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30" t="s">
        <v>8577</v>
      </c>
      <c r="E136" s="446" t="s">
        <v>8578</v>
      </c>
      <c r="F136" s="447"/>
      <c r="G136" s="312" t="str">
        <f>IF(ISBLANK(H136),"必須","入力済")</f>
        <v>必須</v>
      </c>
      <c r="H136" s="78"/>
      <c r="I136" s="285" t="s">
        <v>8624</v>
      </c>
      <c r="J136" s="376" t="s">
        <v>9078</v>
      </c>
    </row>
    <row r="137" spans="2:10" ht="33" customHeight="1" thickBot="1" x14ac:dyDescent="0.2">
      <c r="C137" s="229" t="s">
        <v>8536</v>
      </c>
      <c r="D137" s="432"/>
      <c r="E137" s="440" t="s">
        <v>8579</v>
      </c>
      <c r="F137" s="442"/>
      <c r="G137" s="326" t="str">
        <f>IF(ISBLANK(H137),"必須","入力済")</f>
        <v>必須</v>
      </c>
      <c r="H137" s="65"/>
      <c r="I137" s="286" t="s">
        <v>8624</v>
      </c>
      <c r="J137" s="363" t="s">
        <v>9079</v>
      </c>
    </row>
    <row r="138" spans="2:10" ht="33" customHeight="1" thickBot="1" x14ac:dyDescent="0.2">
      <c r="C138" s="223" t="s">
        <v>8537</v>
      </c>
      <c r="D138" s="427" t="s">
        <v>8758</v>
      </c>
      <c r="E138" s="428"/>
      <c r="F138" s="429"/>
      <c r="G138" s="316" t="str">
        <f>IF(ISBLANK(H138), "必須",  "入力済")</f>
        <v>必須</v>
      </c>
      <c r="H138" s="67"/>
      <c r="I138" s="271" t="s">
        <v>8786</v>
      </c>
      <c r="J138" s="367" t="s">
        <v>8771</v>
      </c>
    </row>
    <row r="139" spans="2:10" ht="33" customHeight="1" thickBot="1" x14ac:dyDescent="0.2">
      <c r="C139" s="223" t="s">
        <v>8538</v>
      </c>
      <c r="D139" s="427" t="s">
        <v>8474</v>
      </c>
      <c r="E139" s="428"/>
      <c r="F139" s="429"/>
      <c r="G139" s="328" t="str">
        <f>IF(ISBLANK(H139),"可能な限り","入力済")</f>
        <v>可能な限り</v>
      </c>
      <c r="H139" s="79"/>
      <c r="I139" s="289" t="s">
        <v>8786</v>
      </c>
      <c r="J139" s="367" t="s">
        <v>8775</v>
      </c>
    </row>
    <row r="140" spans="2:10" ht="66" customHeight="1" thickBot="1" x14ac:dyDescent="0.2">
      <c r="C140" s="223" t="s">
        <v>8539</v>
      </c>
      <c r="D140" s="427" t="s">
        <v>8612</v>
      </c>
      <c r="E140" s="428"/>
      <c r="F140" s="429"/>
      <c r="G140" s="329" t="str">
        <f>IF(ISBLANK(H140),"必須","入力済")</f>
        <v>必須</v>
      </c>
      <c r="H140" s="71"/>
      <c r="I140" s="290" t="s">
        <v>8624</v>
      </c>
      <c r="J140" s="367" t="s">
        <v>9095</v>
      </c>
    </row>
    <row r="141" spans="2:10" ht="33.75" thickBot="1" x14ac:dyDescent="0.2">
      <c r="C141" s="223" t="s">
        <v>8540</v>
      </c>
      <c r="D141" s="427" t="s">
        <v>8475</v>
      </c>
      <c r="E141" s="428"/>
      <c r="F141" s="429"/>
      <c r="G141" s="322" t="str">
        <f>IF(ISBLANK(H141),"該当の場合は必須","入力済")</f>
        <v>該当の場合は必須</v>
      </c>
      <c r="H141" s="74"/>
      <c r="I141" s="271" t="s">
        <v>8788</v>
      </c>
      <c r="J141" s="367" t="s">
        <v>8773</v>
      </c>
    </row>
    <row r="142" spans="2:10" ht="33" customHeight="1" thickBot="1" x14ac:dyDescent="0.2">
      <c r="C142" s="223" t="s">
        <v>8541</v>
      </c>
      <c r="D142" s="427" t="s">
        <v>8061</v>
      </c>
      <c r="E142" s="428"/>
      <c r="F142" s="429"/>
      <c r="G142" s="328" t="str">
        <f>IF(ISBLANK(H142),"可能な限り","入力済")</f>
        <v>可能な限り</v>
      </c>
      <c r="H142" s="81"/>
      <c r="I142" s="291" t="s">
        <v>8786</v>
      </c>
      <c r="J142" s="367" t="s">
        <v>9081</v>
      </c>
    </row>
    <row r="143" spans="2:10" ht="33" customHeight="1" thickBot="1" x14ac:dyDescent="0.2">
      <c r="C143" s="223" t="s">
        <v>8542</v>
      </c>
      <c r="D143" s="427" t="s">
        <v>8476</v>
      </c>
      <c r="E143" s="428"/>
      <c r="F143" s="429"/>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34" t="s">
        <v>189</v>
      </c>
      <c r="E146" s="435"/>
      <c r="F146" s="436"/>
      <c r="G146" s="218" t="s">
        <v>8558</v>
      </c>
      <c r="H146" s="219" t="s">
        <v>190</v>
      </c>
      <c r="I146" s="218" t="s">
        <v>8622</v>
      </c>
      <c r="J146" s="220" t="s">
        <v>8626</v>
      </c>
    </row>
    <row r="147" spans="2:10" ht="33" customHeight="1" thickBot="1" x14ac:dyDescent="0.2">
      <c r="C147" s="223" t="s">
        <v>8036</v>
      </c>
      <c r="D147" s="445" t="s">
        <v>8580</v>
      </c>
      <c r="E147" s="443"/>
      <c r="F147" s="444"/>
      <c r="G147" s="313" t="str">
        <f>IF(ISBLANK(H147),"必須","入力済")</f>
        <v>必須</v>
      </c>
      <c r="H147" s="92"/>
      <c r="I147" s="273" t="s">
        <v>8786</v>
      </c>
      <c r="J147" s="364" t="s">
        <v>8776</v>
      </c>
    </row>
    <row r="148" spans="2:10" ht="33" customHeight="1" thickBot="1" x14ac:dyDescent="0.2">
      <c r="C148" s="223" t="s">
        <v>8037</v>
      </c>
      <c r="D148" s="445" t="s">
        <v>8581</v>
      </c>
      <c r="E148" s="443"/>
      <c r="F148" s="444"/>
      <c r="G148" s="313" t="str">
        <f>IF(ISBLANK(H148),"必須","入力済")</f>
        <v>必須</v>
      </c>
      <c r="H148" s="93"/>
      <c r="I148" s="276" t="s">
        <v>8786</v>
      </c>
      <c r="J148" s="364" t="s">
        <v>8777</v>
      </c>
    </row>
    <row r="149" spans="2:10" ht="33" customHeight="1" thickBot="1" x14ac:dyDescent="0.2">
      <c r="C149" s="223" t="s">
        <v>8038</v>
      </c>
      <c r="D149" s="445" t="s">
        <v>8582</v>
      </c>
      <c r="E149" s="443"/>
      <c r="F149" s="444"/>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7" t="s">
        <v>8583</v>
      </c>
      <c r="E150" s="428"/>
      <c r="F150" s="429"/>
      <c r="G150" s="322" t="str">
        <f>IF(ISBLANK(H150),"必須","入力済")</f>
        <v>必須</v>
      </c>
      <c r="H150" s="77"/>
      <c r="I150" s="271" t="s">
        <v>9041</v>
      </c>
      <c r="J150" s="367" t="s">
        <v>8778</v>
      </c>
    </row>
    <row r="151" spans="2:10" ht="19.5" thickBot="1" x14ac:dyDescent="0.2"/>
    <row r="152" spans="2:10" ht="63" customHeight="1" thickBot="1" x14ac:dyDescent="0.2">
      <c r="C152" s="223" t="s">
        <v>8040</v>
      </c>
      <c r="D152" s="445" t="s">
        <v>8611</v>
      </c>
      <c r="E152" s="443"/>
      <c r="F152" s="444"/>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9" t="s">
        <v>189</v>
      </c>
      <c r="E155" s="420"/>
      <c r="F155" s="421"/>
      <c r="G155" s="29" t="s">
        <v>8558</v>
      </c>
      <c r="H155" s="295" t="s">
        <v>190</v>
      </c>
      <c r="I155" s="29" t="s">
        <v>8622</v>
      </c>
      <c r="J155" s="296" t="s">
        <v>8626</v>
      </c>
    </row>
    <row r="156" spans="2:10" ht="33" customHeight="1" thickBot="1" x14ac:dyDescent="0.2">
      <c r="C156" s="229" t="s">
        <v>8036</v>
      </c>
      <c r="D156" s="437" t="s">
        <v>8584</v>
      </c>
      <c r="E156" s="438"/>
      <c r="F156" s="439"/>
      <c r="G156" s="306" t="str">
        <f>IF(ISBLANK(H156),"必須","入力済")</f>
        <v>必須</v>
      </c>
      <c r="H156" s="62"/>
      <c r="I156" s="247" t="s">
        <v>8624</v>
      </c>
      <c r="J156" s="355" t="s">
        <v>8640</v>
      </c>
    </row>
    <row r="157" spans="2:10" ht="33" customHeight="1" thickBot="1" x14ac:dyDescent="0.2">
      <c r="C157" s="223" t="s">
        <v>8037</v>
      </c>
      <c r="D157" s="489" t="s">
        <v>8585</v>
      </c>
      <c r="E157" s="490"/>
      <c r="F157" s="491"/>
      <c r="G157" s="316" t="str">
        <f>IF(ISBLANK(H157),"必須","入力済")</f>
        <v>必須</v>
      </c>
      <c r="H157" s="71"/>
      <c r="I157" s="288" t="s">
        <v>8624</v>
      </c>
      <c r="J157" s="367" t="s">
        <v>8641</v>
      </c>
    </row>
    <row r="158" spans="2:10" ht="314.25" thickBot="1" x14ac:dyDescent="0.2">
      <c r="C158" s="223" t="s">
        <v>8038</v>
      </c>
      <c r="D158" s="492" t="s">
        <v>8621</v>
      </c>
      <c r="E158" s="443"/>
      <c r="F158" s="444"/>
      <c r="G158" s="318" t="str">
        <f>IF(ISBLANK(H158), "必須", "入力済" &amp; CHAR(10) &amp; "（" &amp; LEN(SUBSTITUTE(H158, CHAR(10), "")) &amp; "文字）")</f>
        <v>必須</v>
      </c>
      <c r="H158" s="73"/>
      <c r="I158" s="297" t="s">
        <v>8788</v>
      </c>
      <c r="J158" s="381" t="s">
        <v>9042</v>
      </c>
    </row>
    <row r="159" spans="2:10" ht="66.75" thickBot="1" x14ac:dyDescent="0.2">
      <c r="C159" s="223" t="s">
        <v>8039</v>
      </c>
      <c r="D159" s="445" t="s">
        <v>8506</v>
      </c>
      <c r="E159" s="443"/>
      <c r="F159" s="444"/>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5" t="s">
        <v>8508</v>
      </c>
      <c r="E160" s="443"/>
      <c r="F160" s="444"/>
      <c r="G160" s="319" t="str">
        <f>IF(ISBLANK(H160),"必須","入力済")</f>
        <v>必須</v>
      </c>
      <c r="H160" s="70"/>
      <c r="I160" s="272" t="s">
        <v>8624</v>
      </c>
      <c r="J160" s="383" t="s">
        <v>8642</v>
      </c>
    </row>
    <row r="161" spans="2:10" ht="49.5" customHeight="1" thickBot="1" x14ac:dyDescent="0.2">
      <c r="C161" s="223" t="s">
        <v>8535</v>
      </c>
      <c r="D161" s="492" t="s">
        <v>8746</v>
      </c>
      <c r="E161" s="443"/>
      <c r="F161" s="444"/>
      <c r="G161" s="321" t="str">
        <f>IF(ISBLANK(H161),"必須","入力済")</f>
        <v>必須</v>
      </c>
      <c r="H161" s="69"/>
      <c r="I161" s="273" t="s">
        <v>8786</v>
      </c>
      <c r="J161" s="364" t="s">
        <v>8780</v>
      </c>
    </row>
    <row r="162" spans="2:10" ht="33" customHeight="1" thickBot="1" x14ac:dyDescent="0.2">
      <c r="C162" s="223" t="s">
        <v>8536</v>
      </c>
      <c r="D162" s="493" t="s">
        <v>8509</v>
      </c>
      <c r="E162" s="494"/>
      <c r="F162" s="495"/>
      <c r="G162" s="332" t="str">
        <f>IF(ISBLANK(H162),"該当の場合は必須","入力済")</f>
        <v>該当の場合は必須</v>
      </c>
      <c r="H162" s="79"/>
      <c r="I162" s="289" t="s">
        <v>8978</v>
      </c>
      <c r="J162" s="367" t="s">
        <v>8781</v>
      </c>
    </row>
    <row r="163" spans="2:10" ht="33" customHeight="1" thickBot="1" x14ac:dyDescent="0.2">
      <c r="C163" s="223"/>
      <c r="D163" s="502" t="s">
        <v>8649</v>
      </c>
      <c r="E163" s="503"/>
      <c r="F163" s="503"/>
      <c r="G163" s="503"/>
      <c r="H163" s="503"/>
      <c r="I163" s="503"/>
      <c r="J163" s="504"/>
    </row>
    <row r="164" spans="2:10" ht="33" customHeight="1" thickBot="1" x14ac:dyDescent="0.2">
      <c r="C164" s="223" t="s">
        <v>8537</v>
      </c>
      <c r="D164" s="445" t="s">
        <v>8685</v>
      </c>
      <c r="E164" s="443"/>
      <c r="F164" s="444"/>
      <c r="G164" s="319" t="str">
        <f>IF(ISBLANK(H164),"必須","入力済")</f>
        <v>必須</v>
      </c>
      <c r="H164" s="70"/>
      <c r="I164" s="272" t="s">
        <v>8624</v>
      </c>
      <c r="J164" s="383" t="s">
        <v>8684</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89" t="s">
        <v>8760</v>
      </c>
      <c r="E169" s="490"/>
      <c r="F169" s="491"/>
      <c r="G169" s="328" t="str">
        <f>IF(ISBLANK(H169),"必須","入力済")</f>
        <v>必須</v>
      </c>
      <c r="H169" s="74"/>
      <c r="I169" s="271" t="s">
        <v>8788</v>
      </c>
      <c r="J169" s="367" t="s">
        <v>8782</v>
      </c>
    </row>
    <row r="170" spans="2:10" ht="33.75" thickBot="1" x14ac:dyDescent="0.2">
      <c r="C170" s="223" t="s">
        <v>8543</v>
      </c>
      <c r="D170" s="427" t="s">
        <v>8761</v>
      </c>
      <c r="E170" s="428"/>
      <c r="F170" s="429"/>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9" t="s">
        <v>189</v>
      </c>
      <c r="E173" s="420"/>
      <c r="F173" s="421"/>
      <c r="G173" s="29" t="s">
        <v>8558</v>
      </c>
      <c r="H173" s="295" t="s">
        <v>190</v>
      </c>
      <c r="I173" s="29" t="s">
        <v>8622</v>
      </c>
      <c r="J173" s="296" t="s">
        <v>8626</v>
      </c>
    </row>
    <row r="174" spans="2:10" ht="33" customHeight="1" thickBot="1" x14ac:dyDescent="0.2">
      <c r="C174" s="229" t="s">
        <v>8036</v>
      </c>
      <c r="D174" s="437" t="s">
        <v>8514</v>
      </c>
      <c r="E174" s="438"/>
      <c r="F174" s="439"/>
      <c r="G174" s="333" t="str">
        <f>IF(ISBLANK(H174),"必須","入力済")</f>
        <v>必須</v>
      </c>
      <c r="H174" s="62"/>
      <c r="I174" s="247" t="s">
        <v>8624</v>
      </c>
      <c r="J174" s="385" t="s">
        <v>8647</v>
      </c>
    </row>
    <row r="175" spans="2:10" ht="83.25" thickBot="1" x14ac:dyDescent="0.2">
      <c r="C175" s="223" t="s">
        <v>8037</v>
      </c>
      <c r="D175" s="489" t="s">
        <v>8586</v>
      </c>
      <c r="E175" s="490"/>
      <c r="F175" s="491"/>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7" t="s">
        <v>8587</v>
      </c>
      <c r="E176" s="428"/>
      <c r="F176" s="429"/>
      <c r="G176" s="322" t="str">
        <f>IF(ISBLANK(H176),"必須","入力済")</f>
        <v>必須</v>
      </c>
      <c r="H176" s="71"/>
      <c r="I176" s="288" t="s">
        <v>8624</v>
      </c>
      <c r="J176" s="367" t="s">
        <v>8682</v>
      </c>
    </row>
    <row r="177" spans="2:10" ht="33.75" thickBot="1" x14ac:dyDescent="0.2">
      <c r="C177" s="223" t="s">
        <v>8039</v>
      </c>
      <c r="D177" s="427" t="s">
        <v>8588</v>
      </c>
      <c r="E177" s="428"/>
      <c r="F177" s="429"/>
      <c r="G177" s="322" t="str">
        <f>IF(ISBLANK(H177),"必須","入力済")</f>
        <v>必須</v>
      </c>
      <c r="H177" s="74"/>
      <c r="I177" s="299" t="s">
        <v>8788</v>
      </c>
      <c r="J177" s="367" t="s">
        <v>8784</v>
      </c>
    </row>
    <row r="178" spans="2:10" ht="33" customHeight="1" x14ac:dyDescent="0.15">
      <c r="C178" s="225" t="s">
        <v>8040</v>
      </c>
      <c r="D178" s="505" t="s">
        <v>8589</v>
      </c>
      <c r="E178" s="508" t="s">
        <v>8686</v>
      </c>
      <c r="F178" s="509"/>
      <c r="G178" s="334" t="str">
        <f>IF(ISBLANK(H178),"必須","入力済")</f>
        <v>必須</v>
      </c>
      <c r="H178" s="78"/>
      <c r="I178" s="243" t="s">
        <v>8624</v>
      </c>
      <c r="J178" s="387" t="s">
        <v>9069</v>
      </c>
    </row>
    <row r="179" spans="2:10" ht="33" customHeight="1" x14ac:dyDescent="0.15">
      <c r="C179" s="227" t="s">
        <v>8535</v>
      </c>
      <c r="D179" s="506"/>
      <c r="E179" s="475" t="s">
        <v>8047</v>
      </c>
      <c r="F179" s="476"/>
      <c r="G179" s="324" t="str">
        <f t="shared" ref="G179:G182" si="6">IF(ISBLANK(H179),"該当する場合","入力済")</f>
        <v>該当する場合</v>
      </c>
      <c r="H179" s="60"/>
      <c r="I179" s="281" t="s">
        <v>8624</v>
      </c>
      <c r="J179" s="388" t="s">
        <v>8689</v>
      </c>
    </row>
    <row r="180" spans="2:10" ht="33" customHeight="1" x14ac:dyDescent="0.15">
      <c r="C180" s="227" t="s">
        <v>8536</v>
      </c>
      <c r="D180" s="506"/>
      <c r="E180" s="475" t="s">
        <v>9038</v>
      </c>
      <c r="F180" s="476"/>
      <c r="G180" s="324" t="str">
        <f t="shared" si="6"/>
        <v>該当する場合</v>
      </c>
      <c r="H180" s="60"/>
      <c r="I180" s="281" t="s">
        <v>8624</v>
      </c>
      <c r="J180" s="388" t="s">
        <v>8690</v>
      </c>
    </row>
    <row r="181" spans="2:10" ht="33" customHeight="1" x14ac:dyDescent="0.15">
      <c r="C181" s="227" t="s">
        <v>8537</v>
      </c>
      <c r="D181" s="506"/>
      <c r="E181" s="475" t="s">
        <v>8516</v>
      </c>
      <c r="F181" s="476"/>
      <c r="G181" s="324" t="str">
        <f t="shared" si="6"/>
        <v>該当する場合</v>
      </c>
      <c r="H181" s="60"/>
      <c r="I181" s="281" t="s">
        <v>8624</v>
      </c>
      <c r="J181" s="388" t="s">
        <v>8691</v>
      </c>
    </row>
    <row r="182" spans="2:10" ht="33" customHeight="1" x14ac:dyDescent="0.15">
      <c r="C182" s="227" t="s">
        <v>8538</v>
      </c>
      <c r="D182" s="506"/>
      <c r="E182" s="475" t="s">
        <v>1</v>
      </c>
      <c r="F182" s="476"/>
      <c r="G182" s="324" t="str">
        <f t="shared" si="6"/>
        <v>該当する場合</v>
      </c>
      <c r="H182" s="60"/>
      <c r="I182" s="281" t="s">
        <v>8624</v>
      </c>
      <c r="J182" s="388" t="s">
        <v>8692</v>
      </c>
    </row>
    <row r="183" spans="2:10" ht="33" x14ac:dyDescent="0.15">
      <c r="C183" s="227" t="s">
        <v>8539</v>
      </c>
      <c r="D183" s="506"/>
      <c r="E183" s="477" t="s">
        <v>8748</v>
      </c>
      <c r="F183" s="478"/>
      <c r="G183" s="305" t="str">
        <f>IF(ISBLANK(H183),"必須","入力済")</f>
        <v>必須</v>
      </c>
      <c r="H183" s="103"/>
      <c r="I183" s="300" t="s">
        <v>8788</v>
      </c>
      <c r="J183" s="354" t="s">
        <v>8785</v>
      </c>
    </row>
    <row r="184" spans="2:10" ht="33" customHeight="1" thickBot="1" x14ac:dyDescent="0.2">
      <c r="C184" s="229" t="s">
        <v>8540</v>
      </c>
      <c r="D184" s="507"/>
      <c r="E184" s="440" t="s">
        <v>8590</v>
      </c>
      <c r="F184" s="442"/>
      <c r="G184" s="326" t="str">
        <f>IF(ISBLANK(H184),"必須","入力済")</f>
        <v>必須</v>
      </c>
      <c r="H184" s="75"/>
      <c r="I184" s="301" t="s">
        <v>8786</v>
      </c>
      <c r="J184" s="363" t="s">
        <v>9070</v>
      </c>
    </row>
    <row r="185" spans="2:10" x14ac:dyDescent="0.15"/>
    <row r="186" spans="2:10" ht="24" x14ac:dyDescent="0.15">
      <c r="B186" s="28" t="s">
        <v>8517</v>
      </c>
      <c r="C186" s="23"/>
      <c r="D186" s="23"/>
      <c r="E186" s="23"/>
    </row>
    <row r="187" spans="2:10" ht="20.25" thickBot="1" x14ac:dyDescent="0.2">
      <c r="C187" s="218" t="s">
        <v>194</v>
      </c>
      <c r="D187" s="434" t="s">
        <v>189</v>
      </c>
      <c r="E187" s="435"/>
      <c r="F187" s="436"/>
      <c r="G187" s="218" t="s">
        <v>8558</v>
      </c>
      <c r="H187" s="219" t="s">
        <v>190</v>
      </c>
      <c r="I187" s="218" t="s">
        <v>8622</v>
      </c>
      <c r="J187" s="220" t="s">
        <v>8626</v>
      </c>
    </row>
    <row r="188" spans="2:10" ht="264.75" thickBot="1" x14ac:dyDescent="0.2">
      <c r="C188" s="223" t="s">
        <v>8036</v>
      </c>
      <c r="D188" s="458" t="s">
        <v>8518</v>
      </c>
      <c r="E188" s="459"/>
      <c r="F188" s="460"/>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522" t="str">
        <f>IF(ISBLANK(行政用!H17), "", 行政用!H17)</f>
        <v>長野県知事</v>
      </c>
      <c r="C3" s="522"/>
      <c r="D3" s="522"/>
      <c r="E3" s="522"/>
      <c r="F3" s="522"/>
      <c r="G3" s="522"/>
      <c r="H3" s="522"/>
      <c r="I3" s="522"/>
      <c r="J3" s="522"/>
      <c r="K3" s="522"/>
      <c r="L3" s="130" t="s">
        <v>8108</v>
      </c>
      <c r="AF3" s="523" t="s">
        <v>8107</v>
      </c>
      <c r="AG3" s="524"/>
      <c r="AH3" s="524"/>
      <c r="AI3" s="525"/>
      <c r="AJ3" s="526" t="str">
        <f>IF(ISBLANK(入力フォーム!H6), "", 入力フォーム!H6)</f>
        <v/>
      </c>
      <c r="AK3" s="526"/>
      <c r="AL3" s="526"/>
      <c r="AM3" s="526"/>
      <c r="AN3" s="526"/>
      <c r="AO3" s="526"/>
      <c r="AP3" s="526"/>
      <c r="AQ3" s="526"/>
      <c r="AR3" s="526"/>
      <c r="AS3" s="527"/>
    </row>
    <row r="4" spans="1:53" ht="16.5" customHeight="1" x14ac:dyDescent="0.15">
      <c r="AF4" s="528" t="s">
        <v>8391</v>
      </c>
      <c r="AG4" s="529"/>
      <c r="AH4" s="529"/>
      <c r="AI4" s="530"/>
      <c r="AJ4" s="531" t="str">
        <f>IF(ISBLANK(入力フォーム!H67), "", 入力フォーム!H67)</f>
        <v/>
      </c>
      <c r="AK4" s="531"/>
      <c r="AL4" s="531"/>
      <c r="AM4" s="531"/>
      <c r="AN4" s="531"/>
      <c r="AO4" s="531"/>
      <c r="AP4" s="531"/>
      <c r="AQ4" s="531"/>
      <c r="AR4" s="531"/>
      <c r="AS4" s="531"/>
    </row>
    <row r="5" spans="1:53" ht="16.5" customHeight="1" x14ac:dyDescent="0.15">
      <c r="A5" s="131"/>
      <c r="B5" s="532" t="s">
        <v>8480</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132"/>
      <c r="AF5" s="533" t="s">
        <v>8392</v>
      </c>
      <c r="AG5" s="534"/>
      <c r="AH5" s="534"/>
      <c r="AI5" s="535"/>
      <c r="AJ5" s="536"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7"/>
      <c r="AL5" s="537"/>
      <c r="AM5" s="537"/>
      <c r="AN5" s="537"/>
      <c r="AO5" s="538"/>
      <c r="AP5" s="539" t="str">
        <f>IF(入力フォーム!H51="単独の届出", "(単) ・ 団",IF(入力フォーム!H51="一団の土地（新規）", "単 ・ (団)",IF(入力フォーム!H51="一団の土地（継続）", "単 ・ (団)","単 ・ 団")))</f>
        <v>単 ・ 団</v>
      </c>
      <c r="AQ5" s="539"/>
      <c r="AR5" s="539"/>
      <c r="AS5" s="539"/>
      <c r="AT5" s="133"/>
    </row>
    <row r="6" spans="1:53" ht="16.5" customHeight="1" x14ac:dyDescent="0.15">
      <c r="A6" s="131"/>
      <c r="B6" s="532"/>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132"/>
      <c r="AF6" s="540" t="s">
        <v>9091</v>
      </c>
      <c r="AG6" s="541"/>
      <c r="AH6" s="541"/>
      <c r="AI6" s="542"/>
      <c r="AJ6" s="543" t="str">
        <f>IF(ISBLANK(行政用!H23), "", 行政用!H23)</f>
        <v/>
      </c>
      <c r="AK6" s="544"/>
      <c r="AL6" s="544"/>
      <c r="AM6" s="544"/>
      <c r="AN6" s="544"/>
      <c r="AO6" s="544"/>
      <c r="AP6" s="545" t="str">
        <f>IF(ISBLANK(行政用!H52), "",  "第" &amp; 行政用!H52 &amp; "号")</f>
        <v/>
      </c>
      <c r="AQ6" s="545"/>
      <c r="AR6" s="545"/>
      <c r="AS6" s="546"/>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0" t="s">
        <v>9092</v>
      </c>
      <c r="AG7" s="541"/>
      <c r="AH7" s="541"/>
      <c r="AI7" s="542"/>
      <c r="AJ7" s="543" t="str">
        <f>IF(ISBLANK(行政用!H54), "", 行政用!H54)</f>
        <v/>
      </c>
      <c r="AK7" s="544"/>
      <c r="AL7" s="544"/>
      <c r="AM7" s="544"/>
      <c r="AN7" s="544"/>
      <c r="AO7" s="544"/>
      <c r="AP7" s="545" t="str">
        <f>IF(ISBLANK(行政用!H55), "",  "第" &amp; 行政用!H55 &amp; "号")</f>
        <v/>
      </c>
      <c r="AQ7" s="545"/>
      <c r="AR7" s="545"/>
      <c r="AS7" s="546"/>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1" t="s">
        <v>8106</v>
      </c>
      <c r="B9" s="512"/>
      <c r="C9" s="512"/>
      <c r="D9" s="512"/>
      <c r="E9" s="572"/>
      <c r="F9" s="575" t="str">
        <f>IF(ISBLANK(入力フォーム!H7), "", 入力フォーム!H7)</f>
        <v/>
      </c>
      <c r="G9" s="576"/>
      <c r="H9" s="576"/>
      <c r="I9" s="576"/>
      <c r="J9" s="576"/>
      <c r="K9" s="576"/>
      <c r="L9" s="576"/>
      <c r="M9" s="576"/>
      <c r="N9" s="576"/>
      <c r="O9" s="577"/>
      <c r="P9" s="571" t="s">
        <v>8393</v>
      </c>
      <c r="Q9" s="512"/>
      <c r="R9" s="512"/>
      <c r="S9" s="512"/>
      <c r="T9" s="572"/>
      <c r="U9" s="581" t="str">
        <f>IF(入力フォーム!H8="所有権","☑","□")</f>
        <v>□</v>
      </c>
      <c r="V9" s="518" t="s">
        <v>8394</v>
      </c>
      <c r="W9" s="518"/>
      <c r="X9" s="518"/>
      <c r="Y9" s="196" t="str">
        <f>IF(入力フォーム!H8="地上権","☑","□")</f>
        <v>□</v>
      </c>
      <c r="Z9" s="517" t="s">
        <v>8104</v>
      </c>
      <c r="AA9" s="517"/>
      <c r="AB9" s="517"/>
      <c r="AC9" s="196" t="str">
        <f>IF(入力フォーム!H8="賃借権","☑","□")</f>
        <v>□</v>
      </c>
      <c r="AD9" s="517" t="s">
        <v>8103</v>
      </c>
      <c r="AE9" s="517"/>
      <c r="AF9" s="517"/>
      <c r="AG9" s="196" t="str">
        <f>IF(入力フォーム!H8="信託受益権","☑","□")</f>
        <v>□</v>
      </c>
      <c r="AH9" s="518" t="s">
        <v>8395</v>
      </c>
      <c r="AI9" s="518"/>
      <c r="AJ9" s="518"/>
      <c r="AK9" s="518"/>
      <c r="AL9" s="136"/>
      <c r="AM9" s="136"/>
      <c r="AN9" s="512" t="s">
        <v>8101</v>
      </c>
      <c r="AO9" s="510" t="str">
        <f>IF(入力フォーム!H10="移転","☑","□")</f>
        <v>□</v>
      </c>
      <c r="AP9" s="512" t="s">
        <v>8466</v>
      </c>
      <c r="AQ9" s="512"/>
      <c r="AR9" s="510" t="str">
        <f>IF(入力フォーム!H10="設定","☑","□")</f>
        <v>□</v>
      </c>
      <c r="AS9" s="512" t="s">
        <v>8396</v>
      </c>
      <c r="AT9" s="513"/>
    </row>
    <row r="10" spans="1:53" ht="19.5" customHeight="1" thickBot="1" x14ac:dyDescent="0.2">
      <c r="A10" s="573"/>
      <c r="B10" s="514"/>
      <c r="C10" s="514"/>
      <c r="D10" s="514"/>
      <c r="E10" s="574"/>
      <c r="F10" s="578"/>
      <c r="G10" s="579"/>
      <c r="H10" s="579"/>
      <c r="I10" s="579"/>
      <c r="J10" s="579"/>
      <c r="K10" s="579"/>
      <c r="L10" s="579"/>
      <c r="M10" s="579"/>
      <c r="N10" s="579"/>
      <c r="O10" s="580"/>
      <c r="P10" s="573"/>
      <c r="Q10" s="514"/>
      <c r="R10" s="514"/>
      <c r="S10" s="514"/>
      <c r="T10" s="574"/>
      <c r="U10" s="582"/>
      <c r="V10" s="583"/>
      <c r="W10" s="583"/>
      <c r="X10" s="583"/>
      <c r="Y10" s="197" t="str">
        <f>IF(入力フォーム!H8="その他","☑","□")</f>
        <v>□</v>
      </c>
      <c r="Z10" s="137" t="s">
        <v>8397</v>
      </c>
      <c r="AA10" s="138"/>
      <c r="AB10" s="138"/>
      <c r="AC10" s="516" t="str">
        <f>IF(ISBLANK(入力フォーム!H9), "", 入力フォーム!H9)</f>
        <v/>
      </c>
      <c r="AD10" s="516"/>
      <c r="AE10" s="516"/>
      <c r="AF10" s="516"/>
      <c r="AG10" s="516"/>
      <c r="AH10" s="516"/>
      <c r="AI10" s="516"/>
      <c r="AJ10" s="516"/>
      <c r="AK10" s="516"/>
      <c r="AL10" s="516"/>
      <c r="AM10" s="137" t="s">
        <v>8398</v>
      </c>
      <c r="AN10" s="514"/>
      <c r="AO10" s="511"/>
      <c r="AP10" s="514"/>
      <c r="AQ10" s="514"/>
      <c r="AR10" s="511"/>
      <c r="AS10" s="514"/>
      <c r="AT10" s="515"/>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1"/>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21"/>
    </row>
    <row r="12" spans="1:53" ht="18" customHeight="1" x14ac:dyDescent="0.15">
      <c r="A12" s="139" t="s">
        <v>8401</v>
      </c>
      <c r="B12" s="140"/>
      <c r="C12" s="140"/>
      <c r="D12" s="140"/>
      <c r="E12" s="140"/>
      <c r="F12" s="140"/>
      <c r="G12" s="140"/>
      <c r="H12" s="140"/>
      <c r="I12" s="140"/>
      <c r="J12" s="140"/>
      <c r="K12" s="592" t="s">
        <v>8402</v>
      </c>
      <c r="L12" s="593"/>
      <c r="M12" s="593"/>
      <c r="N12" s="593"/>
      <c r="O12" s="141" t="s">
        <v>8403</v>
      </c>
      <c r="P12" s="594" t="str">
        <f>IF(入力フォーム!H32="無", 0, IF(ISBLANK(入力フォーム!H33), "", 入力フォーム!H33))</f>
        <v/>
      </c>
      <c r="Q12" s="594"/>
      <c r="R12" s="142" t="s">
        <v>8404</v>
      </c>
      <c r="S12" s="595" t="s">
        <v>8098</v>
      </c>
      <c r="T12" s="596"/>
      <c r="U12" s="596"/>
      <c r="V12" s="596"/>
      <c r="W12" s="596"/>
      <c r="X12" s="596"/>
      <c r="Y12" s="597"/>
      <c r="Z12" s="139" t="s">
        <v>8401</v>
      </c>
      <c r="AA12" s="140"/>
      <c r="AB12" s="140"/>
      <c r="AC12" s="140"/>
      <c r="AD12" s="140"/>
      <c r="AE12" s="140"/>
      <c r="AF12" s="140"/>
      <c r="AG12" s="140"/>
      <c r="AH12" s="140"/>
      <c r="AI12" s="140"/>
      <c r="AJ12" s="140"/>
      <c r="AK12" s="140"/>
      <c r="AL12" s="140"/>
      <c r="AM12" s="592" t="s">
        <v>8405</v>
      </c>
      <c r="AN12" s="593"/>
      <c r="AO12" s="593"/>
      <c r="AP12" s="593"/>
      <c r="AQ12" s="141" t="s">
        <v>8403</v>
      </c>
      <c r="AR12" s="633" t="str">
        <f>IF(入力フォーム!H45="無", 0, IF(ISBLANK(入力フォーム!H46), "", 入力フォーム!H46))</f>
        <v/>
      </c>
      <c r="AS12" s="633"/>
      <c r="AT12" s="143" t="s">
        <v>8404</v>
      </c>
    </row>
    <row r="13" spans="1:53" ht="30.75" customHeight="1" x14ac:dyDescent="0.15">
      <c r="A13" s="551" t="str">
        <f>IF(ISBLANK(入力フォーム!H20), "", 入力フォーム!H20)</f>
        <v/>
      </c>
      <c r="B13" s="552"/>
      <c r="C13" s="552"/>
      <c r="D13" s="552"/>
      <c r="E13" s="552"/>
      <c r="F13" s="552"/>
      <c r="G13" s="552"/>
      <c r="H13" s="552"/>
      <c r="I13" s="552"/>
      <c r="J13" s="552"/>
      <c r="K13" s="552"/>
      <c r="L13" s="552"/>
      <c r="M13" s="552"/>
      <c r="N13" s="552"/>
      <c r="O13" s="552"/>
      <c r="P13" s="552"/>
      <c r="Q13" s="552"/>
      <c r="R13" s="553"/>
      <c r="S13" s="554" t="str">
        <f>IF(ISBLANK(入力フォーム!H23), "", IF(入力フォーム!H23="その他", 入力フォーム!H24, 入力フォーム!H23))</f>
        <v/>
      </c>
      <c r="T13" s="555"/>
      <c r="U13" s="555"/>
      <c r="V13" s="555"/>
      <c r="W13" s="555"/>
      <c r="X13" s="555"/>
      <c r="Y13" s="556"/>
      <c r="Z13" s="563" t="str">
        <f>IF(ISBLANK(入力フォーム!H43), "", 入力フォーム!H43)</f>
        <v/>
      </c>
      <c r="AA13" s="564"/>
      <c r="AB13" s="564"/>
      <c r="AC13" s="564"/>
      <c r="AD13" s="564"/>
      <c r="AE13" s="564"/>
      <c r="AF13" s="564"/>
      <c r="AG13" s="564"/>
      <c r="AH13" s="564"/>
      <c r="AI13" s="564"/>
      <c r="AJ13" s="564"/>
      <c r="AK13" s="564"/>
      <c r="AL13" s="564"/>
      <c r="AM13" s="564"/>
      <c r="AN13" s="564"/>
      <c r="AO13" s="564"/>
      <c r="AP13" s="564"/>
      <c r="AQ13" s="564"/>
      <c r="AR13" s="564"/>
      <c r="AS13" s="564"/>
      <c r="AT13" s="565"/>
    </row>
    <row r="14" spans="1:53" ht="18" customHeight="1" x14ac:dyDescent="0.15">
      <c r="A14" s="566" t="s">
        <v>8097</v>
      </c>
      <c r="B14" s="567"/>
      <c r="C14" s="567"/>
      <c r="D14" s="567"/>
      <c r="E14" s="567"/>
      <c r="F14" s="567"/>
      <c r="G14" s="567"/>
      <c r="H14" s="547" t="str">
        <f>IF(ISBLANK(入力フォーム!H21), "", 入力フォーム!H21)</f>
        <v/>
      </c>
      <c r="I14" s="547"/>
      <c r="J14" s="547"/>
      <c r="K14" s="547"/>
      <c r="L14" s="547"/>
      <c r="M14" s="547"/>
      <c r="N14" s="547"/>
      <c r="O14" s="547"/>
      <c r="P14" s="547"/>
      <c r="Q14" s="547"/>
      <c r="R14" s="568"/>
      <c r="S14" s="557"/>
      <c r="T14" s="558"/>
      <c r="U14" s="558"/>
      <c r="V14" s="558"/>
      <c r="W14" s="558"/>
      <c r="X14" s="558"/>
      <c r="Y14" s="559"/>
      <c r="Z14" s="566" t="s">
        <v>8097</v>
      </c>
      <c r="AA14" s="567"/>
      <c r="AB14" s="567"/>
      <c r="AC14" s="567"/>
      <c r="AD14" s="567"/>
      <c r="AE14" s="567"/>
      <c r="AF14" s="567"/>
      <c r="AG14" s="569" t="str">
        <f>IF(ISBLANK(入力フォーム!H44), "", 入力フォーム!H44)</f>
        <v/>
      </c>
      <c r="AH14" s="569"/>
      <c r="AI14" s="569"/>
      <c r="AJ14" s="569"/>
      <c r="AK14" s="569"/>
      <c r="AL14" s="569"/>
      <c r="AM14" s="569"/>
      <c r="AN14" s="569"/>
      <c r="AO14" s="569"/>
      <c r="AP14" s="569"/>
      <c r="AQ14" s="569"/>
      <c r="AR14" s="569"/>
      <c r="AS14" s="569"/>
      <c r="AT14" s="57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0"/>
      <c r="T15" s="561"/>
      <c r="U15" s="561"/>
      <c r="V15" s="561"/>
      <c r="W15" s="561"/>
      <c r="X15" s="561"/>
      <c r="Y15" s="562"/>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4" t="str">
        <f>IF(入力フォーム!H25="該当","☑","□")</f>
        <v>□</v>
      </c>
      <c r="T16" s="586" t="s">
        <v>8463</v>
      </c>
      <c r="U16" s="586"/>
      <c r="V16" s="586"/>
      <c r="W16" s="586"/>
      <c r="X16" s="587" t="s">
        <v>8406</v>
      </c>
      <c r="Y16" s="588"/>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1" t="str">
        <f>IF(ISBLANK(入力フォーム!H14), "", 入力フォーム!H14)</f>
        <v/>
      </c>
      <c r="C17" s="591"/>
      <c r="D17" s="591"/>
      <c r="E17" s="591"/>
      <c r="F17" s="155"/>
      <c r="G17" s="155"/>
      <c r="H17" s="155"/>
      <c r="I17" s="155"/>
      <c r="J17" s="155"/>
      <c r="K17" s="155"/>
      <c r="L17" s="155"/>
      <c r="M17" s="155"/>
      <c r="N17" s="155"/>
      <c r="O17" s="155"/>
      <c r="P17" s="155"/>
      <c r="Q17" s="155"/>
      <c r="R17" s="156"/>
      <c r="S17" s="585"/>
      <c r="T17" s="586"/>
      <c r="U17" s="586"/>
      <c r="V17" s="586"/>
      <c r="W17" s="586"/>
      <c r="X17" s="589"/>
      <c r="Y17" s="590"/>
      <c r="Z17" s="154" t="s">
        <v>8473</v>
      </c>
      <c r="AA17" s="547" t="str">
        <f>IF(ISBLANK(入力フォーム!H37), "", 入力フォーム!H37)</f>
        <v/>
      </c>
      <c r="AB17" s="547"/>
      <c r="AC17" s="547"/>
      <c r="AD17" s="547"/>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3" t="str">
        <f>IF(ISBLANK(入力フォーム!H15), "", IF(入力フォーム!H15="国外", 入力フォーム!H17&amp;入力フォーム!H18, 入力フォーム!H15&amp;入力フォーム!H16&amp;入力フォーム!H17&amp;入力フォーム!H18))</f>
        <v/>
      </c>
      <c r="B18" s="624"/>
      <c r="C18" s="624"/>
      <c r="D18" s="624"/>
      <c r="E18" s="624"/>
      <c r="F18" s="624"/>
      <c r="G18" s="624"/>
      <c r="H18" s="624"/>
      <c r="I18" s="624"/>
      <c r="J18" s="624"/>
      <c r="K18" s="624"/>
      <c r="L18" s="624"/>
      <c r="M18" s="624"/>
      <c r="N18" s="624"/>
      <c r="O18" s="624"/>
      <c r="P18" s="624"/>
      <c r="Q18" s="624"/>
      <c r="R18" s="625"/>
      <c r="S18" s="548" t="s">
        <v>8096</v>
      </c>
      <c r="T18" s="549"/>
      <c r="U18" s="549"/>
      <c r="V18" s="549"/>
      <c r="W18" s="549"/>
      <c r="X18" s="549"/>
      <c r="Y18" s="550"/>
      <c r="Z18" s="623" t="str">
        <f>IF(ISBLANK(入力フォーム!H38), "", IF(入力フォーム!H38="国外", 入力フォーム!H40&amp;入力フォーム!H41, 入力フォーム!H38&amp;入力フォーム!H39&amp;入力フォーム!H40&amp;入力フォーム!H41))</f>
        <v/>
      </c>
      <c r="AA18" s="624"/>
      <c r="AB18" s="624"/>
      <c r="AC18" s="624"/>
      <c r="AD18" s="624"/>
      <c r="AE18" s="624"/>
      <c r="AF18" s="624"/>
      <c r="AG18" s="624"/>
      <c r="AH18" s="624"/>
      <c r="AI18" s="624"/>
      <c r="AJ18" s="624"/>
      <c r="AK18" s="624"/>
      <c r="AL18" s="624"/>
      <c r="AM18" s="624"/>
      <c r="AN18" s="624"/>
      <c r="AO18" s="624"/>
      <c r="AP18" s="624"/>
      <c r="AQ18" s="624"/>
      <c r="AR18" s="624"/>
      <c r="AS18" s="624"/>
      <c r="AT18" s="629"/>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3"/>
      <c r="B19" s="624"/>
      <c r="C19" s="624"/>
      <c r="D19" s="624"/>
      <c r="E19" s="624"/>
      <c r="F19" s="624"/>
      <c r="G19" s="624"/>
      <c r="H19" s="624"/>
      <c r="I19" s="624"/>
      <c r="J19" s="624"/>
      <c r="K19" s="624"/>
      <c r="L19" s="624"/>
      <c r="M19" s="624"/>
      <c r="N19" s="624"/>
      <c r="O19" s="624"/>
      <c r="P19" s="624"/>
      <c r="Q19" s="624"/>
      <c r="R19" s="625"/>
      <c r="S19" s="199" t="str">
        <f>IF(入力フォーム!H30="不動産業","☑","□")</f>
        <v>□</v>
      </c>
      <c r="T19" s="158" t="s">
        <v>8041</v>
      </c>
      <c r="U19" s="131"/>
      <c r="V19" s="131"/>
      <c r="W19" s="131"/>
      <c r="X19" s="131"/>
      <c r="Y19" s="159"/>
      <c r="Z19" s="623"/>
      <c r="AA19" s="624"/>
      <c r="AB19" s="624"/>
      <c r="AC19" s="624"/>
      <c r="AD19" s="624"/>
      <c r="AE19" s="624"/>
      <c r="AF19" s="624"/>
      <c r="AG19" s="624"/>
      <c r="AH19" s="624"/>
      <c r="AI19" s="624"/>
      <c r="AJ19" s="624"/>
      <c r="AK19" s="624"/>
      <c r="AL19" s="624"/>
      <c r="AM19" s="624"/>
      <c r="AN19" s="624"/>
      <c r="AO19" s="624"/>
      <c r="AP19" s="624"/>
      <c r="AQ19" s="624"/>
      <c r="AR19" s="624"/>
      <c r="AS19" s="624"/>
      <c r="AT19" s="629"/>
    </row>
    <row r="20" spans="1:82" ht="17.100000000000001" customHeight="1" thickBot="1" x14ac:dyDescent="0.2">
      <c r="A20" s="626"/>
      <c r="B20" s="627"/>
      <c r="C20" s="627"/>
      <c r="D20" s="627"/>
      <c r="E20" s="627"/>
      <c r="F20" s="627"/>
      <c r="G20" s="627"/>
      <c r="H20" s="627"/>
      <c r="I20" s="627"/>
      <c r="J20" s="627"/>
      <c r="K20" s="627"/>
      <c r="L20" s="627"/>
      <c r="M20" s="627"/>
      <c r="N20" s="627"/>
      <c r="O20" s="627"/>
      <c r="P20" s="627"/>
      <c r="Q20" s="627"/>
      <c r="R20" s="628"/>
      <c r="S20" s="199" t="str">
        <f>IF(入力フォーム!H30="建設業","☑","□")</f>
        <v>□</v>
      </c>
      <c r="T20" s="127" t="s">
        <v>8042</v>
      </c>
      <c r="U20" s="131"/>
      <c r="V20" s="131"/>
      <c r="W20" s="131"/>
      <c r="X20" s="131"/>
      <c r="Y20" s="159"/>
      <c r="Z20" s="630"/>
      <c r="AA20" s="631"/>
      <c r="AB20" s="631"/>
      <c r="AC20" s="631"/>
      <c r="AD20" s="631"/>
      <c r="AE20" s="631"/>
      <c r="AF20" s="631"/>
      <c r="AG20" s="631"/>
      <c r="AH20" s="631"/>
      <c r="AI20" s="631"/>
      <c r="AJ20" s="631"/>
      <c r="AK20" s="631"/>
      <c r="AL20" s="631"/>
      <c r="AM20" s="631"/>
      <c r="AN20" s="631"/>
      <c r="AO20" s="631"/>
      <c r="AP20" s="631"/>
      <c r="AQ20" s="631"/>
      <c r="AR20" s="631"/>
      <c r="AS20" s="631"/>
      <c r="AT20" s="632"/>
    </row>
    <row r="21" spans="1:82" ht="17.100000000000001" customHeight="1" x14ac:dyDescent="0.15">
      <c r="A21" s="614" t="s">
        <v>8408</v>
      </c>
      <c r="B21" s="615"/>
      <c r="C21" s="615"/>
      <c r="D21" s="616"/>
      <c r="E21" s="617" t="str">
        <f>IF(ISBLANK(入力フォーム!H22), "", 入力フォーム!H22)</f>
        <v/>
      </c>
      <c r="F21" s="617"/>
      <c r="G21" s="617"/>
      <c r="H21" s="617"/>
      <c r="I21" s="617"/>
      <c r="J21" s="617"/>
      <c r="K21" s="617"/>
      <c r="L21" s="617"/>
      <c r="M21" s="617"/>
      <c r="N21" s="617"/>
      <c r="O21" s="617"/>
      <c r="P21" s="617"/>
      <c r="Q21" s="617"/>
      <c r="R21" s="618"/>
      <c r="S21" s="199" t="str">
        <f>IF(入力フォーム!H30="金融保険業","☑","□")</f>
        <v>□</v>
      </c>
      <c r="T21" s="127" t="s">
        <v>8043</v>
      </c>
      <c r="U21" s="160"/>
      <c r="V21" s="131"/>
      <c r="W21" s="131"/>
      <c r="X21" s="160"/>
      <c r="Y21" s="161"/>
      <c r="Z21" s="619" t="s">
        <v>8596</v>
      </c>
      <c r="AA21" s="620"/>
      <c r="AB21" s="620"/>
      <c r="AC21" s="620"/>
      <c r="AD21" s="620"/>
      <c r="AE21" s="620"/>
      <c r="AF21" s="620"/>
      <c r="AG21" s="620"/>
      <c r="AH21" s="620"/>
      <c r="AI21" s="620"/>
      <c r="AJ21" s="620"/>
      <c r="AK21" s="620"/>
      <c r="AL21" s="620"/>
      <c r="AM21" s="620"/>
      <c r="AN21" s="620"/>
      <c r="AO21" s="620"/>
      <c r="AP21" s="620"/>
      <c r="AQ21" s="620"/>
      <c r="AR21" s="620"/>
      <c r="AS21" s="620"/>
      <c r="AT21" s="620"/>
    </row>
    <row r="22" spans="1:82" ht="17.100000000000001" customHeight="1" x14ac:dyDescent="0.15">
      <c r="A22" s="621" t="s">
        <v>8409</v>
      </c>
      <c r="B22" s="622"/>
      <c r="C22" s="622"/>
      <c r="D22" s="622"/>
      <c r="E22" s="622"/>
      <c r="F22" s="622"/>
      <c r="G22" s="622"/>
      <c r="H22" s="622"/>
      <c r="I22" s="622"/>
      <c r="J22" s="622"/>
      <c r="K22" s="622"/>
      <c r="L22" s="622"/>
      <c r="M22" s="622"/>
      <c r="N22" s="622"/>
      <c r="O22" s="622"/>
      <c r="P22" s="622"/>
      <c r="Q22" s="622"/>
      <c r="R22" s="622"/>
      <c r="S22" s="199" t="str">
        <f>IF(入力フォーム!H30="製造業","☑","□")</f>
        <v>□</v>
      </c>
      <c r="T22" s="127" t="s">
        <v>8044</v>
      </c>
      <c r="U22" s="131"/>
      <c r="V22" s="131"/>
      <c r="W22" s="131"/>
      <c r="X22" s="131"/>
      <c r="Y22" s="159"/>
      <c r="Z22" s="604" t="s">
        <v>8597</v>
      </c>
      <c r="AA22" s="605"/>
      <c r="AB22" s="605"/>
      <c r="AC22" s="605"/>
      <c r="AD22" s="605"/>
      <c r="AE22" s="605"/>
      <c r="AF22" s="605"/>
      <c r="AG22" s="605"/>
      <c r="AH22" s="605"/>
      <c r="AI22" s="605"/>
      <c r="AJ22" s="605"/>
      <c r="AK22" s="605"/>
      <c r="AL22" s="605"/>
      <c r="AM22" s="605"/>
      <c r="AN22" s="605"/>
      <c r="AO22" s="605"/>
      <c r="AP22" s="605"/>
      <c r="AQ22" s="605"/>
      <c r="AR22" s="605"/>
      <c r="AS22" s="605"/>
      <c r="AT22" s="605"/>
    </row>
    <row r="23" spans="1:82" ht="17.100000000000001" customHeight="1" x14ac:dyDescent="0.15">
      <c r="A23" s="598" t="str">
        <f>IF(ISBLANK(入力フォーム!H27), "", 入力フォーム!H27)</f>
        <v/>
      </c>
      <c r="B23" s="599"/>
      <c r="C23" s="599"/>
      <c r="D23" s="599"/>
      <c r="E23" s="599"/>
      <c r="F23" s="599"/>
      <c r="G23" s="599"/>
      <c r="H23" s="599"/>
      <c r="I23" s="599"/>
      <c r="J23" s="599"/>
      <c r="K23" s="599"/>
      <c r="L23" s="599"/>
      <c r="M23" s="599"/>
      <c r="N23" s="599"/>
      <c r="O23" s="599"/>
      <c r="P23" s="599"/>
      <c r="Q23" s="599"/>
      <c r="R23" s="600"/>
      <c r="S23" s="199" t="str">
        <f>IF(入力フォーム!H30="商業","☑","□")</f>
        <v>□</v>
      </c>
      <c r="T23" s="158" t="s">
        <v>8045</v>
      </c>
      <c r="U23" s="131"/>
      <c r="V23" s="131"/>
      <c r="W23" s="131"/>
      <c r="X23" s="131"/>
      <c r="Y23" s="159"/>
      <c r="Z23" s="604" t="s">
        <v>8598</v>
      </c>
      <c r="AA23" s="605"/>
      <c r="AB23" s="605"/>
      <c r="AC23" s="605"/>
      <c r="AD23" s="605"/>
      <c r="AE23" s="605"/>
      <c r="AF23" s="605"/>
      <c r="AG23" s="605"/>
      <c r="AH23" s="605"/>
      <c r="AI23" s="605"/>
      <c r="AJ23" s="605"/>
      <c r="AK23" s="605"/>
      <c r="AL23" s="605"/>
      <c r="AM23" s="605"/>
      <c r="AN23" s="605"/>
      <c r="AO23" s="605"/>
      <c r="AP23" s="605"/>
      <c r="AQ23" s="605"/>
      <c r="AR23" s="605"/>
      <c r="AS23" s="605"/>
      <c r="AT23" s="605"/>
    </row>
    <row r="24" spans="1:82" ht="15.6" customHeight="1" x14ac:dyDescent="0.15">
      <c r="A24" s="601"/>
      <c r="B24" s="602"/>
      <c r="C24" s="602"/>
      <c r="D24" s="602"/>
      <c r="E24" s="602"/>
      <c r="F24" s="602"/>
      <c r="G24" s="602"/>
      <c r="H24" s="602"/>
      <c r="I24" s="602"/>
      <c r="J24" s="602"/>
      <c r="K24" s="602"/>
      <c r="L24" s="602"/>
      <c r="M24" s="602"/>
      <c r="N24" s="602"/>
      <c r="O24" s="602"/>
      <c r="P24" s="602"/>
      <c r="Q24" s="602"/>
      <c r="R24" s="603"/>
      <c r="S24" s="199" t="str">
        <f>IF(入力フォーム!H30="運輸業","☑","□")</f>
        <v>□</v>
      </c>
      <c r="T24" s="127" t="s">
        <v>8046</v>
      </c>
      <c r="U24" s="162"/>
      <c r="V24" s="162"/>
      <c r="W24" s="162"/>
      <c r="X24" s="162"/>
      <c r="Y24" s="163"/>
      <c r="Z24" s="604" t="s">
        <v>8599</v>
      </c>
      <c r="AA24" s="605"/>
      <c r="AB24" s="605"/>
      <c r="AC24" s="605"/>
      <c r="AD24" s="605"/>
      <c r="AE24" s="605"/>
      <c r="AF24" s="605"/>
      <c r="AG24" s="605"/>
      <c r="AH24" s="605"/>
      <c r="AI24" s="605"/>
      <c r="AJ24" s="605"/>
      <c r="AK24" s="605"/>
      <c r="AL24" s="605"/>
      <c r="AM24" s="605"/>
      <c r="AN24" s="605"/>
      <c r="AO24" s="605"/>
      <c r="AP24" s="605"/>
      <c r="AQ24" s="605"/>
      <c r="AR24" s="605"/>
      <c r="AS24" s="605"/>
      <c r="AT24" s="605"/>
    </row>
    <row r="25" spans="1:82" ht="15.6" customHeight="1" x14ac:dyDescent="0.15">
      <c r="A25" s="606" t="s">
        <v>8408</v>
      </c>
      <c r="B25" s="607"/>
      <c r="C25" s="607"/>
      <c r="D25" s="608"/>
      <c r="E25" s="609" t="str">
        <f>IF(ISBLANK(入力フォーム!H28), "", 入力フォーム!H28)</f>
        <v/>
      </c>
      <c r="F25" s="610"/>
      <c r="G25" s="610"/>
      <c r="H25" s="610"/>
      <c r="I25" s="610"/>
      <c r="J25" s="610"/>
      <c r="K25" s="610"/>
      <c r="L25" s="610"/>
      <c r="M25" s="610"/>
      <c r="N25" s="610"/>
      <c r="O25" s="610"/>
      <c r="P25" s="610"/>
      <c r="Q25" s="610"/>
      <c r="R25" s="611"/>
      <c r="S25" s="199" t="str">
        <f>IF(入力フォーム!H30="その他","☑","□")</f>
        <v>□</v>
      </c>
      <c r="T25" s="127" t="s">
        <v>8002</v>
      </c>
      <c r="U25" s="162"/>
      <c r="V25" s="162"/>
      <c r="W25" s="162"/>
      <c r="X25" s="162"/>
      <c r="Y25" s="159"/>
      <c r="Z25" s="612" t="s">
        <v>8421</v>
      </c>
      <c r="AA25" s="613"/>
      <c r="AB25" s="613"/>
      <c r="AC25" s="613"/>
      <c r="AD25" s="613"/>
      <c r="AE25" s="613"/>
      <c r="AF25" s="613"/>
      <c r="AG25" s="613"/>
      <c r="AH25" s="613"/>
      <c r="AI25" s="613"/>
      <c r="AJ25" s="613"/>
      <c r="AK25" s="613"/>
      <c r="AL25" s="613"/>
      <c r="AM25" s="613"/>
      <c r="AN25" s="613"/>
      <c r="AO25" s="613"/>
      <c r="AP25" s="613"/>
      <c r="AQ25" s="613"/>
      <c r="AR25" s="613"/>
      <c r="AS25" s="613"/>
      <c r="AT25" s="613"/>
    </row>
    <row r="26" spans="1:82" ht="15.6" customHeight="1" thickBot="1" x14ac:dyDescent="0.2">
      <c r="A26" s="642" t="s">
        <v>8095</v>
      </c>
      <c r="B26" s="643"/>
      <c r="C26" s="643"/>
      <c r="D26" s="643"/>
      <c r="E26" s="644" t="str">
        <f>IF(ISBLANK(入力フォーム!H29), "", 入力フォーム!H29)</f>
        <v/>
      </c>
      <c r="F26" s="645"/>
      <c r="G26" s="645"/>
      <c r="H26" s="645"/>
      <c r="I26" s="645"/>
      <c r="J26" s="645"/>
      <c r="K26" s="645"/>
      <c r="L26" s="645"/>
      <c r="M26" s="645"/>
      <c r="N26" s="645"/>
      <c r="O26" s="645"/>
      <c r="P26" s="645"/>
      <c r="Q26" s="645"/>
      <c r="R26" s="646"/>
      <c r="S26" s="164"/>
      <c r="T26" s="647" t="str">
        <f>IF(ISBLANK(入力フォーム!H31), "", 入力フォーム!H31)</f>
        <v/>
      </c>
      <c r="U26" s="647"/>
      <c r="V26" s="647"/>
      <c r="W26" s="647"/>
      <c r="X26" s="647"/>
      <c r="Y26" s="165"/>
      <c r="Z26" s="648"/>
      <c r="AA26" s="649"/>
      <c r="AB26" s="649"/>
      <c r="AC26" s="649"/>
      <c r="AD26" s="649"/>
      <c r="AE26" s="649"/>
      <c r="AF26" s="649"/>
      <c r="AG26" s="649"/>
      <c r="AH26" s="649"/>
      <c r="AI26" s="649"/>
      <c r="AJ26" s="649"/>
      <c r="AK26" s="649"/>
      <c r="AL26" s="649"/>
      <c r="AM26" s="649"/>
      <c r="AN26" s="649"/>
      <c r="AO26" s="649"/>
      <c r="AP26" s="649"/>
      <c r="AQ26" s="649"/>
      <c r="AR26" s="649"/>
      <c r="AS26" s="649"/>
      <c r="AT26" s="649"/>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0"/>
      <c r="AA27" s="650"/>
      <c r="AB27" s="650"/>
      <c r="AC27" s="650"/>
      <c r="AD27" s="650"/>
      <c r="AE27" s="650"/>
      <c r="AF27" s="650"/>
      <c r="AG27" s="650"/>
      <c r="AH27" s="650"/>
      <c r="AI27" s="650"/>
      <c r="AJ27" s="650"/>
      <c r="AK27" s="650"/>
      <c r="AL27" s="650"/>
      <c r="AM27" s="650"/>
      <c r="AN27" s="650"/>
      <c r="AO27" s="650"/>
      <c r="AP27" s="650"/>
      <c r="AQ27" s="650"/>
      <c r="AR27" s="650"/>
      <c r="AS27" s="650"/>
      <c r="AT27" s="650"/>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1" t="s">
        <v>8410</v>
      </c>
      <c r="B29" s="652"/>
      <c r="C29" s="652"/>
      <c r="D29" s="652"/>
      <c r="E29" s="652"/>
      <c r="F29" s="652"/>
      <c r="G29" s="652"/>
      <c r="H29" s="652"/>
      <c r="I29" s="652"/>
      <c r="J29" s="652"/>
      <c r="K29" s="652"/>
      <c r="L29" s="652"/>
      <c r="M29" s="652"/>
      <c r="N29" s="652"/>
      <c r="O29" s="652"/>
      <c r="P29" s="652"/>
      <c r="Q29" s="652"/>
      <c r="R29" s="652"/>
      <c r="S29" s="652"/>
      <c r="T29" s="653"/>
      <c r="U29" s="657" t="s">
        <v>8411</v>
      </c>
      <c r="V29" s="652"/>
      <c r="W29" s="652"/>
      <c r="X29" s="653"/>
      <c r="Y29" s="659" t="s">
        <v>8412</v>
      </c>
      <c r="Z29" s="660"/>
      <c r="AA29" s="660"/>
      <c r="AB29" s="661"/>
      <c r="AC29" s="657" t="s">
        <v>8613</v>
      </c>
      <c r="AD29" s="652"/>
      <c r="AE29" s="652"/>
      <c r="AF29" s="652"/>
      <c r="AG29" s="652"/>
      <c r="AH29" s="667" t="s">
        <v>8460</v>
      </c>
      <c r="AI29" s="668"/>
      <c r="AJ29" s="669"/>
      <c r="AK29" s="657" t="s">
        <v>8413</v>
      </c>
      <c r="AL29" s="652"/>
      <c r="AM29" s="652"/>
      <c r="AN29" s="652"/>
      <c r="AO29" s="653"/>
      <c r="AP29" s="657" t="s">
        <v>8459</v>
      </c>
      <c r="AQ29" s="652"/>
      <c r="AR29" s="652"/>
      <c r="AS29" s="652"/>
      <c r="AT29" s="673"/>
    </row>
    <row r="30" spans="1:82" ht="29.45" customHeight="1" x14ac:dyDescent="0.15">
      <c r="A30" s="654"/>
      <c r="B30" s="655"/>
      <c r="C30" s="655"/>
      <c r="D30" s="655"/>
      <c r="E30" s="655"/>
      <c r="F30" s="655"/>
      <c r="G30" s="655"/>
      <c r="H30" s="655"/>
      <c r="I30" s="655"/>
      <c r="J30" s="655"/>
      <c r="K30" s="655"/>
      <c r="L30" s="655"/>
      <c r="M30" s="655"/>
      <c r="N30" s="655"/>
      <c r="O30" s="655"/>
      <c r="P30" s="655"/>
      <c r="Q30" s="655"/>
      <c r="R30" s="655"/>
      <c r="S30" s="655"/>
      <c r="T30" s="656"/>
      <c r="U30" s="658"/>
      <c r="V30" s="655"/>
      <c r="W30" s="655"/>
      <c r="X30" s="656"/>
      <c r="Y30" s="662"/>
      <c r="Z30" s="663"/>
      <c r="AA30" s="663"/>
      <c r="AB30" s="664"/>
      <c r="AC30" s="665"/>
      <c r="AD30" s="666"/>
      <c r="AE30" s="666"/>
      <c r="AF30" s="666"/>
      <c r="AG30" s="666"/>
      <c r="AH30" s="670"/>
      <c r="AI30" s="671"/>
      <c r="AJ30" s="672"/>
      <c r="AK30" s="658"/>
      <c r="AL30" s="655"/>
      <c r="AM30" s="655"/>
      <c r="AN30" s="655"/>
      <c r="AO30" s="656"/>
      <c r="AP30" s="658"/>
      <c r="AQ30" s="655"/>
      <c r="AR30" s="655"/>
      <c r="AS30" s="655"/>
      <c r="AT30" s="674"/>
    </row>
    <row r="31" spans="1:82" ht="23.45" customHeight="1" x14ac:dyDescent="0.15">
      <c r="A31" s="675" t="s">
        <v>8036</v>
      </c>
      <c r="B31" s="676"/>
      <c r="C31" s="679" t="str">
        <f>IF(AND(ISBLANK(入力フォーム!H68), ISBLANK(入力フォーム!H69)), "", 入力フォーム!H67 &amp; 入力フォーム!H68 &amp; 入力フォーム!H69)</f>
        <v/>
      </c>
      <c r="D31" s="680"/>
      <c r="E31" s="680"/>
      <c r="F31" s="680"/>
      <c r="G31" s="680"/>
      <c r="H31" s="680"/>
      <c r="I31" s="680"/>
      <c r="J31" s="680"/>
      <c r="K31" s="680"/>
      <c r="L31" s="680"/>
      <c r="M31" s="680"/>
      <c r="N31" s="680"/>
      <c r="O31" s="680"/>
      <c r="P31" s="680"/>
      <c r="Q31" s="680"/>
      <c r="R31" s="680"/>
      <c r="S31" s="680"/>
      <c r="T31" s="681"/>
      <c r="U31" s="682" t="str">
        <f>IF(ISBLANK(入力フォーム!H72), "", 入力フォーム!H72)</f>
        <v/>
      </c>
      <c r="V31" s="683"/>
      <c r="W31" s="683"/>
      <c r="X31" s="684"/>
      <c r="Y31" s="685" t="str">
        <f>IF(ISBLANK(入力フォーム!H75), "", 入力フォーム!H75)</f>
        <v/>
      </c>
      <c r="Z31" s="686"/>
      <c r="AA31" s="686"/>
      <c r="AB31" s="687"/>
      <c r="AC31" s="688" t="str">
        <f>IF(ISBLANK(入力フォーム!H76), "", 入力フォーム!H76)</f>
        <v/>
      </c>
      <c r="AD31" s="689"/>
      <c r="AE31" s="689"/>
      <c r="AF31" s="689"/>
      <c r="AG31" s="689"/>
      <c r="AH31" s="692" t="str">
        <f>IF(ISBLANK(入力フォーム!H77), "", 入力フォーム!H77)</f>
        <v/>
      </c>
      <c r="AI31" s="693"/>
      <c r="AJ31" s="694"/>
      <c r="AK31" s="634" t="str">
        <f>IF(ISBLANK(入力フォーム!H78), "", 入力フォーム!H78)</f>
        <v/>
      </c>
      <c r="AL31" s="635"/>
      <c r="AM31" s="635"/>
      <c r="AN31" s="635"/>
      <c r="AO31" s="636"/>
      <c r="AP31" s="634" t="str">
        <f>IF(ISBLANK(入力フォーム!H79), "", 入力フォーム!H79)</f>
        <v/>
      </c>
      <c r="AQ31" s="635"/>
      <c r="AR31" s="635"/>
      <c r="AS31" s="635"/>
      <c r="AT31" s="640"/>
    </row>
    <row r="32" spans="1:82" ht="23.45" customHeight="1" x14ac:dyDescent="0.15">
      <c r="A32" s="677"/>
      <c r="B32" s="678"/>
      <c r="C32" s="707" t="str">
        <f>IF(AND(ISBLANK(入力フォーム!H70), ISBLANK(入力フォーム!H71)), "", 入力フォーム!H67 &amp; 入力フォーム!H70 &amp; 入力フォーム!H71)</f>
        <v/>
      </c>
      <c r="D32" s="708"/>
      <c r="E32" s="708"/>
      <c r="F32" s="708"/>
      <c r="G32" s="708"/>
      <c r="H32" s="708"/>
      <c r="I32" s="708"/>
      <c r="J32" s="708"/>
      <c r="K32" s="708"/>
      <c r="L32" s="708"/>
      <c r="M32" s="708"/>
      <c r="N32" s="708"/>
      <c r="O32" s="708"/>
      <c r="P32" s="708"/>
      <c r="Q32" s="708"/>
      <c r="R32" s="708"/>
      <c r="S32" s="708"/>
      <c r="T32" s="709"/>
      <c r="U32" s="710" t="str">
        <f>IF(ISBLANK(入力フォーム!H73), "", 入力フォーム!H73)</f>
        <v/>
      </c>
      <c r="V32" s="711"/>
      <c r="W32" s="711"/>
      <c r="X32" s="712"/>
      <c r="Y32" s="685"/>
      <c r="Z32" s="686"/>
      <c r="AA32" s="686"/>
      <c r="AB32" s="687"/>
      <c r="AC32" s="690"/>
      <c r="AD32" s="691"/>
      <c r="AE32" s="691"/>
      <c r="AF32" s="691"/>
      <c r="AG32" s="691"/>
      <c r="AH32" s="692"/>
      <c r="AI32" s="693"/>
      <c r="AJ32" s="694"/>
      <c r="AK32" s="637"/>
      <c r="AL32" s="638"/>
      <c r="AM32" s="638"/>
      <c r="AN32" s="638"/>
      <c r="AO32" s="639"/>
      <c r="AP32" s="637"/>
      <c r="AQ32" s="638"/>
      <c r="AR32" s="638"/>
      <c r="AS32" s="638"/>
      <c r="AT32" s="641"/>
    </row>
    <row r="33" spans="1:46" ht="23.45" customHeight="1" x14ac:dyDescent="0.15">
      <c r="A33" s="675" t="s">
        <v>8037</v>
      </c>
      <c r="B33" s="676"/>
      <c r="C33" s="713" t="str">
        <f>IF(AND(ISBLANK(入力フォーム!H84), ISBLANK(入力フォーム!H85)), "", 入力フォーム!H67 &amp; 入力フォーム!H84 &amp; 入力フォーム!H85)</f>
        <v/>
      </c>
      <c r="D33" s="714"/>
      <c r="E33" s="714"/>
      <c r="F33" s="714"/>
      <c r="G33" s="714"/>
      <c r="H33" s="714"/>
      <c r="I33" s="714"/>
      <c r="J33" s="714"/>
      <c r="K33" s="714"/>
      <c r="L33" s="714"/>
      <c r="M33" s="714"/>
      <c r="N33" s="714"/>
      <c r="O33" s="714"/>
      <c r="P33" s="714"/>
      <c r="Q33" s="714"/>
      <c r="R33" s="714"/>
      <c r="S33" s="714"/>
      <c r="T33" s="715"/>
      <c r="U33" s="716" t="str">
        <f>IF(ISBLANK(入力フォーム!H88), "", 入力フォーム!H88)</f>
        <v/>
      </c>
      <c r="V33" s="717"/>
      <c r="W33" s="717"/>
      <c r="X33" s="718"/>
      <c r="Y33" s="719" t="str">
        <f>IF(ISBLANK(入力フォーム!H91), "", 入力フォーム!H91)</f>
        <v/>
      </c>
      <c r="Z33" s="720"/>
      <c r="AA33" s="720"/>
      <c r="AB33" s="721"/>
      <c r="AC33" s="688" t="str">
        <f>IF(ISBLANK(入力フォーム!H92), "", 入力フォーム!H92)</f>
        <v/>
      </c>
      <c r="AD33" s="689"/>
      <c r="AE33" s="689"/>
      <c r="AF33" s="689"/>
      <c r="AG33" s="695"/>
      <c r="AH33" s="697" t="str">
        <f>IF(ISBLANK(入力フォーム!H93), "", 入力フォーム!H93)</f>
        <v/>
      </c>
      <c r="AI33" s="698"/>
      <c r="AJ33" s="699"/>
      <c r="AK33" s="634" t="str">
        <f>IF(ISBLANK(入力フォーム!H94), "", 入力フォーム!H94)</f>
        <v/>
      </c>
      <c r="AL33" s="635"/>
      <c r="AM33" s="635"/>
      <c r="AN33" s="635"/>
      <c r="AO33" s="636"/>
      <c r="AP33" s="634" t="str">
        <f>IF(ISBLANK(入力フォーム!H95), "", 入力フォーム!H95)</f>
        <v/>
      </c>
      <c r="AQ33" s="635"/>
      <c r="AR33" s="635"/>
      <c r="AS33" s="635"/>
      <c r="AT33" s="640"/>
    </row>
    <row r="34" spans="1:46" ht="23.45" customHeight="1" x14ac:dyDescent="0.15">
      <c r="A34" s="677"/>
      <c r="B34" s="678"/>
      <c r="C34" s="703" t="str">
        <f>IF(AND(ISBLANK(入力フォーム!H86), ISBLANK(入力フォーム!H87)), "", 入力フォーム!H67 &amp; 入力フォーム!H86 &amp; 入力フォーム!H87)</f>
        <v/>
      </c>
      <c r="D34" s="617"/>
      <c r="E34" s="617"/>
      <c r="F34" s="617"/>
      <c r="G34" s="617"/>
      <c r="H34" s="617"/>
      <c r="I34" s="617"/>
      <c r="J34" s="617"/>
      <c r="K34" s="617"/>
      <c r="L34" s="617"/>
      <c r="M34" s="617"/>
      <c r="N34" s="617"/>
      <c r="O34" s="617"/>
      <c r="P34" s="617"/>
      <c r="Q34" s="617"/>
      <c r="R34" s="617"/>
      <c r="S34" s="617"/>
      <c r="T34" s="618"/>
      <c r="U34" s="704" t="str">
        <f>IF(ISBLANK(入力フォーム!H89), "", 入力フォーム!H89)</f>
        <v/>
      </c>
      <c r="V34" s="705"/>
      <c r="W34" s="705"/>
      <c r="X34" s="706"/>
      <c r="Y34" s="722"/>
      <c r="Z34" s="723"/>
      <c r="AA34" s="723"/>
      <c r="AB34" s="724"/>
      <c r="AC34" s="690"/>
      <c r="AD34" s="691"/>
      <c r="AE34" s="691"/>
      <c r="AF34" s="691"/>
      <c r="AG34" s="696"/>
      <c r="AH34" s="700"/>
      <c r="AI34" s="701"/>
      <c r="AJ34" s="702"/>
      <c r="AK34" s="637"/>
      <c r="AL34" s="638"/>
      <c r="AM34" s="638"/>
      <c r="AN34" s="638"/>
      <c r="AO34" s="639"/>
      <c r="AP34" s="637"/>
      <c r="AQ34" s="638"/>
      <c r="AR34" s="638"/>
      <c r="AS34" s="638"/>
      <c r="AT34" s="641"/>
    </row>
    <row r="35" spans="1:46" ht="23.45" customHeight="1" x14ac:dyDescent="0.15">
      <c r="A35" s="675" t="s">
        <v>8038</v>
      </c>
      <c r="B35" s="676"/>
      <c r="C35" s="713" t="str">
        <f>IF(AND(ISBLANK(入力フォーム!H100), ISBLANK(入力フォーム!H101)), "", 入力フォーム!H67 &amp; 入力フォーム!H100 &amp; 入力フォーム!H101)</f>
        <v/>
      </c>
      <c r="D35" s="714"/>
      <c r="E35" s="714"/>
      <c r="F35" s="714"/>
      <c r="G35" s="714"/>
      <c r="H35" s="714"/>
      <c r="I35" s="714"/>
      <c r="J35" s="714"/>
      <c r="K35" s="714"/>
      <c r="L35" s="714"/>
      <c r="M35" s="714"/>
      <c r="N35" s="714"/>
      <c r="O35" s="714"/>
      <c r="P35" s="714"/>
      <c r="Q35" s="714"/>
      <c r="R35" s="714"/>
      <c r="S35" s="714"/>
      <c r="T35" s="715"/>
      <c r="U35" s="716" t="str">
        <f>IF(ISBLANK(入力フォーム!H104), "", 入力フォーム!H104)</f>
        <v/>
      </c>
      <c r="V35" s="717"/>
      <c r="W35" s="717"/>
      <c r="X35" s="718"/>
      <c r="Y35" s="685" t="str">
        <f>IF(ISBLANK(入力フォーム!H107), "", 入力フォーム!H107)</f>
        <v/>
      </c>
      <c r="Z35" s="686"/>
      <c r="AA35" s="686"/>
      <c r="AB35" s="687"/>
      <c r="AC35" s="688" t="str">
        <f>IF(ISBLANK(入力フォーム!H108), "", 入力フォーム!H108)</f>
        <v/>
      </c>
      <c r="AD35" s="689"/>
      <c r="AE35" s="689"/>
      <c r="AF35" s="689"/>
      <c r="AG35" s="689"/>
      <c r="AH35" s="692" t="str">
        <f>IF(ISBLANK(入力フォーム!H109), "", 入力フォーム!H109)</f>
        <v/>
      </c>
      <c r="AI35" s="693"/>
      <c r="AJ35" s="694"/>
      <c r="AK35" s="634" t="str">
        <f>IF(ISBLANK(入力フォーム!H110), "", 入力フォーム!H110)</f>
        <v/>
      </c>
      <c r="AL35" s="635"/>
      <c r="AM35" s="635"/>
      <c r="AN35" s="635"/>
      <c r="AO35" s="636"/>
      <c r="AP35" s="634" t="str">
        <f>IF(ISBLANK(入力フォーム!H111), "", 入力フォーム!H111)</f>
        <v/>
      </c>
      <c r="AQ35" s="635"/>
      <c r="AR35" s="635"/>
      <c r="AS35" s="635"/>
      <c r="AT35" s="640"/>
    </row>
    <row r="36" spans="1:46" ht="23.45" customHeight="1" x14ac:dyDescent="0.15">
      <c r="A36" s="677"/>
      <c r="B36" s="678"/>
      <c r="C36" s="703" t="str">
        <f>IF(AND(ISBLANK(入力フォーム!H102), ISBLANK(入力フォーム!H103)), "", 入力フォーム!H67 &amp; 入力フォーム!H102 &amp; 入力フォーム!H103)</f>
        <v/>
      </c>
      <c r="D36" s="617"/>
      <c r="E36" s="617"/>
      <c r="F36" s="617"/>
      <c r="G36" s="617"/>
      <c r="H36" s="617"/>
      <c r="I36" s="617"/>
      <c r="J36" s="617"/>
      <c r="K36" s="617"/>
      <c r="L36" s="617"/>
      <c r="M36" s="617"/>
      <c r="N36" s="617"/>
      <c r="O36" s="617"/>
      <c r="P36" s="617"/>
      <c r="Q36" s="617"/>
      <c r="R36" s="617"/>
      <c r="S36" s="617"/>
      <c r="T36" s="618"/>
      <c r="U36" s="704" t="str">
        <f>IF(ISBLANK(入力フォーム!H105), "", 入力フォーム!H105)</f>
        <v/>
      </c>
      <c r="V36" s="705"/>
      <c r="W36" s="705"/>
      <c r="X36" s="706"/>
      <c r="Y36" s="685"/>
      <c r="Z36" s="686"/>
      <c r="AA36" s="686"/>
      <c r="AB36" s="687"/>
      <c r="AC36" s="690"/>
      <c r="AD36" s="691"/>
      <c r="AE36" s="691"/>
      <c r="AF36" s="691"/>
      <c r="AG36" s="691"/>
      <c r="AH36" s="692"/>
      <c r="AI36" s="693"/>
      <c r="AJ36" s="694"/>
      <c r="AK36" s="637"/>
      <c r="AL36" s="638"/>
      <c r="AM36" s="638"/>
      <c r="AN36" s="638"/>
      <c r="AO36" s="639"/>
      <c r="AP36" s="637"/>
      <c r="AQ36" s="638"/>
      <c r="AR36" s="638"/>
      <c r="AS36" s="638"/>
      <c r="AT36" s="641"/>
    </row>
    <row r="37" spans="1:46" ht="23.45" customHeight="1" x14ac:dyDescent="0.15">
      <c r="A37" s="675" t="s">
        <v>8039</v>
      </c>
      <c r="B37" s="676"/>
      <c r="C37" s="713" t="str">
        <f>IF(AND(ISBLANK(入力フォーム!H116), ISBLANK(入力フォーム!H117)), "", 入力フォーム!H67 &amp; 入力フォーム!H116 &amp; 入力フォーム!H117)</f>
        <v/>
      </c>
      <c r="D37" s="714"/>
      <c r="E37" s="714"/>
      <c r="F37" s="714"/>
      <c r="G37" s="714"/>
      <c r="H37" s="714"/>
      <c r="I37" s="714"/>
      <c r="J37" s="714"/>
      <c r="K37" s="714"/>
      <c r="L37" s="714"/>
      <c r="M37" s="714"/>
      <c r="N37" s="714"/>
      <c r="O37" s="714"/>
      <c r="P37" s="714"/>
      <c r="Q37" s="714"/>
      <c r="R37" s="714"/>
      <c r="S37" s="714"/>
      <c r="T37" s="715"/>
      <c r="U37" s="716" t="str">
        <f>IF(ISBLANK(入力フォーム!H120), "", 入力フォーム!H120)</f>
        <v/>
      </c>
      <c r="V37" s="717"/>
      <c r="W37" s="717"/>
      <c r="X37" s="718"/>
      <c r="Y37" s="685" t="str">
        <f>IF(ISBLANK(入力フォーム!H123), "", 入力フォーム!H123)</f>
        <v/>
      </c>
      <c r="Z37" s="686"/>
      <c r="AA37" s="686"/>
      <c r="AB37" s="687"/>
      <c r="AC37" s="688" t="str">
        <f>IF(ISBLANK(入力フォーム!H124), "", 入力フォーム!H124)</f>
        <v/>
      </c>
      <c r="AD37" s="689"/>
      <c r="AE37" s="689"/>
      <c r="AF37" s="689"/>
      <c r="AG37" s="689"/>
      <c r="AH37" s="692" t="str">
        <f>IF(ISBLANK(入力フォーム!H125), "", 入力フォーム!H125)</f>
        <v/>
      </c>
      <c r="AI37" s="693"/>
      <c r="AJ37" s="694"/>
      <c r="AK37" s="634" t="str">
        <f>IF(ISBLANK(入力フォーム!H126), "", 入力フォーム!H126)</f>
        <v/>
      </c>
      <c r="AL37" s="635"/>
      <c r="AM37" s="635"/>
      <c r="AN37" s="635"/>
      <c r="AO37" s="636"/>
      <c r="AP37" s="725" t="str">
        <f>IF(ISBLANK(入力フォーム!H127), "", 入力フォーム!H127)</f>
        <v/>
      </c>
      <c r="AQ37" s="726"/>
      <c r="AR37" s="726"/>
      <c r="AS37" s="726"/>
      <c r="AT37" s="727"/>
    </row>
    <row r="38" spans="1:46" ht="23.45" customHeight="1" x14ac:dyDescent="0.15">
      <c r="A38" s="677"/>
      <c r="B38" s="678"/>
      <c r="C38" s="703" t="str">
        <f>IF(AND(ISBLANK(入力フォーム!H118), ISBLANK(入力フォーム!H119)), "", 入力フォーム!H67 &amp; 入力フォーム!H118 &amp; 入力フォーム!H119)</f>
        <v/>
      </c>
      <c r="D38" s="617"/>
      <c r="E38" s="617"/>
      <c r="F38" s="617"/>
      <c r="G38" s="617"/>
      <c r="H38" s="617"/>
      <c r="I38" s="617"/>
      <c r="J38" s="617"/>
      <c r="K38" s="617"/>
      <c r="L38" s="617"/>
      <c r="M38" s="617"/>
      <c r="N38" s="617"/>
      <c r="O38" s="617"/>
      <c r="P38" s="617"/>
      <c r="Q38" s="617"/>
      <c r="R38" s="617"/>
      <c r="S38" s="617"/>
      <c r="T38" s="618"/>
      <c r="U38" s="704" t="str">
        <f>IF(ISBLANK(入力フォーム!H121), "", 入力フォーム!H121)</f>
        <v/>
      </c>
      <c r="V38" s="705"/>
      <c r="W38" s="705"/>
      <c r="X38" s="706"/>
      <c r="Y38" s="685"/>
      <c r="Z38" s="686"/>
      <c r="AA38" s="686"/>
      <c r="AB38" s="687"/>
      <c r="AC38" s="690"/>
      <c r="AD38" s="691"/>
      <c r="AE38" s="691"/>
      <c r="AF38" s="691"/>
      <c r="AG38" s="691"/>
      <c r="AH38" s="692"/>
      <c r="AI38" s="693"/>
      <c r="AJ38" s="694"/>
      <c r="AK38" s="637"/>
      <c r="AL38" s="638"/>
      <c r="AM38" s="638"/>
      <c r="AN38" s="638"/>
      <c r="AO38" s="639"/>
      <c r="AP38" s="728"/>
      <c r="AQ38" s="729"/>
      <c r="AR38" s="729"/>
      <c r="AS38" s="729"/>
      <c r="AT38" s="730"/>
    </row>
    <row r="39" spans="1:46" ht="23.45" customHeight="1" x14ac:dyDescent="0.15">
      <c r="A39" s="675" t="s">
        <v>8040</v>
      </c>
      <c r="B39" s="676"/>
      <c r="C39" s="713" t="str">
        <f>IF(AND(ISBLANK(入力フォーム!H132), ISBLANK(入力フォーム!H133)), "", 入力フォーム!H67 &amp; 入力フォーム!H132 &amp; 入力フォーム!H133)</f>
        <v/>
      </c>
      <c r="D39" s="714"/>
      <c r="E39" s="714"/>
      <c r="F39" s="714"/>
      <c r="G39" s="714"/>
      <c r="H39" s="714"/>
      <c r="I39" s="714"/>
      <c r="J39" s="714"/>
      <c r="K39" s="714"/>
      <c r="L39" s="714"/>
      <c r="M39" s="714"/>
      <c r="N39" s="714"/>
      <c r="O39" s="714"/>
      <c r="P39" s="714"/>
      <c r="Q39" s="714"/>
      <c r="R39" s="714"/>
      <c r="S39" s="714"/>
      <c r="T39" s="715"/>
      <c r="U39" s="716" t="str">
        <f>IF(ISBLANK(入力フォーム!H136), "", 入力フォーム!H136)</f>
        <v/>
      </c>
      <c r="V39" s="717"/>
      <c r="W39" s="717"/>
      <c r="X39" s="718"/>
      <c r="Y39" s="685" t="str">
        <f>IF(ISBLANK(入力フォーム!H139), "", 入力フォーム!H139)</f>
        <v/>
      </c>
      <c r="Z39" s="686"/>
      <c r="AA39" s="686"/>
      <c r="AB39" s="687"/>
      <c r="AC39" s="688" t="str">
        <f>IF(ISBLANK(入力フォーム!H140), "", 入力フォーム!H140)</f>
        <v/>
      </c>
      <c r="AD39" s="689"/>
      <c r="AE39" s="689"/>
      <c r="AF39" s="689"/>
      <c r="AG39" s="689"/>
      <c r="AH39" s="692" t="str">
        <f>IF(ISBLANK(入力フォーム!H141), "", 入力フォーム!H141)</f>
        <v/>
      </c>
      <c r="AI39" s="693"/>
      <c r="AJ39" s="694"/>
      <c r="AK39" s="634" t="str">
        <f>IF(ISBLANK(入力フォーム!H142), "", 入力フォーム!H142)</f>
        <v/>
      </c>
      <c r="AL39" s="635"/>
      <c r="AM39" s="635"/>
      <c r="AN39" s="635"/>
      <c r="AO39" s="636"/>
      <c r="AP39" s="634" t="str">
        <f>IF(ISBLANK(入力フォーム!H143), "", 入力フォーム!H143)</f>
        <v/>
      </c>
      <c r="AQ39" s="635"/>
      <c r="AR39" s="635"/>
      <c r="AS39" s="635"/>
      <c r="AT39" s="640"/>
    </row>
    <row r="40" spans="1:46" ht="23.45" customHeight="1" thickBot="1" x14ac:dyDescent="0.2">
      <c r="A40" s="677"/>
      <c r="B40" s="678"/>
      <c r="C40" s="703" t="str">
        <f>IF(AND(ISBLANK(入力フォーム!H134), ISBLANK(入力フォーム!H135)), "", 入力フォーム!H67 &amp; 入力フォーム!H134 &amp; 入力フォーム!H135)</f>
        <v/>
      </c>
      <c r="D40" s="617"/>
      <c r="E40" s="617"/>
      <c r="F40" s="617"/>
      <c r="G40" s="617"/>
      <c r="H40" s="617"/>
      <c r="I40" s="617"/>
      <c r="J40" s="617"/>
      <c r="K40" s="617"/>
      <c r="L40" s="617"/>
      <c r="M40" s="617"/>
      <c r="N40" s="617"/>
      <c r="O40" s="617"/>
      <c r="P40" s="617"/>
      <c r="Q40" s="617"/>
      <c r="R40" s="617"/>
      <c r="S40" s="617"/>
      <c r="T40" s="618"/>
      <c r="U40" s="704" t="str">
        <f>IF(ISBLANK(入力フォーム!H137), "", 入力フォーム!H137)</f>
        <v/>
      </c>
      <c r="V40" s="705"/>
      <c r="W40" s="705"/>
      <c r="X40" s="706"/>
      <c r="Y40" s="719"/>
      <c r="Z40" s="720"/>
      <c r="AA40" s="720"/>
      <c r="AB40" s="721"/>
      <c r="AC40" s="690"/>
      <c r="AD40" s="691"/>
      <c r="AE40" s="691"/>
      <c r="AF40" s="691"/>
      <c r="AG40" s="691"/>
      <c r="AH40" s="692"/>
      <c r="AI40" s="693"/>
      <c r="AJ40" s="694"/>
      <c r="AK40" s="740"/>
      <c r="AL40" s="741"/>
      <c r="AM40" s="741"/>
      <c r="AN40" s="741"/>
      <c r="AO40" s="742"/>
      <c r="AP40" s="740"/>
      <c r="AQ40" s="741"/>
      <c r="AR40" s="741"/>
      <c r="AS40" s="741"/>
      <c r="AT40" s="743"/>
    </row>
    <row r="41" spans="1:46" ht="16.5" customHeight="1" x14ac:dyDescent="0.15">
      <c r="A41" s="168"/>
      <c r="B41" s="169"/>
      <c r="C41" s="745" t="s">
        <v>8414</v>
      </c>
      <c r="D41" s="746"/>
      <c r="E41" s="748" t="str">
        <f>IF(IFERROR(入力フォーム!H53, 0)=0, "", IFERROR(入力フォーム!H53, 0))</f>
        <v/>
      </c>
      <c r="F41" s="748"/>
      <c r="G41" s="746" t="s">
        <v>8415</v>
      </c>
      <c r="H41" s="749"/>
      <c r="I41" s="751" t="s">
        <v>8416</v>
      </c>
      <c r="J41" s="751"/>
      <c r="K41" s="751"/>
      <c r="L41" s="751"/>
      <c r="M41" s="751"/>
      <c r="N41" s="751"/>
      <c r="O41" s="751"/>
      <c r="P41" s="751"/>
      <c r="Q41" s="751"/>
      <c r="R41" s="751"/>
      <c r="S41" s="751"/>
      <c r="T41" s="752"/>
      <c r="U41" s="755"/>
      <c r="V41" s="756"/>
      <c r="W41" s="756"/>
      <c r="X41" s="756"/>
      <c r="Y41" s="519" t="s">
        <v>8417</v>
      </c>
      <c r="Z41" s="520"/>
      <c r="AA41" s="520"/>
      <c r="AB41" s="521"/>
      <c r="AC41" s="756"/>
      <c r="AD41" s="756"/>
      <c r="AE41" s="756"/>
      <c r="AF41" s="756"/>
      <c r="AG41" s="756"/>
      <c r="AH41" s="756"/>
      <c r="AI41" s="756"/>
      <c r="AJ41" s="756"/>
      <c r="AK41" s="519" t="s">
        <v>8417</v>
      </c>
      <c r="AL41" s="520"/>
      <c r="AM41" s="520"/>
      <c r="AN41" s="520"/>
      <c r="AO41" s="521"/>
      <c r="AP41" s="519" t="s">
        <v>8418</v>
      </c>
      <c r="AQ41" s="520"/>
      <c r="AR41" s="520"/>
      <c r="AS41" s="520"/>
      <c r="AT41" s="521"/>
    </row>
    <row r="42" spans="1:46" ht="32.450000000000003" customHeight="1" thickBot="1" x14ac:dyDescent="0.2">
      <c r="A42" s="170"/>
      <c r="B42" s="171"/>
      <c r="C42" s="747"/>
      <c r="D42" s="514"/>
      <c r="E42" s="511"/>
      <c r="F42" s="511"/>
      <c r="G42" s="514"/>
      <c r="H42" s="750"/>
      <c r="I42" s="753"/>
      <c r="J42" s="753"/>
      <c r="K42" s="753"/>
      <c r="L42" s="753"/>
      <c r="M42" s="753"/>
      <c r="N42" s="753"/>
      <c r="O42" s="753"/>
      <c r="P42" s="753"/>
      <c r="Q42" s="753"/>
      <c r="R42" s="753"/>
      <c r="S42" s="753"/>
      <c r="T42" s="754"/>
      <c r="U42" s="757"/>
      <c r="V42" s="758"/>
      <c r="W42" s="758"/>
      <c r="X42" s="758"/>
      <c r="Y42" s="731" t="str">
        <f>IF(ISBLANK(入力フォーム!H147), "", 入力フォーム!H147)</f>
        <v/>
      </c>
      <c r="Z42" s="732"/>
      <c r="AA42" s="732"/>
      <c r="AB42" s="733"/>
      <c r="AC42" s="758"/>
      <c r="AD42" s="758"/>
      <c r="AE42" s="758"/>
      <c r="AF42" s="758"/>
      <c r="AG42" s="758"/>
      <c r="AH42" s="758"/>
      <c r="AI42" s="758"/>
      <c r="AJ42" s="758"/>
      <c r="AK42" s="734" t="str">
        <f>IF(ISBLANK(入力フォーム!H148), "", 入力フォーム!H148)</f>
        <v/>
      </c>
      <c r="AL42" s="735"/>
      <c r="AM42" s="735"/>
      <c r="AN42" s="735"/>
      <c r="AO42" s="736"/>
      <c r="AP42" s="737" t="str">
        <f>IF(ISBLANK(入力フォーム!H150), "", 入力フォーム!H150)</f>
        <v/>
      </c>
      <c r="AQ42" s="738"/>
      <c r="AR42" s="738"/>
      <c r="AS42" s="738"/>
      <c r="AT42" s="739"/>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744" t="s">
        <v>8454</v>
      </c>
      <c r="J49" s="520"/>
      <c r="K49" s="520"/>
      <c r="L49" s="520"/>
      <c r="M49" s="520"/>
      <c r="N49" s="520"/>
      <c r="O49" s="520"/>
      <c r="P49" s="521"/>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21"/>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9" t="s">
        <v>8424</v>
      </c>
      <c r="K50" s="759"/>
      <c r="L50" s="759"/>
      <c r="M50" s="759"/>
      <c r="N50" s="759"/>
      <c r="O50" s="759"/>
      <c r="P50" s="760"/>
      <c r="Q50" s="761" t="str">
        <f>IF(ISBLANK(入力フォーム!H158), "", 入力フォーム!H158)</f>
        <v/>
      </c>
      <c r="R50" s="762"/>
      <c r="S50" s="762"/>
      <c r="T50" s="762"/>
      <c r="U50" s="762"/>
      <c r="V50" s="762"/>
      <c r="W50" s="762"/>
      <c r="X50" s="762"/>
      <c r="Y50" s="762"/>
      <c r="Z50" s="762"/>
      <c r="AA50" s="762"/>
      <c r="AB50" s="762"/>
      <c r="AC50" s="762"/>
      <c r="AD50" s="762"/>
      <c r="AE50" s="762"/>
      <c r="AF50" s="762"/>
      <c r="AG50" s="762"/>
      <c r="AH50" s="762"/>
      <c r="AI50" s="762"/>
      <c r="AJ50" s="762"/>
      <c r="AK50" s="762"/>
      <c r="AL50" s="762"/>
      <c r="AM50" s="762"/>
      <c r="AN50" s="762"/>
      <c r="AO50" s="762"/>
      <c r="AP50" s="762"/>
      <c r="AQ50" s="762"/>
      <c r="AR50" s="762"/>
      <c r="AS50" s="762"/>
      <c r="AT50" s="763"/>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70" t="s">
        <v>8425</v>
      </c>
      <c r="K51" s="770"/>
      <c r="L51" s="770"/>
      <c r="M51" s="770"/>
      <c r="N51" s="770"/>
      <c r="O51" s="770"/>
      <c r="P51" s="771"/>
      <c r="Q51" s="764"/>
      <c r="R51" s="765"/>
      <c r="S51" s="765"/>
      <c r="T51" s="765"/>
      <c r="U51" s="765"/>
      <c r="V51" s="765"/>
      <c r="W51" s="765"/>
      <c r="X51" s="765"/>
      <c r="Y51" s="765"/>
      <c r="Z51" s="765"/>
      <c r="AA51" s="765"/>
      <c r="AB51" s="765"/>
      <c r="AC51" s="765"/>
      <c r="AD51" s="765"/>
      <c r="AE51" s="765"/>
      <c r="AF51" s="765"/>
      <c r="AG51" s="765"/>
      <c r="AH51" s="765"/>
      <c r="AI51" s="765"/>
      <c r="AJ51" s="765"/>
      <c r="AK51" s="765"/>
      <c r="AL51" s="765"/>
      <c r="AM51" s="765"/>
      <c r="AN51" s="765"/>
      <c r="AO51" s="765"/>
      <c r="AP51" s="765"/>
      <c r="AQ51" s="765"/>
      <c r="AR51" s="765"/>
      <c r="AS51" s="765"/>
      <c r="AT51" s="766"/>
    </row>
    <row r="52" spans="1:52" ht="21.75" customHeight="1" x14ac:dyDescent="0.15">
      <c r="A52" s="203" t="str">
        <f>IF(入力フォーム!H51="一団の土地（継続）","☑","□")</f>
        <v>□</v>
      </c>
      <c r="B52" s="127" t="s">
        <v>8091</v>
      </c>
      <c r="C52" s="131"/>
      <c r="D52" s="131"/>
      <c r="E52" s="131"/>
      <c r="F52" s="131"/>
      <c r="G52" s="131"/>
      <c r="H52" s="131"/>
      <c r="I52" s="772" t="s">
        <v>8489</v>
      </c>
      <c r="J52" s="773"/>
      <c r="K52" s="773"/>
      <c r="L52" s="591" t="str">
        <f>IF(ISBLANK(入力フォーム!H157), "",  "(" &amp; 入力フォーム!H157 &amp; ")")</f>
        <v/>
      </c>
      <c r="M52" s="591"/>
      <c r="N52" s="591"/>
      <c r="O52" s="591"/>
      <c r="P52" s="774"/>
      <c r="Q52" s="764"/>
      <c r="R52" s="765"/>
      <c r="S52" s="765"/>
      <c r="T52" s="765"/>
      <c r="U52" s="765"/>
      <c r="V52" s="765"/>
      <c r="W52" s="765"/>
      <c r="X52" s="765"/>
      <c r="Y52" s="765"/>
      <c r="Z52" s="765"/>
      <c r="AA52" s="765"/>
      <c r="AB52" s="765"/>
      <c r="AC52" s="765"/>
      <c r="AD52" s="765"/>
      <c r="AE52" s="765"/>
      <c r="AF52" s="765"/>
      <c r="AG52" s="765"/>
      <c r="AH52" s="765"/>
      <c r="AI52" s="765"/>
      <c r="AJ52" s="765"/>
      <c r="AK52" s="765"/>
      <c r="AL52" s="765"/>
      <c r="AM52" s="765"/>
      <c r="AN52" s="765"/>
      <c r="AO52" s="765"/>
      <c r="AP52" s="765"/>
      <c r="AQ52" s="765"/>
      <c r="AR52" s="765"/>
      <c r="AS52" s="765"/>
      <c r="AT52" s="766"/>
    </row>
    <row r="53" spans="1:52" ht="21.75" customHeight="1" x14ac:dyDescent="0.15">
      <c r="A53" s="176" t="s">
        <v>8426</v>
      </c>
      <c r="B53" s="127" t="s">
        <v>8090</v>
      </c>
      <c r="C53" s="131"/>
      <c r="D53" s="131"/>
      <c r="E53" s="131"/>
      <c r="F53" s="131"/>
      <c r="G53" s="131"/>
      <c r="H53" s="131"/>
      <c r="I53" s="204" t="str">
        <f>IF(入力フォーム!H156="市街化調整区域","☑","□")</f>
        <v>□</v>
      </c>
      <c r="J53" s="770" t="s">
        <v>8427</v>
      </c>
      <c r="K53" s="770"/>
      <c r="L53" s="770"/>
      <c r="M53" s="770"/>
      <c r="N53" s="770"/>
      <c r="O53" s="770"/>
      <c r="P53" s="771"/>
      <c r="Q53" s="764"/>
      <c r="R53" s="765"/>
      <c r="S53" s="765"/>
      <c r="T53" s="765"/>
      <c r="U53" s="765"/>
      <c r="V53" s="765"/>
      <c r="W53" s="765"/>
      <c r="X53" s="765"/>
      <c r="Y53" s="765"/>
      <c r="Z53" s="765"/>
      <c r="AA53" s="765"/>
      <c r="AB53" s="765"/>
      <c r="AC53" s="765"/>
      <c r="AD53" s="765"/>
      <c r="AE53" s="765"/>
      <c r="AF53" s="765"/>
      <c r="AG53" s="765"/>
      <c r="AH53" s="765"/>
      <c r="AI53" s="765"/>
      <c r="AJ53" s="765"/>
      <c r="AK53" s="765"/>
      <c r="AL53" s="765"/>
      <c r="AM53" s="765"/>
      <c r="AN53" s="765"/>
      <c r="AO53" s="765"/>
      <c r="AP53" s="765"/>
      <c r="AQ53" s="765"/>
      <c r="AR53" s="765"/>
      <c r="AS53" s="765"/>
      <c r="AT53" s="766"/>
    </row>
    <row r="54" spans="1:52" ht="21.75" customHeight="1" thickBot="1" x14ac:dyDescent="0.2">
      <c r="A54" s="566"/>
      <c r="B54" s="567"/>
      <c r="C54" s="789" t="str">
        <f>IF(ISBLANK(入力フォーム!H52), "", 入力フォーム!H52)</f>
        <v/>
      </c>
      <c r="D54" s="789"/>
      <c r="E54" s="789"/>
      <c r="F54" s="789"/>
      <c r="G54" s="789"/>
      <c r="H54" s="790"/>
      <c r="I54" s="205" t="str">
        <f>IF(入力フォーム!H156="都市計画区域外","☑","□")</f>
        <v>□</v>
      </c>
      <c r="J54" s="791" t="s">
        <v>8428</v>
      </c>
      <c r="K54" s="791"/>
      <c r="L54" s="791"/>
      <c r="M54" s="791"/>
      <c r="N54" s="791"/>
      <c r="O54" s="791"/>
      <c r="P54" s="792"/>
      <c r="Q54" s="764"/>
      <c r="R54" s="765"/>
      <c r="S54" s="765"/>
      <c r="T54" s="765"/>
      <c r="U54" s="765"/>
      <c r="V54" s="765"/>
      <c r="W54" s="765"/>
      <c r="X54" s="765"/>
      <c r="Y54" s="765"/>
      <c r="Z54" s="765"/>
      <c r="AA54" s="765"/>
      <c r="AB54" s="765"/>
      <c r="AC54" s="765"/>
      <c r="AD54" s="765"/>
      <c r="AE54" s="765"/>
      <c r="AF54" s="765"/>
      <c r="AG54" s="765"/>
      <c r="AH54" s="765"/>
      <c r="AI54" s="765"/>
      <c r="AJ54" s="765"/>
      <c r="AK54" s="765"/>
      <c r="AL54" s="765"/>
      <c r="AM54" s="765"/>
      <c r="AN54" s="765"/>
      <c r="AO54" s="765"/>
      <c r="AP54" s="765"/>
      <c r="AQ54" s="765"/>
      <c r="AR54" s="765"/>
      <c r="AS54" s="765"/>
      <c r="AT54" s="766"/>
    </row>
    <row r="55" spans="1:52" ht="21.75" customHeight="1" thickBot="1" x14ac:dyDescent="0.2">
      <c r="A55" s="519" t="s">
        <v>8429</v>
      </c>
      <c r="B55" s="520"/>
      <c r="C55" s="520"/>
      <c r="D55" s="520"/>
      <c r="E55" s="520"/>
      <c r="F55" s="520"/>
      <c r="G55" s="520"/>
      <c r="H55" s="520"/>
      <c r="I55" s="520"/>
      <c r="J55" s="520"/>
      <c r="K55" s="520"/>
      <c r="L55" s="520"/>
      <c r="M55" s="520"/>
      <c r="N55" s="520"/>
      <c r="O55" s="520"/>
      <c r="P55" s="521"/>
      <c r="Q55" s="767"/>
      <c r="R55" s="768"/>
      <c r="S55" s="768"/>
      <c r="T55" s="768"/>
      <c r="U55" s="768"/>
      <c r="V55" s="768"/>
      <c r="W55" s="768"/>
      <c r="X55" s="768"/>
      <c r="Y55" s="768"/>
      <c r="Z55" s="768"/>
      <c r="AA55" s="768"/>
      <c r="AB55" s="768"/>
      <c r="AC55" s="768"/>
      <c r="AD55" s="768"/>
      <c r="AE55" s="768"/>
      <c r="AF55" s="768"/>
      <c r="AG55" s="768"/>
      <c r="AH55" s="768"/>
      <c r="AI55" s="768"/>
      <c r="AJ55" s="768"/>
      <c r="AK55" s="768"/>
      <c r="AL55" s="768"/>
      <c r="AM55" s="768"/>
      <c r="AN55" s="768"/>
      <c r="AO55" s="768"/>
      <c r="AP55" s="768"/>
      <c r="AQ55" s="768"/>
      <c r="AR55" s="768"/>
      <c r="AS55" s="768"/>
      <c r="AT55" s="769"/>
    </row>
    <row r="56" spans="1:52" ht="18" customHeight="1" x14ac:dyDescent="0.15">
      <c r="A56" s="761" t="str">
        <f>IF(ISBLANK(入力フォーム!H159), "", 入力フォーム!H159)</f>
        <v/>
      </c>
      <c r="B56" s="762"/>
      <c r="C56" s="762"/>
      <c r="D56" s="762"/>
      <c r="E56" s="762"/>
      <c r="F56" s="762"/>
      <c r="G56" s="762"/>
      <c r="H56" s="762"/>
      <c r="I56" s="762"/>
      <c r="J56" s="762"/>
      <c r="K56" s="762"/>
      <c r="L56" s="762"/>
      <c r="M56" s="762"/>
      <c r="N56" s="762"/>
      <c r="O56" s="762"/>
      <c r="P56" s="763"/>
      <c r="Q56" s="793" t="s">
        <v>8430</v>
      </c>
      <c r="R56" s="794"/>
      <c r="S56" s="794"/>
      <c r="T56" s="794"/>
      <c r="U56" s="794"/>
      <c r="V56" s="794"/>
      <c r="W56" s="794"/>
      <c r="X56" s="794"/>
      <c r="Y56" s="794"/>
      <c r="Z56" s="794"/>
      <c r="AA56" s="794"/>
      <c r="AB56" s="794"/>
      <c r="AC56" s="794"/>
      <c r="AD56" s="795" t="s">
        <v>8431</v>
      </c>
      <c r="AE56" s="796"/>
      <c r="AF56" s="796"/>
      <c r="AG56" s="796"/>
      <c r="AH56" s="796"/>
      <c r="AI56" s="796"/>
      <c r="AJ56" s="796"/>
      <c r="AK56" s="796"/>
      <c r="AL56" s="796"/>
      <c r="AM56" s="796"/>
      <c r="AN56" s="796"/>
      <c r="AO56" s="796"/>
      <c r="AP56" s="796"/>
      <c r="AQ56" s="796"/>
      <c r="AR56" s="796"/>
      <c r="AS56" s="796"/>
      <c r="AT56" s="797"/>
    </row>
    <row r="57" spans="1:52" ht="18" customHeight="1" x14ac:dyDescent="0.15">
      <c r="A57" s="764"/>
      <c r="B57" s="765"/>
      <c r="C57" s="765"/>
      <c r="D57" s="765"/>
      <c r="E57" s="765"/>
      <c r="F57" s="765"/>
      <c r="G57" s="765"/>
      <c r="H57" s="765"/>
      <c r="I57" s="765"/>
      <c r="J57" s="765"/>
      <c r="K57" s="765"/>
      <c r="L57" s="765"/>
      <c r="M57" s="765"/>
      <c r="N57" s="765"/>
      <c r="O57" s="765"/>
      <c r="P57" s="766"/>
      <c r="Q57" s="798" t="str">
        <f>IF(ISBLANK(入力フォーム!H161), "", 入力フォーム!H161)</f>
        <v/>
      </c>
      <c r="R57" s="799"/>
      <c r="S57" s="799"/>
      <c r="T57" s="799"/>
      <c r="U57" s="799"/>
      <c r="V57" s="799"/>
      <c r="W57" s="799"/>
      <c r="X57" s="799"/>
      <c r="Y57" s="799"/>
      <c r="Z57" s="799"/>
      <c r="AA57" s="799"/>
      <c r="AB57" s="799"/>
      <c r="AC57" s="177" t="s">
        <v>8089</v>
      </c>
      <c r="AD57" s="206" t="str">
        <f>IF(入力フォーム!H165="有","☑","□")</f>
        <v>□</v>
      </c>
      <c r="AE57" s="800" t="s">
        <v>8432</v>
      </c>
      <c r="AF57" s="800"/>
      <c r="AG57" s="800"/>
      <c r="AH57" s="207" t="str">
        <f>IF(入力フォーム!H166="有","☑","□")</f>
        <v>□</v>
      </c>
      <c r="AI57" s="775" t="s">
        <v>8433</v>
      </c>
      <c r="AJ57" s="775"/>
      <c r="AK57" s="207" t="str">
        <f>IF(入力フォーム!H167="有","☑","□")</f>
        <v>□</v>
      </c>
      <c r="AL57" s="775" t="s">
        <v>8434</v>
      </c>
      <c r="AM57" s="775"/>
      <c r="AN57" s="207" t="str">
        <f>IF(入力フォーム!H168="有","☑","□")</f>
        <v>□</v>
      </c>
      <c r="AO57" s="775" t="s">
        <v>8102</v>
      </c>
      <c r="AP57" s="775"/>
      <c r="AQ57" s="776" t="str">
        <f>IF(ISBLANK(入力フォーム!H169), "",  "〔" &amp; 入力フォーム!H169 &amp; "〕")</f>
        <v/>
      </c>
      <c r="AR57" s="776"/>
      <c r="AS57" s="776"/>
      <c r="AT57" s="777"/>
    </row>
    <row r="58" spans="1:52" ht="18" customHeight="1" x14ac:dyDescent="0.15">
      <c r="A58" s="764"/>
      <c r="B58" s="765"/>
      <c r="C58" s="765"/>
      <c r="D58" s="765"/>
      <c r="E58" s="765"/>
      <c r="F58" s="765"/>
      <c r="G58" s="765"/>
      <c r="H58" s="765"/>
      <c r="I58" s="765"/>
      <c r="J58" s="765"/>
      <c r="K58" s="765"/>
      <c r="L58" s="765"/>
      <c r="M58" s="765"/>
      <c r="N58" s="765"/>
      <c r="O58" s="765"/>
      <c r="P58" s="766"/>
      <c r="Q58" s="778" t="s">
        <v>8435</v>
      </c>
      <c r="R58" s="770"/>
      <c r="S58" s="770"/>
      <c r="T58" s="770"/>
      <c r="U58" s="770"/>
      <c r="V58" s="770"/>
      <c r="W58" s="770"/>
      <c r="X58" s="770"/>
      <c r="Y58" s="770"/>
      <c r="Z58" s="770"/>
      <c r="AA58" s="770"/>
      <c r="AB58" s="770"/>
      <c r="AC58" s="178"/>
      <c r="AD58" s="779" t="s">
        <v>8436</v>
      </c>
      <c r="AE58" s="649"/>
      <c r="AF58" s="649"/>
      <c r="AG58" s="649"/>
      <c r="AH58" s="780"/>
      <c r="AI58" s="780"/>
      <c r="AJ58" s="780"/>
      <c r="AK58" s="780"/>
      <c r="AL58" s="780"/>
      <c r="AM58" s="780"/>
      <c r="AN58" s="780"/>
      <c r="AO58" s="780"/>
      <c r="AP58" s="780"/>
      <c r="AQ58" s="780"/>
      <c r="AR58" s="780"/>
      <c r="AS58" s="780"/>
      <c r="AT58" s="781"/>
    </row>
    <row r="59" spans="1:52" ht="18" customHeight="1" thickBot="1" x14ac:dyDescent="0.2">
      <c r="A59" s="782" t="s">
        <v>8437</v>
      </c>
      <c r="B59" s="783"/>
      <c r="C59" s="783"/>
      <c r="D59" s="783"/>
      <c r="E59" s="783"/>
      <c r="F59" s="783"/>
      <c r="G59" s="208" t="str">
        <f>IF(入力フォーム!H160="有","☑","☐")</f>
        <v>☐</v>
      </c>
      <c r="H59" s="179" t="s">
        <v>8438</v>
      </c>
      <c r="I59" s="180"/>
      <c r="J59" s="209" t="str">
        <f>IF(入力フォーム!H160="無","☑","☐")</f>
        <v>☐</v>
      </c>
      <c r="K59" s="181" t="s">
        <v>8439</v>
      </c>
      <c r="L59" s="180"/>
      <c r="M59" s="180"/>
      <c r="N59" s="180"/>
      <c r="O59" s="180"/>
      <c r="P59" s="182"/>
      <c r="Q59" s="784" t="str">
        <f>IF(ISBLANK(入力フォーム!H162), "", 入力フォーム!H162)</f>
        <v/>
      </c>
      <c r="R59" s="785"/>
      <c r="S59" s="785"/>
      <c r="T59" s="785"/>
      <c r="U59" s="785"/>
      <c r="V59" s="785"/>
      <c r="W59" s="785"/>
      <c r="X59" s="785"/>
      <c r="Y59" s="785"/>
      <c r="Z59" s="785"/>
      <c r="AA59" s="785"/>
      <c r="AB59" s="785"/>
      <c r="AC59" s="183" t="s">
        <v>8089</v>
      </c>
      <c r="AD59" s="786" t="str">
        <f>IF(ISBLANK(入力フォーム!H170), "", 入力フォーム!H170)</f>
        <v/>
      </c>
      <c r="AE59" s="787"/>
      <c r="AF59" s="787"/>
      <c r="AG59" s="787"/>
      <c r="AH59" s="787"/>
      <c r="AI59" s="787"/>
      <c r="AJ59" s="787"/>
      <c r="AK59" s="787"/>
      <c r="AL59" s="787"/>
      <c r="AM59" s="787"/>
      <c r="AN59" s="787"/>
      <c r="AO59" s="787"/>
      <c r="AP59" s="787"/>
      <c r="AQ59" s="787"/>
      <c r="AR59" s="787"/>
      <c r="AS59" s="787"/>
      <c r="AT59" s="788"/>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811"/>
      <c r="D63" s="744" t="s">
        <v>8441</v>
      </c>
      <c r="E63" s="520"/>
      <c r="F63" s="520"/>
      <c r="G63" s="520"/>
      <c r="H63" s="520"/>
      <c r="I63" s="520"/>
      <c r="J63" s="520"/>
      <c r="K63" s="520"/>
      <c r="L63" s="520"/>
      <c r="M63" s="520"/>
      <c r="N63" s="520"/>
      <c r="O63" s="520"/>
      <c r="P63" s="811"/>
      <c r="Q63" s="812" t="s">
        <v>11105</v>
      </c>
      <c r="R63" s="512"/>
      <c r="S63" s="512"/>
      <c r="T63" s="512"/>
      <c r="U63" s="512"/>
      <c r="V63" s="512"/>
      <c r="W63" s="512"/>
      <c r="X63" s="513"/>
      <c r="Y63" s="135"/>
      <c r="Z63" s="813" t="str">
        <f>IF(ISBLANK(行政用!H30), "", 行政用!H30)</f>
        <v/>
      </c>
      <c r="AA63" s="813"/>
      <c r="AB63" s="813"/>
      <c r="AC63" s="813"/>
      <c r="AD63" s="813"/>
      <c r="AE63" s="813"/>
      <c r="AF63" s="813"/>
      <c r="AG63" s="813"/>
      <c r="AH63" s="813"/>
      <c r="AI63" s="813"/>
      <c r="AJ63" s="813"/>
      <c r="AK63" s="813"/>
      <c r="AL63" s="813"/>
      <c r="AM63" s="813"/>
      <c r="AN63" s="813"/>
      <c r="AO63" s="813"/>
      <c r="AP63" s="813"/>
      <c r="AQ63" s="813"/>
      <c r="AR63" s="813"/>
      <c r="AS63" s="813"/>
      <c r="AT63" s="813"/>
    </row>
    <row r="64" spans="1:52" ht="20.25" customHeight="1" x14ac:dyDescent="0.15">
      <c r="A64" s="37" t="str">
        <f>IF(入力フォーム!H174="有","☑","□")</f>
        <v>□</v>
      </c>
      <c r="B64" s="188" t="s">
        <v>8088</v>
      </c>
      <c r="C64" s="189"/>
      <c r="D64" s="814" t="str">
        <f>IF(ISBLANK(入力フォーム!H175), "", 入力フォーム!H175)</f>
        <v/>
      </c>
      <c r="E64" s="814"/>
      <c r="F64" s="814"/>
      <c r="G64" s="814"/>
      <c r="H64" s="814"/>
      <c r="I64" s="814"/>
      <c r="J64" s="814"/>
      <c r="K64" s="814"/>
      <c r="L64" s="814"/>
      <c r="M64" s="814"/>
      <c r="N64" s="814"/>
      <c r="O64" s="814"/>
      <c r="P64" s="815"/>
      <c r="Q64" s="36" t="str">
        <f>IF(入力フォーム!H176="有","☑","□")</f>
        <v>□</v>
      </c>
      <c r="R64" s="820" t="s">
        <v>8442</v>
      </c>
      <c r="S64" s="820"/>
      <c r="T64" s="820"/>
      <c r="U64" s="39" t="str">
        <f>IF(入力フォーム!H176="無","☑","□")</f>
        <v>□</v>
      </c>
      <c r="V64" s="820" t="s">
        <v>8443</v>
      </c>
      <c r="W64" s="820"/>
      <c r="X64" s="821"/>
      <c r="Y64" s="135"/>
      <c r="Z64" s="813"/>
      <c r="AA64" s="813"/>
      <c r="AB64" s="813"/>
      <c r="AC64" s="813"/>
      <c r="AD64" s="813"/>
      <c r="AE64" s="813"/>
      <c r="AF64" s="813"/>
      <c r="AG64" s="813"/>
      <c r="AH64" s="813"/>
      <c r="AI64" s="813"/>
      <c r="AJ64" s="813"/>
      <c r="AK64" s="813"/>
      <c r="AL64" s="813"/>
      <c r="AM64" s="813"/>
      <c r="AN64" s="813"/>
      <c r="AO64" s="813"/>
      <c r="AP64" s="813"/>
      <c r="AQ64" s="813"/>
      <c r="AR64" s="813"/>
      <c r="AS64" s="813"/>
      <c r="AT64" s="813"/>
    </row>
    <row r="65" spans="1:50" ht="20.25" customHeight="1" x14ac:dyDescent="0.15">
      <c r="A65" s="822" t="str">
        <f>IF(入力フォーム!H174="無","☑","□")</f>
        <v>□</v>
      </c>
      <c r="B65" s="824" t="s">
        <v>8515</v>
      </c>
      <c r="C65" s="190"/>
      <c r="D65" s="816"/>
      <c r="E65" s="816"/>
      <c r="F65" s="816"/>
      <c r="G65" s="816"/>
      <c r="H65" s="816"/>
      <c r="I65" s="816"/>
      <c r="J65" s="816"/>
      <c r="K65" s="816"/>
      <c r="L65" s="816"/>
      <c r="M65" s="816"/>
      <c r="N65" s="816"/>
      <c r="O65" s="816"/>
      <c r="P65" s="817"/>
      <c r="Q65" s="826" t="s">
        <v>8444</v>
      </c>
      <c r="R65" s="827"/>
      <c r="S65" s="827"/>
      <c r="T65" s="827"/>
      <c r="U65" s="828"/>
      <c r="V65" s="828"/>
      <c r="W65" s="828"/>
      <c r="X65" s="191"/>
      <c r="Y65" s="135"/>
      <c r="Z65" s="813"/>
      <c r="AA65" s="813"/>
      <c r="AB65" s="813"/>
      <c r="AC65" s="813"/>
      <c r="AD65" s="813"/>
      <c r="AE65" s="813"/>
      <c r="AF65" s="813"/>
      <c r="AG65" s="813"/>
      <c r="AH65" s="813"/>
      <c r="AI65" s="813"/>
      <c r="AJ65" s="813"/>
      <c r="AK65" s="813"/>
      <c r="AL65" s="813"/>
      <c r="AM65" s="813"/>
      <c r="AN65" s="813"/>
      <c r="AO65" s="813"/>
      <c r="AP65" s="813"/>
      <c r="AQ65" s="813"/>
      <c r="AR65" s="813"/>
      <c r="AS65" s="813"/>
      <c r="AT65" s="813"/>
    </row>
    <row r="66" spans="1:50" ht="20.25" customHeight="1" thickBot="1" x14ac:dyDescent="0.2">
      <c r="A66" s="823"/>
      <c r="B66" s="825"/>
      <c r="C66" s="192"/>
      <c r="D66" s="818"/>
      <c r="E66" s="818"/>
      <c r="F66" s="818"/>
      <c r="G66" s="818"/>
      <c r="H66" s="818"/>
      <c r="I66" s="818"/>
      <c r="J66" s="818"/>
      <c r="K66" s="818"/>
      <c r="L66" s="818"/>
      <c r="M66" s="818"/>
      <c r="N66" s="818"/>
      <c r="O66" s="818"/>
      <c r="P66" s="819"/>
      <c r="Q66" s="193" t="s">
        <v>8100</v>
      </c>
      <c r="R66" s="647" t="str">
        <f>IF(ISBLANK(入力フォーム!H177), "", 入力フォーム!H177)</f>
        <v/>
      </c>
      <c r="S66" s="647"/>
      <c r="T66" s="647"/>
      <c r="U66" s="647"/>
      <c r="V66" s="647"/>
      <c r="W66" s="647"/>
      <c r="X66" s="165" t="s">
        <v>8099</v>
      </c>
      <c r="Y66" s="135"/>
      <c r="Z66" s="813"/>
      <c r="AA66" s="813"/>
      <c r="AB66" s="813"/>
      <c r="AC66" s="813"/>
      <c r="AD66" s="813"/>
      <c r="AE66" s="813"/>
      <c r="AF66" s="813"/>
      <c r="AG66" s="813"/>
      <c r="AH66" s="813"/>
      <c r="AI66" s="813"/>
      <c r="AJ66" s="813"/>
      <c r="AK66" s="813"/>
      <c r="AL66" s="813"/>
      <c r="AM66" s="813"/>
      <c r="AN66" s="813"/>
      <c r="AO66" s="813"/>
      <c r="AP66" s="813"/>
      <c r="AQ66" s="813"/>
      <c r="AR66" s="813"/>
      <c r="AS66" s="813"/>
      <c r="AT66" s="813"/>
    </row>
    <row r="67" spans="1:50" ht="18" customHeight="1" x14ac:dyDescent="0.15">
      <c r="A67" s="829" t="s">
        <v>8445</v>
      </c>
      <c r="B67" s="830"/>
      <c r="C67" s="830"/>
      <c r="D67" s="830"/>
      <c r="E67" s="830"/>
      <c r="F67" s="830"/>
      <c r="G67" s="830"/>
      <c r="H67" s="830"/>
      <c r="I67" s="830"/>
      <c r="J67" s="830"/>
      <c r="K67" s="830"/>
      <c r="L67" s="830"/>
      <c r="M67" s="830"/>
      <c r="N67" s="830"/>
      <c r="O67" s="830"/>
      <c r="P67" s="831"/>
      <c r="Q67" s="832" t="s">
        <v>8446</v>
      </c>
      <c r="R67" s="833"/>
      <c r="S67" s="833"/>
      <c r="T67" s="833"/>
      <c r="U67" s="833"/>
      <c r="V67" s="833"/>
      <c r="W67" s="833"/>
      <c r="X67" s="834"/>
      <c r="Y67" s="135"/>
      <c r="Z67" s="813"/>
      <c r="AA67" s="813"/>
      <c r="AB67" s="813"/>
      <c r="AC67" s="813"/>
      <c r="AD67" s="813"/>
      <c r="AE67" s="813"/>
      <c r="AF67" s="813"/>
      <c r="AG67" s="813"/>
      <c r="AH67" s="813"/>
      <c r="AI67" s="813"/>
      <c r="AJ67" s="813"/>
      <c r="AK67" s="813"/>
      <c r="AL67" s="813"/>
      <c r="AM67" s="813"/>
      <c r="AN67" s="813"/>
      <c r="AO67" s="813"/>
      <c r="AP67" s="813"/>
      <c r="AQ67" s="813"/>
      <c r="AR67" s="813"/>
      <c r="AS67" s="813"/>
      <c r="AT67" s="813"/>
    </row>
    <row r="68" spans="1:50" ht="18" customHeight="1" x14ac:dyDescent="0.15">
      <c r="A68" s="211" t="str">
        <f>IF(入力フォーム!H179="有","☑","□")</f>
        <v>□</v>
      </c>
      <c r="B68" s="835" t="s">
        <v>8105</v>
      </c>
      <c r="C68" s="835"/>
      <c r="D68" s="835"/>
      <c r="E68" s="210" t="str">
        <f>IF(入力フォーム!H180="有","☑","□")</f>
        <v>□</v>
      </c>
      <c r="F68" s="835" t="s">
        <v>8103</v>
      </c>
      <c r="G68" s="835"/>
      <c r="H68" s="835"/>
      <c r="I68" s="210" t="str">
        <f>IF(入力フォーム!H181="有","☑","□")</f>
        <v>□</v>
      </c>
      <c r="J68" s="835" t="s">
        <v>8395</v>
      </c>
      <c r="K68" s="835"/>
      <c r="L68" s="835"/>
      <c r="M68" s="835"/>
      <c r="N68" s="133"/>
      <c r="O68" s="133"/>
      <c r="P68" s="194"/>
      <c r="Q68" s="836" t="str">
        <f>IF(ISBLANK(入力フォーム!H184), "", 入力フォーム!H184)</f>
        <v/>
      </c>
      <c r="R68" s="837"/>
      <c r="S68" s="837"/>
      <c r="T68" s="837"/>
      <c r="U68" s="837"/>
      <c r="V68" s="837"/>
      <c r="W68" s="837"/>
      <c r="X68" s="840" t="s">
        <v>8447</v>
      </c>
      <c r="Y68" s="135"/>
      <c r="Z68" s="813"/>
      <c r="AA68" s="813"/>
      <c r="AB68" s="813"/>
      <c r="AC68" s="813"/>
      <c r="AD68" s="813"/>
      <c r="AE68" s="813"/>
      <c r="AF68" s="813"/>
      <c r="AG68" s="813"/>
      <c r="AH68" s="813"/>
      <c r="AI68" s="813"/>
      <c r="AJ68" s="813"/>
      <c r="AK68" s="813"/>
      <c r="AL68" s="813"/>
      <c r="AM68" s="813"/>
      <c r="AN68" s="813"/>
      <c r="AO68" s="813"/>
      <c r="AP68" s="813"/>
      <c r="AQ68" s="813"/>
      <c r="AR68" s="813"/>
      <c r="AS68" s="813"/>
      <c r="AT68" s="813"/>
    </row>
    <row r="69" spans="1:50" ht="18" customHeight="1" thickBot="1" x14ac:dyDescent="0.4">
      <c r="A69" s="212" t="str">
        <f>IF(入力フォーム!H178="無","☑","□")</f>
        <v>□</v>
      </c>
      <c r="B69" s="842" t="s">
        <v>8448</v>
      </c>
      <c r="C69" s="842"/>
      <c r="D69" s="842"/>
      <c r="E69" s="842"/>
      <c r="F69" s="213" t="str">
        <f>IF(入力フォーム!H182="有","☑","□")</f>
        <v>□</v>
      </c>
      <c r="G69" s="843" t="s">
        <v>8102</v>
      </c>
      <c r="H69" s="843"/>
      <c r="I69" s="844" t="str">
        <f>IF(ISBLANK(入力フォーム!H183), "",  "(" &amp; 入力フォーム!H183 &amp; ")")</f>
        <v/>
      </c>
      <c r="J69" s="844"/>
      <c r="K69" s="844"/>
      <c r="L69" s="844"/>
      <c r="M69" s="844"/>
      <c r="N69" s="844"/>
      <c r="O69" s="844"/>
      <c r="P69" s="845"/>
      <c r="Q69" s="838"/>
      <c r="R69" s="839"/>
      <c r="S69" s="839"/>
      <c r="T69" s="839"/>
      <c r="U69" s="839"/>
      <c r="V69" s="839"/>
      <c r="W69" s="839"/>
      <c r="X69" s="841"/>
      <c r="Y69" s="135"/>
      <c r="Z69" s="813"/>
      <c r="AA69" s="813"/>
      <c r="AB69" s="813"/>
      <c r="AC69" s="813"/>
      <c r="AD69" s="813"/>
      <c r="AE69" s="813"/>
      <c r="AF69" s="813"/>
      <c r="AG69" s="813"/>
      <c r="AH69" s="813"/>
      <c r="AI69" s="813"/>
      <c r="AJ69" s="813"/>
      <c r="AK69" s="813"/>
      <c r="AL69" s="813"/>
      <c r="AM69" s="813"/>
      <c r="AN69" s="813"/>
      <c r="AO69" s="813"/>
      <c r="AP69" s="813"/>
      <c r="AQ69" s="813"/>
      <c r="AR69" s="813"/>
      <c r="AS69" s="813"/>
      <c r="AT69" s="813"/>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3"/>
      <c r="AA70" s="813"/>
      <c r="AB70" s="813"/>
      <c r="AC70" s="813"/>
      <c r="AD70" s="813"/>
      <c r="AE70" s="813"/>
      <c r="AF70" s="813"/>
      <c r="AG70" s="813"/>
      <c r="AH70" s="813"/>
      <c r="AI70" s="813"/>
      <c r="AJ70" s="813"/>
      <c r="AK70" s="813"/>
      <c r="AL70" s="813"/>
      <c r="AM70" s="813"/>
      <c r="AN70" s="813"/>
      <c r="AO70" s="813"/>
      <c r="AP70" s="813"/>
      <c r="AQ70" s="813"/>
      <c r="AR70" s="813"/>
      <c r="AS70" s="813"/>
      <c r="AT70" s="813"/>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3"/>
      <c r="AA71" s="813"/>
      <c r="AB71" s="813"/>
      <c r="AC71" s="813"/>
      <c r="AD71" s="813"/>
      <c r="AE71" s="813"/>
      <c r="AF71" s="813"/>
      <c r="AG71" s="813"/>
      <c r="AH71" s="813"/>
      <c r="AI71" s="813"/>
      <c r="AJ71" s="813"/>
      <c r="AK71" s="813"/>
      <c r="AL71" s="813"/>
      <c r="AM71" s="813"/>
      <c r="AN71" s="813"/>
      <c r="AO71" s="813"/>
      <c r="AP71" s="813"/>
      <c r="AQ71" s="813"/>
      <c r="AR71" s="813"/>
      <c r="AS71" s="813"/>
      <c r="AT71" s="813"/>
    </row>
    <row r="72" spans="1:50" ht="19.5" customHeight="1" thickBot="1" x14ac:dyDescent="0.2">
      <c r="A72" s="801" t="s">
        <v>8451</v>
      </c>
      <c r="B72" s="801"/>
      <c r="C72" s="801"/>
      <c r="D72" s="801"/>
      <c r="E72" s="801"/>
      <c r="F72" s="801"/>
      <c r="G72" s="801"/>
      <c r="H72" s="801"/>
      <c r="I72" s="801"/>
      <c r="J72" s="801"/>
      <c r="K72" s="801"/>
      <c r="L72" s="801"/>
      <c r="M72" s="801"/>
      <c r="N72" s="801"/>
      <c r="O72" s="801"/>
      <c r="P72" s="801"/>
      <c r="Q72" s="801"/>
      <c r="R72" s="801"/>
      <c r="S72" s="801"/>
      <c r="T72" s="801"/>
      <c r="U72" s="801"/>
      <c r="V72" s="801"/>
      <c r="W72" s="801"/>
      <c r="X72" s="195"/>
      <c r="Y72" s="135"/>
      <c r="Z72" s="813"/>
      <c r="AA72" s="813"/>
      <c r="AB72" s="813"/>
      <c r="AC72" s="813"/>
      <c r="AD72" s="813"/>
      <c r="AE72" s="813"/>
      <c r="AF72" s="813"/>
      <c r="AG72" s="813"/>
      <c r="AH72" s="813"/>
      <c r="AI72" s="813"/>
      <c r="AJ72" s="813"/>
      <c r="AK72" s="813"/>
      <c r="AL72" s="813"/>
      <c r="AM72" s="813"/>
      <c r="AN72" s="813"/>
      <c r="AO72" s="813"/>
      <c r="AP72" s="813"/>
      <c r="AQ72" s="813"/>
      <c r="AR72" s="813"/>
      <c r="AS72" s="813"/>
      <c r="AT72" s="813"/>
    </row>
    <row r="73" spans="1:50" ht="22.5" customHeight="1" x14ac:dyDescent="0.15">
      <c r="A73" s="802" t="str">
        <f>IF(ISBLANK(入力フォーム!H188), "", 入力フォーム!H188)</f>
        <v/>
      </c>
      <c r="B73" s="803"/>
      <c r="C73" s="803"/>
      <c r="D73" s="803"/>
      <c r="E73" s="803"/>
      <c r="F73" s="803"/>
      <c r="G73" s="803"/>
      <c r="H73" s="803"/>
      <c r="I73" s="803"/>
      <c r="J73" s="803"/>
      <c r="K73" s="803"/>
      <c r="L73" s="803"/>
      <c r="M73" s="803"/>
      <c r="N73" s="803"/>
      <c r="O73" s="803"/>
      <c r="P73" s="803"/>
      <c r="Q73" s="803"/>
      <c r="R73" s="803"/>
      <c r="S73" s="803"/>
      <c r="T73" s="803"/>
      <c r="U73" s="803"/>
      <c r="V73" s="803"/>
      <c r="W73" s="803"/>
      <c r="X73" s="804"/>
      <c r="Y73" s="135"/>
      <c r="Z73" s="813"/>
      <c r="AA73" s="813"/>
      <c r="AB73" s="813"/>
      <c r="AC73" s="813"/>
      <c r="AD73" s="813"/>
      <c r="AE73" s="813"/>
      <c r="AF73" s="813"/>
      <c r="AG73" s="813"/>
      <c r="AH73" s="813"/>
      <c r="AI73" s="813"/>
      <c r="AJ73" s="813"/>
      <c r="AK73" s="813"/>
      <c r="AL73" s="813"/>
      <c r="AM73" s="813"/>
      <c r="AN73" s="813"/>
      <c r="AO73" s="813"/>
      <c r="AP73" s="813"/>
      <c r="AQ73" s="813"/>
      <c r="AR73" s="813"/>
      <c r="AS73" s="813"/>
      <c r="AT73" s="813"/>
    </row>
    <row r="74" spans="1:50" ht="22.5" customHeight="1" x14ac:dyDescent="0.15">
      <c r="A74" s="805"/>
      <c r="B74" s="806"/>
      <c r="C74" s="806"/>
      <c r="D74" s="806"/>
      <c r="E74" s="806"/>
      <c r="F74" s="806"/>
      <c r="G74" s="806"/>
      <c r="H74" s="806"/>
      <c r="I74" s="806"/>
      <c r="J74" s="806"/>
      <c r="K74" s="806"/>
      <c r="L74" s="806"/>
      <c r="M74" s="806"/>
      <c r="N74" s="806"/>
      <c r="O74" s="806"/>
      <c r="P74" s="806"/>
      <c r="Q74" s="806"/>
      <c r="R74" s="806"/>
      <c r="S74" s="806"/>
      <c r="T74" s="806"/>
      <c r="U74" s="806"/>
      <c r="V74" s="806"/>
      <c r="W74" s="806"/>
      <c r="X74" s="807"/>
      <c r="Y74" s="135"/>
      <c r="Z74" s="813"/>
      <c r="AA74" s="813"/>
      <c r="AB74" s="813"/>
      <c r="AC74" s="813"/>
      <c r="AD74" s="813"/>
      <c r="AE74" s="813"/>
      <c r="AF74" s="813"/>
      <c r="AG74" s="813"/>
      <c r="AH74" s="813"/>
      <c r="AI74" s="813"/>
      <c r="AJ74" s="813"/>
      <c r="AK74" s="813"/>
      <c r="AL74" s="813"/>
      <c r="AM74" s="813"/>
      <c r="AN74" s="813"/>
      <c r="AO74" s="813"/>
      <c r="AP74" s="813"/>
      <c r="AQ74" s="813"/>
      <c r="AR74" s="813"/>
      <c r="AS74" s="813"/>
      <c r="AT74" s="813"/>
    </row>
    <row r="75" spans="1:50" ht="22.5" customHeight="1" x14ac:dyDescent="0.15">
      <c r="A75" s="805"/>
      <c r="B75" s="806"/>
      <c r="C75" s="806"/>
      <c r="D75" s="806"/>
      <c r="E75" s="806"/>
      <c r="F75" s="806"/>
      <c r="G75" s="806"/>
      <c r="H75" s="806"/>
      <c r="I75" s="806"/>
      <c r="J75" s="806"/>
      <c r="K75" s="806"/>
      <c r="L75" s="806"/>
      <c r="M75" s="806"/>
      <c r="N75" s="806"/>
      <c r="O75" s="806"/>
      <c r="P75" s="806"/>
      <c r="Q75" s="806"/>
      <c r="R75" s="806"/>
      <c r="S75" s="806"/>
      <c r="T75" s="806"/>
      <c r="U75" s="806"/>
      <c r="V75" s="806"/>
      <c r="W75" s="806"/>
      <c r="X75" s="807"/>
      <c r="Y75" s="135"/>
      <c r="Z75" s="813"/>
      <c r="AA75" s="813"/>
      <c r="AB75" s="813"/>
      <c r="AC75" s="813"/>
      <c r="AD75" s="813"/>
      <c r="AE75" s="813"/>
      <c r="AF75" s="813"/>
      <c r="AG75" s="813"/>
      <c r="AH75" s="813"/>
      <c r="AI75" s="813"/>
      <c r="AJ75" s="813"/>
      <c r="AK75" s="813"/>
      <c r="AL75" s="813"/>
      <c r="AM75" s="813"/>
      <c r="AN75" s="813"/>
      <c r="AO75" s="813"/>
      <c r="AP75" s="813"/>
      <c r="AQ75" s="813"/>
      <c r="AR75" s="813"/>
      <c r="AS75" s="813"/>
      <c r="AT75" s="813"/>
      <c r="AX75" s="135"/>
    </row>
    <row r="76" spans="1:50" ht="22.5" customHeight="1" x14ac:dyDescent="0.15">
      <c r="A76" s="805"/>
      <c r="B76" s="806"/>
      <c r="C76" s="806"/>
      <c r="D76" s="806"/>
      <c r="E76" s="806"/>
      <c r="F76" s="806"/>
      <c r="G76" s="806"/>
      <c r="H76" s="806"/>
      <c r="I76" s="806"/>
      <c r="J76" s="806"/>
      <c r="K76" s="806"/>
      <c r="L76" s="806"/>
      <c r="M76" s="806"/>
      <c r="N76" s="806"/>
      <c r="O76" s="806"/>
      <c r="P76" s="806"/>
      <c r="Q76" s="806"/>
      <c r="R76" s="806"/>
      <c r="S76" s="806"/>
      <c r="T76" s="806"/>
      <c r="U76" s="806"/>
      <c r="V76" s="806"/>
      <c r="W76" s="806"/>
      <c r="X76" s="807"/>
      <c r="Y76" s="135"/>
      <c r="Z76" s="813"/>
      <c r="AA76" s="813"/>
      <c r="AB76" s="813"/>
      <c r="AC76" s="813"/>
      <c r="AD76" s="813"/>
      <c r="AE76" s="813"/>
      <c r="AF76" s="813"/>
      <c r="AG76" s="813"/>
      <c r="AH76" s="813"/>
      <c r="AI76" s="813"/>
      <c r="AJ76" s="813"/>
      <c r="AK76" s="813"/>
      <c r="AL76" s="813"/>
      <c r="AM76" s="813"/>
      <c r="AN76" s="813"/>
      <c r="AO76" s="813"/>
      <c r="AP76" s="813"/>
      <c r="AQ76" s="813"/>
      <c r="AR76" s="813"/>
      <c r="AS76" s="813"/>
      <c r="AT76" s="813"/>
    </row>
    <row r="77" spans="1:50" ht="22.5" customHeight="1" x14ac:dyDescent="0.15">
      <c r="A77" s="805"/>
      <c r="B77" s="806"/>
      <c r="C77" s="806"/>
      <c r="D77" s="806"/>
      <c r="E77" s="806"/>
      <c r="F77" s="806"/>
      <c r="G77" s="806"/>
      <c r="H77" s="806"/>
      <c r="I77" s="806"/>
      <c r="J77" s="806"/>
      <c r="K77" s="806"/>
      <c r="L77" s="806"/>
      <c r="M77" s="806"/>
      <c r="N77" s="806"/>
      <c r="O77" s="806"/>
      <c r="P77" s="806"/>
      <c r="Q77" s="806"/>
      <c r="R77" s="806"/>
      <c r="S77" s="806"/>
      <c r="T77" s="806"/>
      <c r="U77" s="806"/>
      <c r="V77" s="806"/>
      <c r="W77" s="806"/>
      <c r="X77" s="807"/>
      <c r="Y77" s="135"/>
      <c r="Z77" s="813"/>
      <c r="AA77" s="813"/>
      <c r="AB77" s="813"/>
      <c r="AC77" s="813"/>
      <c r="AD77" s="813"/>
      <c r="AE77" s="813"/>
      <c r="AF77" s="813"/>
      <c r="AG77" s="813"/>
      <c r="AH77" s="813"/>
      <c r="AI77" s="813"/>
      <c r="AJ77" s="813"/>
      <c r="AK77" s="813"/>
      <c r="AL77" s="813"/>
      <c r="AM77" s="813"/>
      <c r="AN77" s="813"/>
      <c r="AO77" s="813"/>
      <c r="AP77" s="813"/>
      <c r="AQ77" s="813"/>
      <c r="AR77" s="813"/>
      <c r="AS77" s="813"/>
      <c r="AT77" s="813"/>
    </row>
    <row r="78" spans="1:50" ht="19.5" customHeight="1" x14ac:dyDescent="0.15">
      <c r="A78" s="805"/>
      <c r="B78" s="806"/>
      <c r="C78" s="806"/>
      <c r="D78" s="806"/>
      <c r="E78" s="806"/>
      <c r="F78" s="806"/>
      <c r="G78" s="806"/>
      <c r="H78" s="806"/>
      <c r="I78" s="806"/>
      <c r="J78" s="806"/>
      <c r="K78" s="806"/>
      <c r="L78" s="806"/>
      <c r="M78" s="806"/>
      <c r="N78" s="806"/>
      <c r="O78" s="806"/>
      <c r="P78" s="806"/>
      <c r="Q78" s="806"/>
      <c r="R78" s="806"/>
      <c r="S78" s="806"/>
      <c r="T78" s="806"/>
      <c r="U78" s="806"/>
      <c r="V78" s="806"/>
      <c r="W78" s="806"/>
      <c r="X78" s="807"/>
      <c r="Y78" s="135"/>
      <c r="Z78" s="813"/>
      <c r="AA78" s="813"/>
      <c r="AB78" s="813"/>
      <c r="AC78" s="813"/>
      <c r="AD78" s="813"/>
      <c r="AE78" s="813"/>
      <c r="AF78" s="813"/>
      <c r="AG78" s="813"/>
      <c r="AH78" s="813"/>
      <c r="AI78" s="813"/>
      <c r="AJ78" s="813"/>
      <c r="AK78" s="813"/>
      <c r="AL78" s="813"/>
      <c r="AM78" s="813"/>
      <c r="AN78" s="813"/>
      <c r="AO78" s="813"/>
      <c r="AP78" s="813"/>
      <c r="AQ78" s="813"/>
      <c r="AR78" s="813"/>
      <c r="AS78" s="813"/>
      <c r="AT78" s="813"/>
    </row>
    <row r="79" spans="1:50" ht="19.5" customHeight="1" thickBot="1" x14ac:dyDescent="0.2">
      <c r="A79" s="808"/>
      <c r="B79" s="809"/>
      <c r="C79" s="809"/>
      <c r="D79" s="809"/>
      <c r="E79" s="809"/>
      <c r="F79" s="809"/>
      <c r="G79" s="809"/>
      <c r="H79" s="809"/>
      <c r="I79" s="809"/>
      <c r="J79" s="809"/>
      <c r="K79" s="809"/>
      <c r="L79" s="809"/>
      <c r="M79" s="809"/>
      <c r="N79" s="809"/>
      <c r="O79" s="809"/>
      <c r="P79" s="809"/>
      <c r="Q79" s="809"/>
      <c r="R79" s="809"/>
      <c r="S79" s="809"/>
      <c r="T79" s="809"/>
      <c r="U79" s="809"/>
      <c r="V79" s="809"/>
      <c r="W79" s="809"/>
      <c r="X79" s="810"/>
      <c r="Y79" s="135"/>
      <c r="Z79" s="813"/>
      <c r="AA79" s="813"/>
      <c r="AB79" s="813"/>
      <c r="AC79" s="813"/>
      <c r="AD79" s="813"/>
      <c r="AE79" s="813"/>
      <c r="AF79" s="813"/>
      <c r="AG79" s="813"/>
      <c r="AH79" s="813"/>
      <c r="AI79" s="813"/>
      <c r="AJ79" s="813"/>
      <c r="AK79" s="813"/>
      <c r="AL79" s="813"/>
      <c r="AM79" s="813"/>
      <c r="AN79" s="813"/>
      <c r="AO79" s="813"/>
      <c r="AP79" s="813"/>
      <c r="AQ79" s="813"/>
      <c r="AR79" s="813"/>
      <c r="AS79" s="813"/>
      <c r="AT79" s="813"/>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F1" sqref="F1"/>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4">
      <c r="A1" s="38" t="s">
        <v>8650</v>
      </c>
      <c r="D1" s="396" t="s">
        <v>11112</v>
      </c>
    </row>
    <row r="2" spans="1:6" ht="13.5" customHeight="1" x14ac:dyDescent="0.15">
      <c r="B2" s="42"/>
    </row>
    <row r="3" spans="1:6" x14ac:dyDescent="0.15">
      <c r="B3" s="33" t="s">
        <v>194</v>
      </c>
      <c r="C3" s="31" t="s">
        <v>8651</v>
      </c>
      <c r="D3" s="32" t="s">
        <v>8661</v>
      </c>
      <c r="E3" s="33" t="s">
        <v>8664</v>
      </c>
      <c r="F3" s="33" t="s">
        <v>8660</v>
      </c>
    </row>
    <row r="4" spans="1:6" ht="39.6" customHeight="1" x14ac:dyDescent="0.15">
      <c r="B4" s="43">
        <v>1</v>
      </c>
      <c r="C4" s="44" t="s">
        <v>8659</v>
      </c>
      <c r="D4" s="45" t="s">
        <v>11111</v>
      </c>
      <c r="E4" s="46" t="s">
        <v>8652</v>
      </c>
      <c r="F4" s="44" t="s">
        <v>8665</v>
      </c>
    </row>
    <row r="5" spans="1:6" ht="39.6" customHeight="1" x14ac:dyDescent="0.15">
      <c r="B5" s="43">
        <v>2</v>
      </c>
      <c r="C5" s="44" t="s">
        <v>8653</v>
      </c>
      <c r="D5" s="45" t="s">
        <v>11111</v>
      </c>
      <c r="E5" s="46" t="s">
        <v>8652</v>
      </c>
      <c r="F5" s="47" t="s">
        <v>8654</v>
      </c>
    </row>
    <row r="6" spans="1:6" ht="39.6" customHeight="1" x14ac:dyDescent="0.15">
      <c r="B6" s="43">
        <v>3</v>
      </c>
      <c r="C6" s="44" t="s">
        <v>8655</v>
      </c>
      <c r="D6" s="45" t="s">
        <v>11111</v>
      </c>
      <c r="E6" s="46" t="s">
        <v>8652</v>
      </c>
      <c r="F6" s="47" t="s">
        <v>8656</v>
      </c>
    </row>
    <row r="7" spans="1:6" ht="39.6" customHeight="1" x14ac:dyDescent="0.15">
      <c r="B7" s="43">
        <v>4</v>
      </c>
      <c r="C7" s="44" t="s">
        <v>8657</v>
      </c>
      <c r="D7" s="45" t="s">
        <v>11111</v>
      </c>
      <c r="E7" s="46" t="s">
        <v>8652</v>
      </c>
      <c r="F7" s="47" t="s">
        <v>8658</v>
      </c>
    </row>
    <row r="8" spans="1:6" ht="39.6" customHeight="1" x14ac:dyDescent="0.15">
      <c r="B8" s="43">
        <v>5</v>
      </c>
      <c r="C8" s="47" t="s">
        <v>8662</v>
      </c>
      <c r="D8" s="45" t="s">
        <v>11111</v>
      </c>
      <c r="E8" s="48" t="s">
        <v>8683</v>
      </c>
      <c r="F8" s="47" t="s">
        <v>8663</v>
      </c>
    </row>
    <row r="9" spans="1:6" ht="39.6" customHeight="1" x14ac:dyDescent="0.15">
      <c r="B9" s="43">
        <v>6</v>
      </c>
      <c r="C9" s="44" t="s">
        <v>8681</v>
      </c>
      <c r="D9" s="45" t="s">
        <v>11111</v>
      </c>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t="s">
        <v>11111</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H13" sqref="H13"/>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6" t="s">
        <v>9049</v>
      </c>
      <c r="B1" s="847"/>
      <c r="C1" s="847"/>
      <c r="D1" s="847"/>
      <c r="E1" s="847"/>
      <c r="F1" s="847"/>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419" t="s">
        <v>8667</v>
      </c>
      <c r="E16" s="420"/>
      <c r="F16" s="421"/>
      <c r="G16" s="29" t="s">
        <v>8558</v>
      </c>
      <c r="H16" s="29" t="s">
        <v>8668</v>
      </c>
      <c r="I16" s="29" t="s">
        <v>8669</v>
      </c>
      <c r="J16" s="220" t="s">
        <v>8626</v>
      </c>
      <c r="L16" s="339"/>
    </row>
    <row r="17" spans="2:12" s="253" customFormat="1" ht="49.5" x14ac:dyDescent="0.15">
      <c r="C17" s="227" t="s">
        <v>8036</v>
      </c>
      <c r="D17" s="403" t="s">
        <v>8556</v>
      </c>
      <c r="E17" s="849" t="s">
        <v>8999</v>
      </c>
      <c r="F17" s="850"/>
      <c r="G17" s="348" t="str">
        <f>IF(ISBLANK(H17),"必須","入力済")</f>
        <v>入力済</v>
      </c>
      <c r="H17" s="58" t="s">
        <v>11110</v>
      </c>
      <c r="I17" s="343" t="s">
        <v>8788</v>
      </c>
      <c r="J17" s="389" t="s">
        <v>9044</v>
      </c>
      <c r="L17" s="339"/>
    </row>
    <row r="18" spans="2:12" s="253" customFormat="1" ht="33" x14ac:dyDescent="0.15">
      <c r="C18" s="227" t="s">
        <v>8037</v>
      </c>
      <c r="D18" s="403"/>
      <c r="E18" s="850" t="s">
        <v>8850</v>
      </c>
      <c r="F18" s="850"/>
      <c r="G18" s="348" t="str">
        <f>IF(ISBLANK(H18),"必須","入力済")</f>
        <v>入力済</v>
      </c>
      <c r="H18" s="58" t="s">
        <v>8871</v>
      </c>
      <c r="I18" s="344" t="s">
        <v>8624</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419" t="s">
        <v>8667</v>
      </c>
      <c r="E22" s="420"/>
      <c r="F22" s="421"/>
      <c r="G22" s="29" t="s">
        <v>8558</v>
      </c>
      <c r="H22" s="345" t="s">
        <v>8668</v>
      </c>
      <c r="I22" s="29" t="s">
        <v>8669</v>
      </c>
      <c r="J22" s="220" t="s">
        <v>8626</v>
      </c>
      <c r="K22" s="339"/>
      <c r="L22" s="339"/>
    </row>
    <row r="23" spans="2:12" s="253" customFormat="1" ht="33" customHeight="1" x14ac:dyDescent="0.15">
      <c r="C23" s="227" t="s">
        <v>8036</v>
      </c>
      <c r="D23" s="851" t="s">
        <v>8671</v>
      </c>
      <c r="E23" s="848" t="s">
        <v>9046</v>
      </c>
      <c r="F23" s="848"/>
      <c r="G23" s="348" t="str">
        <f>IF(ISBLANK(H23),"必須","入力済")</f>
        <v>必須</v>
      </c>
      <c r="H23" s="91"/>
      <c r="I23" s="343" t="s">
        <v>8932</v>
      </c>
      <c r="J23" s="390" t="s">
        <v>8933</v>
      </c>
      <c r="K23" s="339"/>
      <c r="L23" s="339"/>
    </row>
    <row r="24" spans="2:12" s="253" customFormat="1" ht="33" customHeight="1" x14ac:dyDescent="0.15">
      <c r="C24" s="227" t="s">
        <v>8037</v>
      </c>
      <c r="D24" s="851"/>
      <c r="E24" s="848" t="s">
        <v>8618</v>
      </c>
      <c r="F24" s="848"/>
      <c r="G24" s="348" t="str">
        <f>IF(ISBLANK(H24),"必須","入力済")</f>
        <v>必須</v>
      </c>
      <c r="H24" s="105"/>
      <c r="I24" s="343" t="s">
        <v>8786</v>
      </c>
      <c r="J24" s="357" t="s">
        <v>8934</v>
      </c>
      <c r="K24" s="339"/>
      <c r="L24" s="339"/>
    </row>
    <row r="25" spans="2:12" s="253" customFormat="1" ht="33" customHeight="1" x14ac:dyDescent="0.15">
      <c r="C25" s="227" t="s">
        <v>8038</v>
      </c>
      <c r="D25" s="851"/>
      <c r="E25" s="848" t="s">
        <v>7882</v>
      </c>
      <c r="F25" s="848"/>
      <c r="G25" s="348" t="str">
        <f>IF(ISBLANK(H25),"必須","入力済")</f>
        <v>必須</v>
      </c>
      <c r="H25" s="57"/>
      <c r="I25" s="344" t="s">
        <v>8624</v>
      </c>
      <c r="J25" s="391" t="s">
        <v>8935</v>
      </c>
      <c r="K25" s="339"/>
      <c r="L25" s="339"/>
    </row>
    <row r="26" spans="2:12" s="253" customFormat="1" ht="33" customHeight="1" x14ac:dyDescent="0.15">
      <c r="C26" s="267" t="s">
        <v>8039</v>
      </c>
      <c r="D26" s="851"/>
      <c r="E26" s="848" t="s">
        <v>8602</v>
      </c>
      <c r="F26" s="848"/>
      <c r="G26" s="348" t="str">
        <f>IF(ISBLANK(H26),"必須","入力済")</f>
        <v>必須</v>
      </c>
      <c r="H26" s="57"/>
      <c r="I26" s="344" t="s">
        <v>8624</v>
      </c>
      <c r="J26" s="391" t="s">
        <v>8936</v>
      </c>
      <c r="K26" s="339"/>
      <c r="L26" s="339"/>
    </row>
    <row r="27" spans="2:12" s="253" customFormat="1" ht="33" x14ac:dyDescent="0.15">
      <c r="C27" s="267" t="s">
        <v>8040</v>
      </c>
      <c r="D27" s="851"/>
      <c r="E27" s="852" t="s">
        <v>8603</v>
      </c>
      <c r="F27" s="852"/>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8535</v>
      </c>
      <c r="D28" s="851"/>
      <c r="E28" s="848" t="s">
        <v>9027</v>
      </c>
      <c r="F28" s="848"/>
      <c r="G28" s="350" t="str">
        <f>IF(ISBLANK(H28), "任意", "入力済" &amp; CHAR(10) &amp; "（" &amp; LEN(SUBSTITUTE(H28, CHAR(10), "")) &amp; "文字）")</f>
        <v>任意</v>
      </c>
      <c r="H28" s="104"/>
      <c r="I28" s="343" t="s">
        <v>8788</v>
      </c>
      <c r="J28" s="357" t="s">
        <v>9026</v>
      </c>
    </row>
    <row r="29" spans="2:12" s="253" customFormat="1" ht="66" x14ac:dyDescent="0.15">
      <c r="C29" s="267" t="s">
        <v>8536</v>
      </c>
      <c r="D29" s="851"/>
      <c r="E29" s="848" t="s">
        <v>175</v>
      </c>
      <c r="F29" s="848"/>
      <c r="G29" s="350" t="str">
        <f>IF(ISBLANK(H29), "任意", "入力済" &amp; CHAR(10) &amp; "（" &amp; LEN(SUBSTITUTE(H29, CHAR(10), "")) &amp; "文字）")</f>
        <v>任意</v>
      </c>
      <c r="H29" s="104"/>
      <c r="I29" s="343" t="s">
        <v>8788</v>
      </c>
      <c r="J29" s="392" t="s">
        <v>9045</v>
      </c>
    </row>
    <row r="30" spans="2:12" s="253" customFormat="1" ht="82.5" x14ac:dyDescent="0.15">
      <c r="C30" s="267" t="s">
        <v>8537</v>
      </c>
      <c r="D30" s="851"/>
      <c r="E30" s="848" t="s">
        <v>8519</v>
      </c>
      <c r="F30" s="848"/>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419" t="s">
        <v>8676</v>
      </c>
      <c r="E34" s="420"/>
      <c r="F34" s="421"/>
      <c r="G34" s="419" t="s">
        <v>8679</v>
      </c>
      <c r="H34" s="420"/>
      <c r="I34" s="421"/>
      <c r="J34" s="29" t="s">
        <v>8677</v>
      </c>
      <c r="L34" s="339"/>
    </row>
    <row r="35" spans="2:12" s="253" customFormat="1" ht="49.5" customHeight="1" x14ac:dyDescent="0.15">
      <c r="C35" s="227" t="s">
        <v>8036</v>
      </c>
      <c r="D35" s="851" t="s">
        <v>8672</v>
      </c>
      <c r="E35" s="859" t="s">
        <v>9071</v>
      </c>
      <c r="F35" s="860"/>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3" t="s">
        <v>8921</v>
      </c>
    </row>
    <row r="36" spans="2:12" s="253" customFormat="1" ht="49.5" customHeight="1" x14ac:dyDescent="0.15">
      <c r="C36" s="227" t="s">
        <v>8037</v>
      </c>
      <c r="D36" s="851"/>
      <c r="E36" s="860" t="s">
        <v>8673</v>
      </c>
      <c r="F36" s="860"/>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4" t="s">
        <v>8553</v>
      </c>
    </row>
    <row r="37" spans="2:12" s="253" customFormat="1" ht="49.5" customHeight="1" x14ac:dyDescent="0.15">
      <c r="C37" s="267" t="s">
        <v>8922</v>
      </c>
      <c r="D37" s="851"/>
      <c r="E37" s="860" t="s">
        <v>8674</v>
      </c>
      <c r="F37" s="860"/>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4" t="s">
        <v>8554</v>
      </c>
    </row>
    <row r="38" spans="2:12" s="253" customFormat="1" ht="49.5" customHeight="1" x14ac:dyDescent="0.15">
      <c r="C38" s="267" t="s">
        <v>8039</v>
      </c>
      <c r="D38" s="851"/>
      <c r="E38" s="860" t="s">
        <v>8675</v>
      </c>
      <c r="F38" s="860"/>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4" t="s">
        <v>8555</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419" t="s">
        <v>8678</v>
      </c>
      <c r="D42" s="420"/>
      <c r="E42" s="420"/>
      <c r="F42" s="421"/>
      <c r="G42" s="419" t="s">
        <v>8924</v>
      </c>
      <c r="H42" s="420"/>
      <c r="I42" s="421"/>
      <c r="J42" s="29" t="s">
        <v>8677</v>
      </c>
    </row>
    <row r="43" spans="2:12" s="253" customFormat="1" ht="54" customHeight="1" x14ac:dyDescent="0.35">
      <c r="C43" s="864" t="s">
        <v>8928</v>
      </c>
      <c r="D43" s="864"/>
      <c r="E43" s="864"/>
      <c r="F43" s="864"/>
      <c r="G43" s="863" t="str">
        <f>入力フォーム!H67&amp;行政用!H24</f>
        <v/>
      </c>
      <c r="H43" s="863"/>
      <c r="I43" s="863"/>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419" t="s">
        <v>8667</v>
      </c>
      <c r="E48" s="420"/>
      <c r="F48" s="421"/>
      <c r="G48" s="29" t="s">
        <v>8558</v>
      </c>
      <c r="H48" s="345" t="s">
        <v>8668</v>
      </c>
      <c r="I48" s="29" t="s">
        <v>8669</v>
      </c>
      <c r="J48" s="220" t="s">
        <v>8626</v>
      </c>
      <c r="L48" s="339"/>
    </row>
    <row r="49" spans="3:10" s="253" customFormat="1" ht="33" customHeight="1" x14ac:dyDescent="0.15">
      <c r="C49" s="227" t="s">
        <v>8036</v>
      </c>
      <c r="D49" s="861" t="s">
        <v>8680</v>
      </c>
      <c r="E49" s="860" t="s">
        <v>29</v>
      </c>
      <c r="F49" s="860"/>
      <c r="G49" s="320" t="str">
        <f>IF(ISBLANK(H49),"任意","入力済")</f>
        <v>任意</v>
      </c>
      <c r="H49" s="91"/>
      <c r="I49" s="343" t="s">
        <v>8932</v>
      </c>
      <c r="J49" s="390" t="s">
        <v>8937</v>
      </c>
    </row>
    <row r="50" spans="3:10" s="253" customFormat="1" ht="49.5" customHeight="1" x14ac:dyDescent="0.15">
      <c r="C50" s="227" t="s">
        <v>8037</v>
      </c>
      <c r="D50" s="862"/>
      <c r="E50" s="860" t="s">
        <v>9</v>
      </c>
      <c r="F50" s="860"/>
      <c r="G50" s="348" t="str">
        <f>IF(ISBLANK(H50),"必須","入力済")</f>
        <v>必須</v>
      </c>
      <c r="H50" s="90"/>
      <c r="I50" s="343" t="s">
        <v>8786</v>
      </c>
      <c r="J50" s="357" t="s">
        <v>8938</v>
      </c>
    </row>
    <row r="51" spans="3:10" s="253" customFormat="1" ht="49.5" customHeight="1" x14ac:dyDescent="0.15">
      <c r="C51" s="227" t="s">
        <v>8038</v>
      </c>
      <c r="D51" s="862"/>
      <c r="E51" s="860" t="s">
        <v>13</v>
      </c>
      <c r="F51" s="860"/>
      <c r="G51" s="348" t="str">
        <f>IF(ISBLANK(H51),"必須","入力済")</f>
        <v>必須</v>
      </c>
      <c r="H51" s="61"/>
      <c r="I51" s="343" t="s">
        <v>8786</v>
      </c>
      <c r="J51" s="357" t="s">
        <v>9028</v>
      </c>
    </row>
    <row r="52" spans="3:10" s="253" customFormat="1" ht="49.5" customHeight="1" x14ac:dyDescent="0.15">
      <c r="C52" s="267" t="s">
        <v>8039</v>
      </c>
      <c r="D52" s="862"/>
      <c r="E52" s="860" t="s">
        <v>8049</v>
      </c>
      <c r="F52" s="860"/>
      <c r="G52" s="348" t="str">
        <f>IF(ISBLANK(H52),"必須","入力済")</f>
        <v>必須</v>
      </c>
      <c r="H52" s="61"/>
      <c r="I52" s="343" t="s">
        <v>8786</v>
      </c>
      <c r="J52" s="357" t="s">
        <v>8939</v>
      </c>
    </row>
    <row r="53" spans="3:10" s="253" customFormat="1" ht="49.5" customHeight="1" x14ac:dyDescent="0.15">
      <c r="C53" s="267" t="s">
        <v>8040</v>
      </c>
      <c r="D53" s="862"/>
      <c r="E53" s="860" t="s">
        <v>138</v>
      </c>
      <c r="F53" s="860"/>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8535</v>
      </c>
      <c r="D54" s="862"/>
      <c r="E54" s="860" t="s">
        <v>8943</v>
      </c>
      <c r="F54" s="860"/>
      <c r="G54" s="320" t="str">
        <f>IF(ISBLANK(H54),"任意","入力済")</f>
        <v>任意</v>
      </c>
      <c r="H54" s="91"/>
      <c r="I54" s="343" t="s">
        <v>8932</v>
      </c>
      <c r="J54" s="390" t="s">
        <v>8942</v>
      </c>
    </row>
    <row r="55" spans="3:10" s="253" customFormat="1" ht="33" x14ac:dyDescent="0.15">
      <c r="C55" s="267" t="s">
        <v>8536</v>
      </c>
      <c r="D55" s="862"/>
      <c r="E55" s="860" t="s">
        <v>8945</v>
      </c>
      <c r="F55" s="860"/>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20</v>
      </c>
      <c r="F5" s="4" t="s">
        <v>169</v>
      </c>
      <c r="G5" s="4"/>
      <c r="H5" s="4"/>
      <c r="I5" s="106" t="s">
        <v>9055</v>
      </c>
      <c r="J5" s="12"/>
    </row>
    <row r="6" spans="2:10" ht="16.5" customHeight="1" x14ac:dyDescent="0.3">
      <c r="B6" s="13">
        <v>2</v>
      </c>
      <c r="C6" s="13" t="s">
        <v>8</v>
      </c>
      <c r="D6" s="13" t="s">
        <v>9</v>
      </c>
      <c r="E6" s="110" t="str">
        <f>IF(行政用!H50="", "", IFERROR(TEXT(行政用!H50,"00"), ""))</f>
        <v/>
      </c>
      <c r="F6" s="4" t="s">
        <v>169</v>
      </c>
      <c r="G6" s="4"/>
      <c r="H6" s="4"/>
      <c r="I6" s="106" t="s">
        <v>9055</v>
      </c>
      <c r="J6" s="12"/>
    </row>
    <row r="7" spans="2:10" ht="16.5" customHeight="1" x14ac:dyDescent="0.3">
      <c r="B7" s="13">
        <v>3</v>
      </c>
      <c r="C7" s="13" t="s">
        <v>12</v>
      </c>
      <c r="D7" s="13" t="s">
        <v>13</v>
      </c>
      <c r="E7" s="110" t="str">
        <f>IF(行政用!H51="", "", IFERROR(行政用!H51, 0))</f>
        <v/>
      </c>
      <c r="F7" s="4" t="s">
        <v>169</v>
      </c>
      <c r="G7" s="4"/>
      <c r="H7" s="4"/>
      <c r="I7" s="106" t="s">
        <v>9055</v>
      </c>
      <c r="J7" s="12"/>
    </row>
    <row r="8" spans="2:10" ht="16.5" customHeight="1" x14ac:dyDescent="0.3">
      <c r="B8" s="13">
        <v>4</v>
      </c>
      <c r="C8" s="13" t="s">
        <v>16</v>
      </c>
      <c r="D8" s="13" t="s">
        <v>17</v>
      </c>
      <c r="E8" s="110" t="str">
        <f>IF(行政用!H52="", "", IFERROR(TEXT(行政用!H52,"00000"), ""))</f>
        <v/>
      </c>
      <c r="F8" s="4" t="s">
        <v>169</v>
      </c>
      <c r="G8" s="4"/>
      <c r="H8" s="4"/>
      <c r="I8" s="106" t="s">
        <v>9055</v>
      </c>
      <c r="J8" s="12"/>
    </row>
    <row r="9" spans="2:10" ht="16.5" customHeight="1" x14ac:dyDescent="0.3">
      <c r="B9" s="13">
        <v>5</v>
      </c>
      <c r="C9" s="13" t="s">
        <v>20</v>
      </c>
      <c r="D9" s="13" t="s">
        <v>21</v>
      </c>
      <c r="E9" s="111" t="str">
        <f>IF(行政用!H23="", "", IFERROR(行政用!H23,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9051</v>
      </c>
      <c r="G11" s="3"/>
      <c r="H11" s="3"/>
      <c r="I11" s="106" t="s">
        <v>9055</v>
      </c>
      <c r="J11" s="12"/>
    </row>
    <row r="12" spans="2:10" ht="16.5" customHeight="1" x14ac:dyDescent="0.3">
      <c r="B12" s="13">
        <v>8</v>
      </c>
      <c r="C12" s="13" t="s">
        <v>32</v>
      </c>
      <c r="D12" s="13" t="s">
        <v>33</v>
      </c>
      <c r="E12" s="110" t="str">
        <f>IF(行政用!H24="", "", IFERROR(行政用!H24,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IF(行政用!H53="", "", IFERROR(行政用!H53,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IF(行政用!H28="", "", IFERROR(SUBSTITUTE(CLEAN(行政用!H28),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IF(行政用!H29="", "", IFERROR(SUBSTITUTE(CLEAN(行政用!H29), ",", "，"), ""))</f>
        <v/>
      </c>
      <c r="F74" s="4" t="s">
        <v>9051</v>
      </c>
      <c r="G74" s="3"/>
      <c r="H74" s="4"/>
      <c r="I74" s="106" t="s">
        <v>9055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20</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9074</v>
      </c>
      <c r="Q9" s="17" t="s">
        <v>8449</v>
      </c>
      <c r="R9" s="13" t="s">
        <v>8053</v>
      </c>
      <c r="AC9" s="17" t="s">
        <v>7849</v>
      </c>
      <c r="AD9" s="17" t="s">
        <v>8496</v>
      </c>
    </row>
    <row r="10" spans="1:36" x14ac:dyDescent="0.15">
      <c r="E10" s="17" t="s">
        <v>7850</v>
      </c>
      <c r="F10" s="13" t="s">
        <v>7845</v>
      </c>
      <c r="H10" s="17" t="s">
        <v>7850</v>
      </c>
      <c r="I10" s="13" t="s">
        <v>8605</v>
      </c>
      <c r="N10" s="17" t="s">
        <v>7850</v>
      </c>
      <c r="O10" s="13" t="s">
        <v>9075</v>
      </c>
      <c r="AC10" s="17" t="s">
        <v>7850</v>
      </c>
      <c r="AD10" s="17" t="s">
        <v>8497</v>
      </c>
    </row>
    <row r="11" spans="1:36" x14ac:dyDescent="0.15">
      <c r="E11" s="17" t="s">
        <v>7851</v>
      </c>
      <c r="F11" s="13" t="s">
        <v>7846</v>
      </c>
      <c r="H11" s="17" t="s">
        <v>7851</v>
      </c>
      <c r="I11" s="13" t="s">
        <v>8604</v>
      </c>
      <c r="N11" s="17" t="s">
        <v>7851</v>
      </c>
      <c r="O11" s="13" t="s">
        <v>9076</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本藤 天海</dc:creator>
  <cp:lastModifiedBy>本藤 天海</cp:lastModifiedBy>
  <cp:lastPrinted>2025-03-12T01:28:35Z</cp:lastPrinted>
  <dcterms:created xsi:type="dcterms:W3CDTF">2005-07-01T05:21:10Z</dcterms:created>
  <dcterms:modified xsi:type="dcterms:W3CDTF">2025-06-08T23:45:42Z</dcterms:modified>
</cp:coreProperties>
</file>