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広報ＣＰ　Ｍドライブ\統計担当\統計書・上田市の統計\R6上田市の統計\★上田市の統計\③原稿作成\③印刷用\"/>
    </mc:Choice>
  </mc:AlternateContent>
  <xr:revisionPtr revIDLastSave="0" documentId="13_ncr:1_{95AB64BC-1E9B-467D-9BF6-82A82CB0BDDA}" xr6:coauthVersionLast="47" xr6:coauthVersionMax="47" xr10:uidLastSave="{00000000-0000-0000-0000-000000000000}"/>
  <bookViews>
    <workbookView xWindow="-108" yWindow="-108" windowWidth="23256" windowHeight="12456" tabRatio="793" activeTab="2" xr2:uid="{00000000-000D-0000-FFFF-FFFF00000000}"/>
  </bookViews>
  <sheets>
    <sheet name="年度表" sheetId="36" r:id="rId1"/>
    <sheet name="60　様式⑳" sheetId="2" r:id="rId2"/>
    <sheet name="61" sheetId="3" r:id="rId3"/>
    <sheet name="62" sheetId="5" r:id="rId4"/>
    <sheet name="63" sheetId="64" r:id="rId5"/>
    <sheet name="64" sheetId="63" r:id="rId6"/>
    <sheet name="65　様式（22）" sheetId="9" r:id="rId7"/>
    <sheet name="66　様式（23）" sheetId="57" r:id="rId8"/>
    <sheet name="67　様式（24）" sheetId="58" r:id="rId9"/>
    <sheet name="68 様式（25）" sheetId="12" r:id="rId10"/>
    <sheet name="69　様式（26）" sheetId="13" r:id="rId11"/>
    <sheet name="70　様式（27）" sheetId="14" r:id="rId12"/>
    <sheet name="71　様式（28）" sheetId="62" r:id="rId13"/>
    <sheet name="72 様式（29）" sheetId="16" r:id="rId14"/>
    <sheet name="73様式（30）" sheetId="17" r:id="rId15"/>
    <sheet name="74様式（30）" sheetId="19" r:id="rId16"/>
    <sheet name="75 様式（31）" sheetId="20" r:id="rId17"/>
    <sheet name="76 " sheetId="21" r:id="rId18"/>
    <sheet name="77 (2)" sheetId="65" r:id="rId19"/>
    <sheet name="78" sheetId="23" r:id="rId20"/>
    <sheet name="79" sheetId="24" r:id="rId21"/>
    <sheet name="80 " sheetId="25" r:id="rId22"/>
    <sheet name="81" sheetId="26" r:id="rId23"/>
    <sheet name="82" sheetId="27" r:id="rId24"/>
    <sheet name="83" sheetId="28" r:id="rId25"/>
    <sheet name="84" sheetId="29" r:id="rId26"/>
    <sheet name="85" sheetId="30" r:id="rId27"/>
    <sheet name="86" sheetId="31" r:id="rId28"/>
    <sheet name="87" sheetId="32" r:id="rId29"/>
    <sheet name="88" sheetId="35" r:id="rId30"/>
  </sheets>
  <externalReferences>
    <externalReference r:id="rId31"/>
    <externalReference r:id="rId32"/>
    <externalReference r:id="rId33"/>
  </externalReferences>
  <definedNames>
    <definedName name="_xlnm.Print_Area" localSheetId="1">'60　様式⑳'!$A$1:$M$20</definedName>
    <definedName name="_xlnm.Print_Area" localSheetId="2">'61'!$A$1:$M$32</definedName>
    <definedName name="_xlnm.Print_Area" localSheetId="3">'62'!$A$1:$M$20</definedName>
    <definedName name="_xlnm.Print_Area" localSheetId="4">'63'!$A$1:$AD$48</definedName>
    <definedName name="_xlnm.Print_Area" localSheetId="5">'64'!$A$1:$T$34</definedName>
    <definedName name="_xlnm.Print_Area" localSheetId="6">'65　様式（22）'!$A$1:$U$43</definedName>
    <definedName name="_xlnm.Print_Area" localSheetId="7">'66　様式（23）'!$A$1:$L$29</definedName>
    <definedName name="_xlnm.Print_Area" localSheetId="8">'67　様式（24）'!$A$1:$K$26</definedName>
    <definedName name="_xlnm.Print_Area" localSheetId="9">'68 様式（25）'!$A$1:$O$41</definedName>
    <definedName name="_xlnm.Print_Area" localSheetId="10">'69　様式（26）'!$A$1:$O$15</definedName>
    <definedName name="_xlnm.Print_Area" localSheetId="11">'70　様式（27）'!$A$1:$X$14</definedName>
    <definedName name="_xlnm.Print_Area" localSheetId="12">'71　様式（28）'!$A$1:$P$30</definedName>
    <definedName name="_xlnm.Print_Area" localSheetId="13">'72 様式（29）'!$A$1:$N$58</definedName>
    <definedName name="_xlnm.Print_Area" localSheetId="14">'73様式（30）'!$A$1:$O$14</definedName>
    <definedName name="_xlnm.Print_Area" localSheetId="15">'74様式（30）'!$A$1:$O$14</definedName>
    <definedName name="_xlnm.Print_Area" localSheetId="16">'75 様式（31）'!$A$1:$K$41</definedName>
    <definedName name="_xlnm.Print_Area" localSheetId="17">'76 '!$A$1:$M$42</definedName>
    <definedName name="_xlnm.Print_Area" localSheetId="18">'77 (2)'!$A$1:$G$101</definedName>
    <definedName name="_xlnm.Print_Area" localSheetId="19">'78'!$A$1:$I$84</definedName>
    <definedName name="_xlnm.Print_Area" localSheetId="20">'79'!$A$1:$H$19</definedName>
    <definedName name="_xlnm.Print_Area" localSheetId="21">'80 '!$A$1:$M$23</definedName>
    <definedName name="_xlnm.Print_Area" localSheetId="22">'81'!$A$1:$K$13</definedName>
    <definedName name="_xlnm.Print_Area" localSheetId="23">'82'!$A$1:$I$13</definedName>
    <definedName name="_xlnm.Print_Area" localSheetId="24">'83'!$A$1:$H$15</definedName>
    <definedName name="_xlnm.Print_Area" localSheetId="25">'84'!$A$1:$Q$23</definedName>
    <definedName name="_xlnm.Print_Area" localSheetId="26">'85'!$A$1:$I$13</definedName>
    <definedName name="_xlnm.Print_Area" localSheetId="27">'86'!$A$1:$K$14</definedName>
    <definedName name="_xlnm.Print_Area" localSheetId="28">'87'!$A$1:$Q$17</definedName>
    <definedName name="_xlnm.Print_Area" localSheetId="29">'88'!$A$1:$J$345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64" l="1"/>
  <c r="H13" i="64"/>
  <c r="AF12" i="64"/>
  <c r="E67" i="65"/>
  <c r="E3" i="65"/>
  <c r="J8" i="2"/>
  <c r="J9" i="2"/>
  <c r="D11" i="58" l="1"/>
  <c r="E11" i="58"/>
  <c r="F11" i="58"/>
  <c r="G11" i="58"/>
  <c r="H11" i="58"/>
  <c r="I11" i="58"/>
  <c r="J11" i="58"/>
  <c r="C11" i="58"/>
  <c r="E14" i="63"/>
  <c r="AF11" i="64"/>
  <c r="AF13" i="64"/>
  <c r="AF14" i="64"/>
  <c r="N15" i="64"/>
  <c r="AG15" i="64" s="1"/>
  <c r="O15" i="64"/>
  <c r="P15" i="64"/>
  <c r="Q15" i="64"/>
  <c r="R15" i="64"/>
  <c r="S15" i="64"/>
  <c r="T15" i="64"/>
  <c r="U15" i="64"/>
  <c r="V15" i="64"/>
  <c r="W15" i="64"/>
  <c r="X15" i="64"/>
  <c r="Y15" i="64"/>
  <c r="Z15" i="64"/>
  <c r="AA15" i="64"/>
  <c r="AB15" i="64"/>
  <c r="AC15" i="64"/>
  <c r="M15" i="64"/>
  <c r="L15" i="64"/>
  <c r="J15" i="64"/>
  <c r="H15" i="64" s="1"/>
  <c r="K15" i="64"/>
  <c r="F15" i="64"/>
  <c r="I48" i="64"/>
  <c r="H48" i="64" s="1"/>
  <c r="AF47" i="64" s="1"/>
  <c r="D48" i="64"/>
  <c r="AG47" i="64"/>
  <c r="I47" i="64"/>
  <c r="H47" i="64" s="1"/>
  <c r="AF46" i="64" s="1"/>
  <c r="D47" i="64"/>
  <c r="AG46" i="64"/>
  <c r="I46" i="64"/>
  <c r="H46" i="64" s="1"/>
  <c r="AF45" i="64" s="1"/>
  <c r="D46" i="64"/>
  <c r="AG45" i="64"/>
  <c r="I45" i="64"/>
  <c r="H45" i="64"/>
  <c r="AF44" i="64" s="1"/>
  <c r="D45" i="64"/>
  <c r="AG44" i="64"/>
  <c r="I44" i="64"/>
  <c r="H44" i="64"/>
  <c r="AF43" i="64" s="1"/>
  <c r="D44" i="64"/>
  <c r="AG43" i="64"/>
  <c r="I43" i="64"/>
  <c r="H43" i="64" s="1"/>
  <c r="AF42" i="64" s="1"/>
  <c r="D43" i="64"/>
  <c r="AG42" i="64"/>
  <c r="I42" i="64"/>
  <c r="H42" i="64" s="1"/>
  <c r="AF41" i="64" s="1"/>
  <c r="D42" i="64"/>
  <c r="AG41" i="64"/>
  <c r="I41" i="64"/>
  <c r="H41" i="64" s="1"/>
  <c r="D41" i="64"/>
  <c r="AG40" i="64"/>
  <c r="AF40" i="64"/>
  <c r="I40" i="64"/>
  <c r="H40" i="64" s="1"/>
  <c r="AF39" i="64" s="1"/>
  <c r="D40" i="64"/>
  <c r="AG39" i="64"/>
  <c r="I39" i="64"/>
  <c r="H39" i="64"/>
  <c r="AF38" i="64" s="1"/>
  <c r="D39" i="64"/>
  <c r="G39" i="64" s="1"/>
  <c r="AG38" i="64"/>
  <c r="I38" i="64"/>
  <c r="H38" i="64" s="1"/>
  <c r="AF37" i="64" s="1"/>
  <c r="D38" i="64"/>
  <c r="AG37" i="64"/>
  <c r="I37" i="64"/>
  <c r="H37" i="64" s="1"/>
  <c r="AF36" i="64" s="1"/>
  <c r="D37" i="64"/>
  <c r="AG36" i="64"/>
  <c r="I36" i="64"/>
  <c r="H36" i="64"/>
  <c r="AF35" i="64" s="1"/>
  <c r="D36" i="64"/>
  <c r="G36" i="64" s="1"/>
  <c r="AG35" i="64"/>
  <c r="I35" i="64"/>
  <c r="H35" i="64" s="1"/>
  <c r="AF34" i="64" s="1"/>
  <c r="D35" i="64"/>
  <c r="AG34" i="64"/>
  <c r="I34" i="64"/>
  <c r="H34" i="64" s="1"/>
  <c r="AF33" i="64" s="1"/>
  <c r="D34" i="64"/>
  <c r="AG33" i="64"/>
  <c r="I33" i="64"/>
  <c r="H33" i="64" s="1"/>
  <c r="AF32" i="64" s="1"/>
  <c r="D33" i="64"/>
  <c r="AG32" i="64"/>
  <c r="I32" i="64"/>
  <c r="H32" i="64" s="1"/>
  <c r="AF31" i="64" s="1"/>
  <c r="D32" i="64"/>
  <c r="AG31" i="64"/>
  <c r="I31" i="64"/>
  <c r="H31" i="64" s="1"/>
  <c r="AF30" i="64" s="1"/>
  <c r="D31" i="64"/>
  <c r="AG30" i="64"/>
  <c r="I30" i="64"/>
  <c r="H30" i="64" s="1"/>
  <c r="AF29" i="64" s="1"/>
  <c r="D30" i="64"/>
  <c r="AG29" i="64"/>
  <c r="I29" i="64"/>
  <c r="H29" i="64"/>
  <c r="AF28" i="64" s="1"/>
  <c r="D29" i="64"/>
  <c r="AG28" i="64"/>
  <c r="I28" i="64"/>
  <c r="H28" i="64" s="1"/>
  <c r="AF27" i="64" s="1"/>
  <c r="D28" i="64"/>
  <c r="AG27" i="64"/>
  <c r="I27" i="64"/>
  <c r="H27" i="64" s="1"/>
  <c r="AF26" i="64" s="1"/>
  <c r="D27" i="64"/>
  <c r="AG26" i="64"/>
  <c r="I26" i="64"/>
  <c r="H26" i="64"/>
  <c r="AF25" i="64" s="1"/>
  <c r="D26" i="64"/>
  <c r="G26" i="64" s="1"/>
  <c r="AG25" i="64"/>
  <c r="I25" i="64"/>
  <c r="H25" i="64" s="1"/>
  <c r="AF24" i="64" s="1"/>
  <c r="D25" i="64"/>
  <c r="D15" i="64" s="1"/>
  <c r="AG24" i="64"/>
  <c r="B15" i="64"/>
  <c r="AG14" i="64"/>
  <c r="B14" i="64"/>
  <c r="B13" i="64"/>
  <c r="B12" i="64"/>
  <c r="G15" i="64" l="1"/>
  <c r="G33" i="64"/>
  <c r="G38" i="64"/>
  <c r="G41" i="64"/>
  <c r="G30" i="64"/>
  <c r="G35" i="64"/>
  <c r="I15" i="64"/>
  <c r="G27" i="64"/>
  <c r="G32" i="64"/>
  <c r="G48" i="64"/>
  <c r="G29" i="64"/>
  <c r="G45" i="64"/>
  <c r="G42" i="64"/>
  <c r="G47" i="64"/>
  <c r="G44" i="64"/>
  <c r="AF15" i="64"/>
  <c r="G40" i="64"/>
  <c r="G25" i="64"/>
  <c r="G28" i="64"/>
  <c r="G31" i="64"/>
  <c r="G34" i="64"/>
  <c r="G37" i="64"/>
  <c r="G43" i="64"/>
  <c r="G46" i="64"/>
  <c r="H33" i="63"/>
  <c r="G33" i="63" s="1"/>
  <c r="D33" i="63"/>
  <c r="H32" i="63"/>
  <c r="G32" i="63" s="1"/>
  <c r="F32" i="63" s="1"/>
  <c r="D32" i="63"/>
  <c r="H31" i="63"/>
  <c r="G31" i="63" s="1"/>
  <c r="D31" i="63"/>
  <c r="H30" i="63"/>
  <c r="G30" i="63"/>
  <c r="V30" i="63" s="1"/>
  <c r="D30" i="63"/>
  <c r="H29" i="63"/>
  <c r="G29" i="63"/>
  <c r="V29" i="63" s="1"/>
  <c r="F29" i="63"/>
  <c r="D29" i="63"/>
  <c r="H28" i="63"/>
  <c r="G28" i="63" s="1"/>
  <c r="F28" i="63" s="1"/>
  <c r="D28" i="63"/>
  <c r="H27" i="63"/>
  <c r="G27" i="63" s="1"/>
  <c r="D27" i="63"/>
  <c r="H26" i="63"/>
  <c r="G26" i="63" s="1"/>
  <c r="V26" i="63" s="1"/>
  <c r="D26" i="63"/>
  <c r="H25" i="63"/>
  <c r="G25" i="63"/>
  <c r="V25" i="63" s="1"/>
  <c r="D25" i="63"/>
  <c r="F25" i="63" s="1"/>
  <c r="H24" i="63"/>
  <c r="G24" i="63" s="1"/>
  <c r="F24" i="63" s="1"/>
  <c r="D24" i="63"/>
  <c r="H23" i="63"/>
  <c r="G23" i="63" s="1"/>
  <c r="D23" i="63"/>
  <c r="D14" i="63" s="1"/>
  <c r="H22" i="63"/>
  <c r="G22" i="63" s="1"/>
  <c r="V22" i="63" s="1"/>
  <c r="D22" i="63"/>
  <c r="B15" i="63"/>
  <c r="S14" i="63"/>
  <c r="R14" i="63"/>
  <c r="Q14" i="63"/>
  <c r="P14" i="63"/>
  <c r="O14" i="63"/>
  <c r="N14" i="63"/>
  <c r="M14" i="63"/>
  <c r="L14" i="63"/>
  <c r="K14" i="63"/>
  <c r="J14" i="63"/>
  <c r="I14" i="63"/>
  <c r="B14" i="63"/>
  <c r="B13" i="63"/>
  <c r="B12" i="63"/>
  <c r="B11" i="63"/>
  <c r="V33" i="63" l="1"/>
  <c r="F33" i="63"/>
  <c r="F22" i="63"/>
  <c r="F26" i="63"/>
  <c r="F30" i="63"/>
  <c r="F23" i="63"/>
  <c r="V23" i="63"/>
  <c r="F27" i="63"/>
  <c r="V27" i="63"/>
  <c r="F31" i="63"/>
  <c r="V31" i="63"/>
  <c r="V24" i="63"/>
  <c r="V28" i="63"/>
  <c r="V32" i="63"/>
  <c r="H14" i="63"/>
  <c r="H12" i="13"/>
  <c r="G12" i="13"/>
  <c r="F38" i="12"/>
  <c r="G38" i="12"/>
  <c r="H38" i="12"/>
  <c r="I38" i="12"/>
  <c r="J38" i="12"/>
  <c r="K38" i="12"/>
  <c r="L38" i="12"/>
  <c r="M38" i="12"/>
  <c r="N38" i="12"/>
  <c r="E38" i="12"/>
  <c r="F14" i="63" l="1"/>
  <c r="K11" i="57"/>
  <c r="J11" i="57"/>
  <c r="I11" i="57"/>
  <c r="H11" i="57"/>
  <c r="G11" i="57"/>
  <c r="F11" i="57"/>
  <c r="E11" i="57"/>
  <c r="D11" i="57"/>
  <c r="E40" i="9"/>
  <c r="D40" i="9"/>
  <c r="T40" i="9"/>
  <c r="S40" i="9"/>
  <c r="R40" i="9"/>
  <c r="Q40" i="9"/>
  <c r="P40" i="9"/>
  <c r="O40" i="9"/>
  <c r="N40" i="9"/>
  <c r="M40" i="9"/>
  <c r="L40" i="9"/>
  <c r="K40" i="9"/>
  <c r="J40" i="9"/>
  <c r="I40" i="9"/>
  <c r="H40" i="9"/>
  <c r="G40" i="9"/>
  <c r="F40" i="9"/>
  <c r="G7" i="24" l="1"/>
  <c r="H74" i="23"/>
  <c r="H64" i="23"/>
  <c r="H39" i="23"/>
  <c r="H28" i="23"/>
  <c r="H20" i="23"/>
  <c r="H8" i="23"/>
  <c r="C40" i="20"/>
  <c r="C27" i="20"/>
  <c r="C10" i="25"/>
  <c r="F7" i="24"/>
  <c r="D10" i="25" l="1"/>
  <c r="E30" i="12" l="1"/>
  <c r="F30" i="12"/>
  <c r="G30" i="12"/>
  <c r="H30" i="12"/>
  <c r="I30" i="12"/>
  <c r="J30" i="12"/>
  <c r="K30" i="12"/>
  <c r="L30" i="12"/>
  <c r="M30" i="12"/>
  <c r="N30" i="12"/>
  <c r="D30" i="12"/>
  <c r="E24" i="12"/>
  <c r="F24" i="12"/>
  <c r="G24" i="12"/>
  <c r="H24" i="12"/>
  <c r="I24" i="12"/>
  <c r="J24" i="12"/>
  <c r="K24" i="12"/>
  <c r="L24" i="12"/>
  <c r="M24" i="12"/>
  <c r="N24" i="12"/>
  <c r="D24" i="12"/>
  <c r="E18" i="12"/>
  <c r="F18" i="12"/>
  <c r="G18" i="12"/>
  <c r="H18" i="12"/>
  <c r="I18" i="12"/>
  <c r="J18" i="12"/>
  <c r="K18" i="12"/>
  <c r="L18" i="12"/>
  <c r="M18" i="12"/>
  <c r="N18" i="12"/>
  <c r="D18" i="12"/>
  <c r="K12" i="12"/>
  <c r="L12" i="12"/>
  <c r="M12" i="12"/>
  <c r="N12" i="12"/>
  <c r="F12" i="12"/>
  <c r="G12" i="12"/>
  <c r="H12" i="12"/>
  <c r="I12" i="12"/>
  <c r="J12" i="12"/>
  <c r="E12" i="12"/>
  <c r="D12" i="12"/>
  <c r="A1" i="36" l="1"/>
  <c r="J28" i="36" l="1"/>
  <c r="A17" i="36"/>
  <c r="A2" i="36"/>
  <c r="B13" i="9" l="1"/>
  <c r="B21" i="62"/>
  <c r="B11" i="12"/>
  <c r="B10" i="20"/>
  <c r="A3" i="36"/>
  <c r="B6" i="62"/>
  <c r="B19" i="9" l="1"/>
  <c r="B23" i="62"/>
  <c r="B8" i="58"/>
  <c r="B17" i="12"/>
  <c r="B8" i="57"/>
  <c r="B11" i="20"/>
  <c r="B8" i="62"/>
  <c r="A4" i="36"/>
  <c r="B25" i="9" l="1"/>
  <c r="B25" i="62"/>
  <c r="B9" i="58"/>
  <c r="B23" i="12"/>
  <c r="B9" i="57"/>
  <c r="B10" i="62"/>
  <c r="A5" i="36"/>
  <c r="B12" i="20"/>
  <c r="B31" i="9" l="1"/>
  <c r="B27" i="62"/>
  <c r="B12" i="62"/>
  <c r="B29" i="12"/>
  <c r="B10" i="58"/>
  <c r="B10" i="57"/>
  <c r="A6" i="36"/>
  <c r="B37" i="9" l="1"/>
  <c r="J3" i="2"/>
  <c r="I3" i="3"/>
  <c r="I3" i="5"/>
  <c r="B14" i="62"/>
  <c r="A7" i="36"/>
  <c r="B29" i="62"/>
  <c r="B11" i="58"/>
  <c r="B35" i="12"/>
  <c r="B13" i="57"/>
  <c r="B11" i="57"/>
</calcChain>
</file>

<file path=xl/sharedStrings.xml><?xml version="1.0" encoding="utf-8"?>
<sst xmlns="http://schemas.openxmlformats.org/spreadsheetml/2006/main" count="3629" uniqueCount="1418">
  <si>
    <t>年度</t>
    <rPh sb="0" eb="2">
      <t>ネンド</t>
    </rPh>
    <phoneticPr fontId="6"/>
  </si>
  <si>
    <t>学校区分</t>
    <rPh sb="0" eb="2">
      <t>ガッコウ</t>
    </rPh>
    <rPh sb="2" eb="4">
      <t>クブン</t>
    </rPh>
    <phoneticPr fontId="6"/>
  </si>
  <si>
    <t>高等学校</t>
  </si>
  <si>
    <t>中学校</t>
  </si>
  <si>
    <t>小学校</t>
  </si>
  <si>
    <t>幼稚園</t>
  </si>
  <si>
    <t>各種学校</t>
  </si>
  <si>
    <t>専修学校</t>
  </si>
  <si>
    <t>養護学校</t>
  </si>
  <si>
    <t>大学</t>
    <rPh sb="0" eb="1">
      <t>ダイ</t>
    </rPh>
    <rPh sb="1" eb="2">
      <t>ガク</t>
    </rPh>
    <phoneticPr fontId="7"/>
  </si>
  <si>
    <t>短期大学</t>
    <rPh sb="0" eb="2">
      <t>タンキ</t>
    </rPh>
    <rPh sb="2" eb="4">
      <t>ダイガク</t>
    </rPh>
    <phoneticPr fontId="7"/>
  </si>
  <si>
    <t>短期大学校</t>
    <rPh sb="0" eb="2">
      <t>タンキ</t>
    </rPh>
    <rPh sb="2" eb="5">
      <t>ダイガッコウ</t>
    </rPh>
    <phoneticPr fontId="7"/>
  </si>
  <si>
    <t>学校数</t>
    <rPh sb="0" eb="2">
      <t>ガッコウ</t>
    </rPh>
    <rPh sb="2" eb="3">
      <t>スウ</t>
    </rPh>
    <phoneticPr fontId="9"/>
  </si>
  <si>
    <t>教員数</t>
    <rPh sb="0" eb="2">
      <t>キョウイン</t>
    </rPh>
    <rPh sb="2" eb="3">
      <t>スウ</t>
    </rPh>
    <phoneticPr fontId="9"/>
  </si>
  <si>
    <t>総数</t>
    <rPh sb="0" eb="2">
      <t>ソウスウ</t>
    </rPh>
    <phoneticPr fontId="9"/>
  </si>
  <si>
    <t>男</t>
    <rPh sb="0" eb="1">
      <t>オトコ</t>
    </rPh>
    <phoneticPr fontId="9"/>
  </si>
  <si>
    <t>女</t>
    <rPh sb="0" eb="1">
      <t>オンナ</t>
    </rPh>
    <phoneticPr fontId="9"/>
  </si>
  <si>
    <t>事務職員ほか</t>
    <rPh sb="0" eb="2">
      <t>ジム</t>
    </rPh>
    <rPh sb="2" eb="4">
      <t>ショクイン</t>
    </rPh>
    <phoneticPr fontId="9"/>
  </si>
  <si>
    <t>在学者数</t>
    <rPh sb="0" eb="2">
      <t>ザイガク</t>
    </rPh>
    <rPh sb="2" eb="3">
      <t>シャ</t>
    </rPh>
    <rPh sb="3" eb="4">
      <t>スウ</t>
    </rPh>
    <phoneticPr fontId="9"/>
  </si>
  <si>
    <t>校</t>
    <rPh sb="0" eb="1">
      <t>コウ</t>
    </rPh>
    <phoneticPr fontId="9"/>
  </si>
  <si>
    <t>人</t>
    <rPh sb="0" eb="1">
      <t>ニン</t>
    </rPh>
    <phoneticPr fontId="9"/>
  </si>
  <si>
    <t>-</t>
  </si>
  <si>
    <t>資料 ： 学校基本調査、各学校</t>
    <phoneticPr fontId="9"/>
  </si>
  <si>
    <t>学校名</t>
    <rPh sb="0" eb="3">
      <t>ガッコウメイ</t>
    </rPh>
    <phoneticPr fontId="6"/>
  </si>
  <si>
    <t>東</t>
  </si>
  <si>
    <t>西</t>
  </si>
  <si>
    <t>北</t>
  </si>
  <si>
    <t>東塩田</t>
  </si>
  <si>
    <t>中塩田</t>
  </si>
  <si>
    <t>塩田西</t>
  </si>
  <si>
    <t>南</t>
  </si>
  <si>
    <t>丸子中央</t>
    <rPh sb="0" eb="2">
      <t>マルコ</t>
    </rPh>
    <rPh sb="2" eb="4">
      <t>チュウオウ</t>
    </rPh>
    <phoneticPr fontId="7"/>
  </si>
  <si>
    <t>丸子北</t>
    <rPh sb="0" eb="2">
      <t>マルコ</t>
    </rPh>
    <rPh sb="2" eb="3">
      <t>キタ</t>
    </rPh>
    <phoneticPr fontId="7"/>
  </si>
  <si>
    <t>長</t>
    <rPh sb="0" eb="1">
      <t>オサ</t>
    </rPh>
    <phoneticPr fontId="7"/>
  </si>
  <si>
    <t>清明</t>
  </si>
  <si>
    <t>城下</t>
  </si>
  <si>
    <t>塩尻</t>
  </si>
  <si>
    <t>川辺</t>
  </si>
  <si>
    <t>神川</t>
  </si>
  <si>
    <t>神科</t>
  </si>
  <si>
    <t>豊殿</t>
  </si>
  <si>
    <t>浦里</t>
  </si>
  <si>
    <t>川西</t>
  </si>
  <si>
    <t>塩川</t>
    <rPh sb="0" eb="1">
      <t>シオ</t>
    </rPh>
    <rPh sb="1" eb="2">
      <t>ガワ</t>
    </rPh>
    <phoneticPr fontId="7"/>
  </si>
  <si>
    <t>傍陽</t>
    <rPh sb="0" eb="1">
      <t>カタワ</t>
    </rPh>
    <rPh sb="1" eb="2">
      <t>ヨウ</t>
    </rPh>
    <phoneticPr fontId="7"/>
  </si>
  <si>
    <t>本原</t>
    <rPh sb="0" eb="1">
      <t>ホン</t>
    </rPh>
    <rPh sb="1" eb="2">
      <t>ハラ</t>
    </rPh>
    <phoneticPr fontId="7"/>
  </si>
  <si>
    <t>菅平</t>
    <rPh sb="0" eb="1">
      <t>スガ</t>
    </rPh>
    <rPh sb="1" eb="2">
      <t>ダイラ</t>
    </rPh>
    <phoneticPr fontId="7"/>
  </si>
  <si>
    <t>武石</t>
    <rPh sb="0" eb="1">
      <t>タケシ</t>
    </rPh>
    <rPh sb="1" eb="2">
      <t>イシ</t>
    </rPh>
    <phoneticPr fontId="7"/>
  </si>
  <si>
    <t>創立年月</t>
    <rPh sb="0" eb="2">
      <t>ソウリツ</t>
    </rPh>
    <rPh sb="2" eb="4">
      <t>ネンゲツ</t>
    </rPh>
    <phoneticPr fontId="9"/>
  </si>
  <si>
    <t>教室数</t>
    <rPh sb="0" eb="2">
      <t>キョウシツ</t>
    </rPh>
    <rPh sb="2" eb="3">
      <t>スウ</t>
    </rPh>
    <phoneticPr fontId="9"/>
  </si>
  <si>
    <t>普通</t>
    <rPh sb="0" eb="2">
      <t>フツウ</t>
    </rPh>
    <phoneticPr fontId="9"/>
  </si>
  <si>
    <t>特別</t>
    <rPh sb="0" eb="2">
      <t>トクベツ</t>
    </rPh>
    <phoneticPr fontId="9"/>
  </si>
  <si>
    <t>室</t>
    <rPh sb="0" eb="1">
      <t>シツ</t>
    </rPh>
    <phoneticPr fontId="9"/>
  </si>
  <si>
    <t>建物面積</t>
    <rPh sb="0" eb="2">
      <t>タテモノ</t>
    </rPh>
    <rPh sb="2" eb="4">
      <t>メンセキ</t>
    </rPh>
    <phoneticPr fontId="9"/>
  </si>
  <si>
    <t>校舎</t>
    <rPh sb="0" eb="2">
      <t>コウシャ</t>
    </rPh>
    <phoneticPr fontId="9"/>
  </si>
  <si>
    <t>講堂
体育館</t>
    <rPh sb="0" eb="2">
      <t>コウドウ</t>
    </rPh>
    <rPh sb="3" eb="6">
      <t>タイイクカン</t>
    </rPh>
    <phoneticPr fontId="9"/>
  </si>
  <si>
    <t>土地面積</t>
    <rPh sb="0" eb="2">
      <t>トチ</t>
    </rPh>
    <rPh sb="2" eb="4">
      <t>メンセキ</t>
    </rPh>
    <phoneticPr fontId="9"/>
  </si>
  <si>
    <t>屋外
運動場</t>
    <rPh sb="0" eb="2">
      <t>オクガイ</t>
    </rPh>
    <rPh sb="3" eb="6">
      <t>ウンドウジョウ</t>
    </rPh>
    <phoneticPr fontId="9"/>
  </si>
  <si>
    <t>その他</t>
    <rPh sb="2" eb="3">
      <t>タ</t>
    </rPh>
    <phoneticPr fontId="9"/>
  </si>
  <si>
    <t>プール</t>
    <phoneticPr fontId="9"/>
  </si>
  <si>
    <t>長さ</t>
    <rPh sb="0" eb="1">
      <t>ナガ</t>
    </rPh>
    <phoneticPr fontId="9"/>
  </si>
  <si>
    <t>幅</t>
    <rPh sb="0" eb="1">
      <t>ハバ</t>
    </rPh>
    <phoneticPr fontId="9"/>
  </si>
  <si>
    <t>最深</t>
    <rPh sb="0" eb="2">
      <t>サイシン</t>
    </rPh>
    <phoneticPr fontId="9"/>
  </si>
  <si>
    <t>㎡</t>
  </si>
  <si>
    <t>依田窪南部</t>
    <rPh sb="0" eb="2">
      <t>ヨダ</t>
    </rPh>
    <rPh sb="2" eb="3">
      <t>クボ</t>
    </rPh>
    <rPh sb="3" eb="5">
      <t>ナンブ</t>
    </rPh>
    <phoneticPr fontId="7"/>
  </si>
  <si>
    <t>第一</t>
  </si>
  <si>
    <t>第二</t>
  </si>
  <si>
    <t>第三</t>
  </si>
  <si>
    <t>第四</t>
  </si>
  <si>
    <t>第五</t>
  </si>
  <si>
    <t>塩田</t>
  </si>
  <si>
    <t>第六</t>
  </si>
  <si>
    <t>丸子</t>
    <rPh sb="0" eb="1">
      <t>マル</t>
    </rPh>
    <rPh sb="1" eb="2">
      <t>コ</t>
    </rPh>
    <phoneticPr fontId="7"/>
  </si>
  <si>
    <t>真田</t>
    <rPh sb="0" eb="1">
      <t>マコト</t>
    </rPh>
    <rPh sb="1" eb="2">
      <t>タ</t>
    </rPh>
    <phoneticPr fontId="7"/>
  </si>
  <si>
    <t>学級数</t>
    <rPh sb="0" eb="2">
      <t>ガッキュウ</t>
    </rPh>
    <rPh sb="2" eb="3">
      <t>スウ</t>
    </rPh>
    <phoneticPr fontId="9"/>
  </si>
  <si>
    <t>単式</t>
    <rPh sb="0" eb="2">
      <t>タンシキ</t>
    </rPh>
    <phoneticPr fontId="9"/>
  </si>
  <si>
    <t>複式</t>
    <rPh sb="0" eb="2">
      <t>フクシキ</t>
    </rPh>
    <phoneticPr fontId="9"/>
  </si>
  <si>
    <t>1学級
当たり
児童数</t>
    <rPh sb="1" eb="3">
      <t>ガッキュウ</t>
    </rPh>
    <rPh sb="4" eb="5">
      <t>ア</t>
    </rPh>
    <rPh sb="8" eb="10">
      <t>ジドウ</t>
    </rPh>
    <rPh sb="10" eb="11">
      <t>スウ</t>
    </rPh>
    <phoneticPr fontId="9"/>
  </si>
  <si>
    <t>児童数</t>
    <rPh sb="0" eb="2">
      <t>ジドウ</t>
    </rPh>
    <rPh sb="2" eb="3">
      <t>スウ</t>
    </rPh>
    <phoneticPr fontId="9"/>
  </si>
  <si>
    <t>各年5月1日現在</t>
    <rPh sb="0" eb="2">
      <t>カクネン</t>
    </rPh>
    <rPh sb="3" eb="4">
      <t>ガツ</t>
    </rPh>
    <rPh sb="5" eb="6">
      <t>ニチ</t>
    </rPh>
    <rPh sb="6" eb="8">
      <t>ゲンザイ</t>
    </rPh>
    <phoneticPr fontId="9"/>
  </si>
  <si>
    <t>学年別内訳</t>
    <rPh sb="0" eb="3">
      <t>ガクネンベツ</t>
    </rPh>
    <rPh sb="3" eb="5">
      <t>ウチワケ</t>
    </rPh>
    <phoneticPr fontId="9"/>
  </si>
  <si>
    <t>1学年</t>
    <rPh sb="1" eb="3">
      <t>ガクネン</t>
    </rPh>
    <phoneticPr fontId="9"/>
  </si>
  <si>
    <t>2学年</t>
    <rPh sb="1" eb="3">
      <t>ガクネン</t>
    </rPh>
    <phoneticPr fontId="9"/>
  </si>
  <si>
    <t>3学年</t>
    <rPh sb="1" eb="3">
      <t>ガクネン</t>
    </rPh>
    <phoneticPr fontId="9"/>
  </si>
  <si>
    <t>4学年</t>
    <rPh sb="1" eb="3">
      <t>ガクネン</t>
    </rPh>
    <phoneticPr fontId="9"/>
  </si>
  <si>
    <t>5学年</t>
    <rPh sb="1" eb="3">
      <t>ガクネン</t>
    </rPh>
    <phoneticPr fontId="9"/>
  </si>
  <si>
    <t>6学年</t>
    <rPh sb="1" eb="3">
      <t>ガクネン</t>
    </rPh>
    <phoneticPr fontId="9"/>
  </si>
  <si>
    <t>傍陽</t>
    <rPh sb="0" eb="1">
      <t>ボウ</t>
    </rPh>
    <rPh sb="1" eb="2">
      <t>ヨウ</t>
    </rPh>
    <phoneticPr fontId="7"/>
  </si>
  <si>
    <t>武石</t>
    <rPh sb="0" eb="1">
      <t>ブ</t>
    </rPh>
    <rPh sb="1" eb="2">
      <t>イシ</t>
    </rPh>
    <phoneticPr fontId="7"/>
  </si>
  <si>
    <t>資料 ： 学校基本調査</t>
    <rPh sb="5" eb="7">
      <t>ガッコウ</t>
    </rPh>
    <rPh sb="7" eb="9">
      <t>キホン</t>
    </rPh>
    <rPh sb="9" eb="11">
      <t>チョウサ</t>
    </rPh>
    <phoneticPr fontId="9"/>
  </si>
  <si>
    <t>年度</t>
    <rPh sb="0" eb="2">
      <t>ネンド</t>
    </rPh>
    <phoneticPr fontId="9"/>
  </si>
  <si>
    <t>学校名</t>
    <rPh sb="0" eb="3">
      <t>ガッコウメイ</t>
    </rPh>
    <phoneticPr fontId="9"/>
  </si>
  <si>
    <t>1学級
当たり
生徒数</t>
    <rPh sb="1" eb="3">
      <t>ガッキュウ</t>
    </rPh>
    <rPh sb="4" eb="5">
      <t>ア</t>
    </rPh>
    <rPh sb="8" eb="10">
      <t>セイト</t>
    </rPh>
    <rPh sb="10" eb="11">
      <t>スウ</t>
    </rPh>
    <phoneticPr fontId="9"/>
  </si>
  <si>
    <t>生徒数</t>
    <rPh sb="2" eb="3">
      <t>スウ</t>
    </rPh>
    <phoneticPr fontId="9"/>
  </si>
  <si>
    <t>1学級
当たり
生徒数</t>
    <rPh sb="1" eb="3">
      <t>ガッキュウ</t>
    </rPh>
    <rPh sb="4" eb="5">
      <t>ア</t>
    </rPh>
    <rPh sb="10" eb="11">
      <t>スウ</t>
    </rPh>
    <phoneticPr fontId="9"/>
  </si>
  <si>
    <t>第一</t>
    <rPh sb="0" eb="2">
      <t>ダイイチ</t>
    </rPh>
    <phoneticPr fontId="9"/>
  </si>
  <si>
    <t>第二</t>
    <rPh sb="0" eb="1">
      <t>ダイ</t>
    </rPh>
    <rPh sb="1" eb="2">
      <t>ニ</t>
    </rPh>
    <phoneticPr fontId="9"/>
  </si>
  <si>
    <t>第三</t>
    <rPh sb="0" eb="1">
      <t>ダイ</t>
    </rPh>
    <rPh sb="1" eb="2">
      <t>サン</t>
    </rPh>
    <phoneticPr fontId="9"/>
  </si>
  <si>
    <t>第四</t>
    <rPh sb="0" eb="1">
      <t>ダイ</t>
    </rPh>
    <rPh sb="1" eb="2">
      <t>ヨン</t>
    </rPh>
    <phoneticPr fontId="9"/>
  </si>
  <si>
    <t>第五</t>
    <rPh sb="0" eb="2">
      <t>ダイゴ</t>
    </rPh>
    <phoneticPr fontId="9"/>
  </si>
  <si>
    <t>塩田</t>
    <rPh sb="0" eb="2">
      <t>シオダ</t>
    </rPh>
    <phoneticPr fontId="9"/>
  </si>
  <si>
    <t>第六</t>
    <rPh sb="0" eb="1">
      <t>ダイ</t>
    </rPh>
    <rPh sb="1" eb="2">
      <t>ロク</t>
    </rPh>
    <phoneticPr fontId="9"/>
  </si>
  <si>
    <t>丸子</t>
    <rPh sb="0" eb="2">
      <t>マルコ</t>
    </rPh>
    <phoneticPr fontId="9"/>
  </si>
  <si>
    <t>丸子北</t>
    <rPh sb="0" eb="2">
      <t>マルコ</t>
    </rPh>
    <rPh sb="2" eb="3">
      <t>キタ</t>
    </rPh>
    <phoneticPr fontId="9"/>
  </si>
  <si>
    <t>菅平</t>
    <rPh sb="0" eb="2">
      <t>スガダイラ</t>
    </rPh>
    <phoneticPr fontId="9"/>
  </si>
  <si>
    <t>真田</t>
    <rPh sb="0" eb="2">
      <t>サナダ</t>
    </rPh>
    <phoneticPr fontId="9"/>
  </si>
  <si>
    <t>依田窪南部</t>
    <rPh sb="0" eb="2">
      <t>ヨダ</t>
    </rPh>
    <rPh sb="2" eb="3">
      <t>クボ</t>
    </rPh>
    <rPh sb="3" eb="5">
      <t>ナンブ</t>
    </rPh>
    <phoneticPr fontId="9"/>
  </si>
  <si>
    <t>資料 ： 学校基本調査、各学校</t>
    <rPh sb="5" eb="7">
      <t>ガッコウ</t>
    </rPh>
    <rPh sb="7" eb="9">
      <t>キホン</t>
    </rPh>
    <rPh sb="9" eb="11">
      <t>チョウサ</t>
    </rPh>
    <rPh sb="12" eb="13">
      <t>カク</t>
    </rPh>
    <rPh sb="13" eb="15">
      <t>ガッコウ</t>
    </rPh>
    <phoneticPr fontId="9"/>
  </si>
  <si>
    <t>区分</t>
    <rPh sb="0" eb="2">
      <t>クブン</t>
    </rPh>
    <phoneticPr fontId="6"/>
  </si>
  <si>
    <t>計</t>
    <rPh sb="0" eb="1">
      <t>ケイ</t>
    </rPh>
    <phoneticPr fontId="9"/>
  </si>
  <si>
    <t>構成比</t>
    <rPh sb="0" eb="3">
      <t>コウセイヒ</t>
    </rPh>
    <phoneticPr fontId="9"/>
  </si>
  <si>
    <t>卒業者総数</t>
    <rPh sb="0" eb="3">
      <t>ソツギョウシャ</t>
    </rPh>
    <rPh sb="3" eb="5">
      <t>ソウスウ</t>
    </rPh>
    <phoneticPr fontId="9"/>
  </si>
  <si>
    <t>%</t>
  </si>
  <si>
    <t>A　進学者（就職進学者を含む）</t>
    <rPh sb="2" eb="5">
      <t>シンガクシャ</t>
    </rPh>
    <rPh sb="6" eb="8">
      <t>シュウショク</t>
    </rPh>
    <rPh sb="8" eb="11">
      <t>シンガクシャ</t>
    </rPh>
    <rPh sb="12" eb="13">
      <t>フク</t>
    </rPh>
    <phoneticPr fontId="9"/>
  </si>
  <si>
    <t>全日制</t>
    <rPh sb="0" eb="3">
      <t>ゼンニチセイ</t>
    </rPh>
    <phoneticPr fontId="9"/>
  </si>
  <si>
    <t>定時制</t>
    <rPh sb="0" eb="3">
      <t>テイジセイ</t>
    </rPh>
    <phoneticPr fontId="9"/>
  </si>
  <si>
    <t>高校通信本科</t>
    <rPh sb="0" eb="2">
      <t>コウコウ</t>
    </rPh>
    <rPh sb="2" eb="4">
      <t>ツウシン</t>
    </rPh>
    <rPh sb="4" eb="6">
      <t>ホンカ</t>
    </rPh>
    <phoneticPr fontId="9"/>
  </si>
  <si>
    <t>高等専門学校</t>
    <rPh sb="0" eb="2">
      <t>コウトウ</t>
    </rPh>
    <rPh sb="2" eb="4">
      <t>センモン</t>
    </rPh>
    <rPh sb="4" eb="6">
      <t>ガッコウ</t>
    </rPh>
    <phoneticPr fontId="9"/>
  </si>
  <si>
    <t>特別支援学校高等部</t>
    <rPh sb="0" eb="2">
      <t>トクベツ</t>
    </rPh>
    <rPh sb="2" eb="4">
      <t>シエン</t>
    </rPh>
    <rPh sb="4" eb="6">
      <t>ガッコウ</t>
    </rPh>
    <rPh sb="6" eb="9">
      <t>コウトウブ</t>
    </rPh>
    <phoneticPr fontId="9"/>
  </si>
  <si>
    <t>B</t>
    <phoneticPr fontId="9"/>
  </si>
  <si>
    <t>左記A</t>
    <rPh sb="0" eb="2">
      <t>サキ</t>
    </rPh>
    <phoneticPr fontId="9"/>
  </si>
  <si>
    <t>左記B</t>
    <rPh sb="0" eb="2">
      <t>サキ</t>
    </rPh>
    <phoneticPr fontId="9"/>
  </si>
  <si>
    <t>（再掲）
A、B
のうち
就職し
ている
者</t>
    <rPh sb="1" eb="3">
      <t>サイケイ</t>
    </rPh>
    <rPh sb="13" eb="15">
      <t>シュウショク</t>
    </rPh>
    <rPh sb="21" eb="22">
      <t>モノ</t>
    </rPh>
    <phoneticPr fontId="9"/>
  </si>
  <si>
    <t>卒業者のうち高等学校、高等
専門学校への入学志望者数</t>
    <rPh sb="0" eb="3">
      <t>ソツギョウシャ</t>
    </rPh>
    <rPh sb="6" eb="8">
      <t>コウトウ</t>
    </rPh>
    <rPh sb="8" eb="10">
      <t>ガッコウ</t>
    </rPh>
    <rPh sb="11" eb="13">
      <t>コウトウ</t>
    </rPh>
    <rPh sb="14" eb="16">
      <t>センモン</t>
    </rPh>
    <rPh sb="16" eb="18">
      <t>ガッコウ</t>
    </rPh>
    <rPh sb="20" eb="22">
      <t>ニュウガク</t>
    </rPh>
    <rPh sb="22" eb="25">
      <t>シボウシャ</t>
    </rPh>
    <rPh sb="25" eb="26">
      <t>スウ</t>
    </rPh>
    <phoneticPr fontId="9"/>
  </si>
  <si>
    <t>中等教育学校</t>
    <rPh sb="0" eb="2">
      <t>チュウトウ</t>
    </rPh>
    <rPh sb="2" eb="4">
      <t>キョウイク</t>
    </rPh>
    <rPh sb="4" eb="6">
      <t>ガッコウ</t>
    </rPh>
    <phoneticPr fontId="9"/>
  </si>
  <si>
    <t>園数</t>
    <rPh sb="0" eb="1">
      <t>エン</t>
    </rPh>
    <rPh sb="1" eb="2">
      <t>スウ</t>
    </rPh>
    <phoneticPr fontId="9"/>
  </si>
  <si>
    <t>職員数（本務者）</t>
    <rPh sb="0" eb="2">
      <t>ショクイン</t>
    </rPh>
    <rPh sb="2" eb="3">
      <t>スウ</t>
    </rPh>
    <rPh sb="4" eb="6">
      <t>ホンム</t>
    </rPh>
    <rPh sb="6" eb="7">
      <t>シャ</t>
    </rPh>
    <phoneticPr fontId="9"/>
  </si>
  <si>
    <t>教員</t>
    <rPh sb="0" eb="2">
      <t>キョウイン</t>
    </rPh>
    <phoneticPr fontId="9"/>
  </si>
  <si>
    <t>職員</t>
    <rPh sb="0" eb="2">
      <t>ショクイン</t>
    </rPh>
    <phoneticPr fontId="9"/>
  </si>
  <si>
    <t>園児数</t>
    <rPh sb="0" eb="2">
      <t>エンジ</t>
    </rPh>
    <rPh sb="2" eb="3">
      <t>スウ</t>
    </rPh>
    <phoneticPr fontId="9"/>
  </si>
  <si>
    <t>年齢別内訳</t>
    <rPh sb="0" eb="2">
      <t>ネンレイ</t>
    </rPh>
    <rPh sb="2" eb="3">
      <t>ベツ</t>
    </rPh>
    <rPh sb="3" eb="5">
      <t>ウチワケ</t>
    </rPh>
    <phoneticPr fontId="9"/>
  </si>
  <si>
    <t>3歳児</t>
    <rPh sb="1" eb="2">
      <t>サイ</t>
    </rPh>
    <rPh sb="2" eb="3">
      <t>ジ</t>
    </rPh>
    <phoneticPr fontId="9"/>
  </si>
  <si>
    <t>4歳児</t>
    <rPh sb="1" eb="2">
      <t>サイ</t>
    </rPh>
    <rPh sb="2" eb="3">
      <t>ジ</t>
    </rPh>
    <phoneticPr fontId="9"/>
  </si>
  <si>
    <t>5歳児</t>
    <rPh sb="1" eb="2">
      <t>サイ</t>
    </rPh>
    <rPh sb="2" eb="3">
      <t>ジ</t>
    </rPh>
    <phoneticPr fontId="9"/>
  </si>
  <si>
    <t>園</t>
    <rPh sb="0" eb="1">
      <t>エン</t>
    </rPh>
    <phoneticPr fontId="9"/>
  </si>
  <si>
    <t>園名</t>
    <rPh sb="0" eb="1">
      <t>エン</t>
    </rPh>
    <rPh sb="1" eb="2">
      <t>メイ</t>
    </rPh>
    <phoneticPr fontId="6"/>
  </si>
  <si>
    <t>梅花幼稚園</t>
  </si>
  <si>
    <t>たちばな幼稚園</t>
    <rPh sb="4" eb="7">
      <t>ヨウチエン</t>
    </rPh>
    <phoneticPr fontId="10"/>
  </si>
  <si>
    <t>聖マリア幼稚園</t>
    <rPh sb="4" eb="7">
      <t>ヨウチエン</t>
    </rPh>
    <phoneticPr fontId="10"/>
  </si>
  <si>
    <t>上田幼稚園</t>
    <rPh sb="2" eb="5">
      <t>ヨウチエン</t>
    </rPh>
    <phoneticPr fontId="10"/>
  </si>
  <si>
    <t>ふじ学園大屋幼稚園</t>
    <rPh sb="6" eb="9">
      <t>ヨウチエン</t>
    </rPh>
    <phoneticPr fontId="10"/>
  </si>
  <si>
    <t>上田南幼稚園</t>
    <rPh sb="3" eb="6">
      <t>ヨウチエン</t>
    </rPh>
    <phoneticPr fontId="10"/>
  </si>
  <si>
    <t>上田女子短期大学附属幼稚園</t>
    <rPh sb="8" eb="10">
      <t>フゾク</t>
    </rPh>
    <rPh sb="10" eb="13">
      <t>ヨウチエン</t>
    </rPh>
    <phoneticPr fontId="10"/>
  </si>
  <si>
    <t>上田北幼稚園</t>
    <rPh sb="3" eb="6">
      <t>ヨウチエン</t>
    </rPh>
    <phoneticPr fontId="10"/>
  </si>
  <si>
    <t>おひさまクラブ幼稚園</t>
    <rPh sb="7" eb="10">
      <t>ヨウチエン</t>
    </rPh>
    <phoneticPr fontId="10"/>
  </si>
  <si>
    <t>ちぐさ幼稚園</t>
    <rPh sb="3" eb="6">
      <t>ヨウチエン</t>
    </rPh>
    <phoneticPr fontId="7"/>
  </si>
  <si>
    <t>西望幼稚園</t>
    <rPh sb="0" eb="1">
      <t>ニシ</t>
    </rPh>
    <rPh sb="1" eb="2">
      <t>ノゾ</t>
    </rPh>
    <rPh sb="2" eb="5">
      <t>ヨウチエン</t>
    </rPh>
    <phoneticPr fontId="7"/>
  </si>
  <si>
    <t>いずみ幼稚園</t>
  </si>
  <si>
    <t>資料 ： 学校基本調査、各園</t>
    <rPh sb="5" eb="7">
      <t>ガッコウ</t>
    </rPh>
    <rPh sb="7" eb="9">
      <t>キホン</t>
    </rPh>
    <rPh sb="9" eb="11">
      <t>チョウサ</t>
    </rPh>
    <rPh sb="12" eb="14">
      <t>カクエン</t>
    </rPh>
    <phoneticPr fontId="9"/>
  </si>
  <si>
    <t>上田染谷丘高校</t>
  </si>
  <si>
    <t>上田東高校</t>
  </si>
  <si>
    <t>上田西高校</t>
  </si>
  <si>
    <t>丸子修学館高校</t>
    <rPh sb="0" eb="2">
      <t>マルコ</t>
    </rPh>
    <rPh sb="2" eb="3">
      <t>シュウ</t>
    </rPh>
    <rPh sb="3" eb="4">
      <t>ガク</t>
    </rPh>
    <rPh sb="4" eb="5">
      <t>ヤカタ</t>
    </rPh>
    <rPh sb="5" eb="7">
      <t>コウコウ</t>
    </rPh>
    <phoneticPr fontId="7"/>
  </si>
  <si>
    <t>さくら国際高校（通信）</t>
    <rPh sb="3" eb="5">
      <t>コクサイ</t>
    </rPh>
    <rPh sb="5" eb="7">
      <t>コウコウ</t>
    </rPh>
    <rPh sb="8" eb="10">
      <t>ツウシン</t>
    </rPh>
    <phoneticPr fontId="7"/>
  </si>
  <si>
    <t>生徒数</t>
    <rPh sb="0" eb="3">
      <t>セイトスウ</t>
    </rPh>
    <phoneticPr fontId="9"/>
  </si>
  <si>
    <t>前年度卒業者</t>
    <rPh sb="0" eb="3">
      <t>ゼンネンド</t>
    </rPh>
    <rPh sb="3" eb="6">
      <t>ソツギョウシャ</t>
    </rPh>
    <phoneticPr fontId="9"/>
  </si>
  <si>
    <t>上田高校（定時）</t>
    <rPh sb="0" eb="2">
      <t>ウエダ</t>
    </rPh>
    <rPh sb="2" eb="4">
      <t>コウコウ</t>
    </rPh>
    <phoneticPr fontId="7"/>
  </si>
  <si>
    <t>上田千曲高校（定時）</t>
    <rPh sb="0" eb="2">
      <t>ウエダ</t>
    </rPh>
    <rPh sb="2" eb="4">
      <t>チクマ</t>
    </rPh>
    <rPh sb="4" eb="6">
      <t>コウコウ</t>
    </rPh>
    <phoneticPr fontId="7"/>
  </si>
  <si>
    <t>A</t>
    <phoneticPr fontId="9"/>
  </si>
  <si>
    <t>B</t>
    <phoneticPr fontId="9"/>
  </si>
  <si>
    <t>専修学校一般課程入学者・専修学校高等課程進学者（就職進学者を含む）</t>
    <rPh sb="6" eb="8">
      <t>カテイ</t>
    </rPh>
    <rPh sb="18" eb="20">
      <t>カテイ</t>
    </rPh>
    <rPh sb="24" eb="26">
      <t>シュウショク</t>
    </rPh>
    <rPh sb="26" eb="29">
      <t>シンガクシャ</t>
    </rPh>
    <rPh sb="30" eb="31">
      <t>フク</t>
    </rPh>
    <phoneticPr fontId="9"/>
  </si>
  <si>
    <t>C</t>
    <phoneticPr fontId="9"/>
  </si>
  <si>
    <t>大学等進学者
（就職進学者を含む）</t>
    <rPh sb="0" eb="2">
      <t>ダイガク</t>
    </rPh>
    <rPh sb="2" eb="3">
      <t>トウ</t>
    </rPh>
    <rPh sb="3" eb="6">
      <t>シンガクシャ</t>
    </rPh>
    <rPh sb="8" eb="10">
      <t>シュウショク</t>
    </rPh>
    <rPh sb="10" eb="13">
      <t>シンガクシャ</t>
    </rPh>
    <rPh sb="14" eb="15">
      <t>フク</t>
    </rPh>
    <phoneticPr fontId="9"/>
  </si>
  <si>
    <t>専修学校専門課程
（就職進学者を含む）</t>
    <rPh sb="0" eb="2">
      <t>センシュウ</t>
    </rPh>
    <rPh sb="2" eb="4">
      <t>ガッコウ</t>
    </rPh>
    <rPh sb="4" eb="6">
      <t>センモン</t>
    </rPh>
    <rPh sb="6" eb="8">
      <t>カテイ</t>
    </rPh>
    <phoneticPr fontId="9"/>
  </si>
  <si>
    <t>D</t>
    <phoneticPr fontId="9"/>
  </si>
  <si>
    <t>公共職業能力開発施設等入学者
（就職入学者を含む）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4">
      <t>ニュウガクシャ</t>
    </rPh>
    <rPh sb="16" eb="18">
      <t>シュウショク</t>
    </rPh>
    <rPh sb="18" eb="21">
      <t>ニュウガクシャ</t>
    </rPh>
    <rPh sb="22" eb="23">
      <t>フク</t>
    </rPh>
    <phoneticPr fontId="9"/>
  </si>
  <si>
    <t>専修学校一般課程等入学者
（就職入学者を含む）</t>
    <rPh sb="0" eb="2">
      <t>センシュウ</t>
    </rPh>
    <rPh sb="2" eb="4">
      <t>ガッコウ</t>
    </rPh>
    <rPh sb="4" eb="6">
      <t>イッパン</t>
    </rPh>
    <rPh sb="6" eb="8">
      <t>カテイ</t>
    </rPh>
    <rPh sb="8" eb="9">
      <t>トウ</t>
    </rPh>
    <rPh sb="9" eb="12">
      <t>ニュウガクシャ</t>
    </rPh>
    <rPh sb="16" eb="18">
      <t>ニュウガク</t>
    </rPh>
    <phoneticPr fontId="9"/>
  </si>
  <si>
    <t>左記以外の者</t>
    <rPh sb="0" eb="2">
      <t>サキ</t>
    </rPh>
    <rPh sb="2" eb="4">
      <t>イガイ</t>
    </rPh>
    <rPh sb="5" eb="6">
      <t>モノ</t>
    </rPh>
    <phoneticPr fontId="9"/>
  </si>
  <si>
    <t>大学（学部）・短期大学（本科）への入学志願者</t>
    <rPh sb="0" eb="2">
      <t>ダイガク</t>
    </rPh>
    <rPh sb="3" eb="5">
      <t>ガクブ</t>
    </rPh>
    <rPh sb="7" eb="9">
      <t>タンキ</t>
    </rPh>
    <rPh sb="9" eb="11">
      <t>ダイガク</t>
    </rPh>
    <rPh sb="12" eb="14">
      <t>ホンカ</t>
    </rPh>
    <rPh sb="17" eb="19">
      <t>ニュウガク</t>
    </rPh>
    <rPh sb="19" eb="22">
      <t>シガンシャ</t>
    </rPh>
    <phoneticPr fontId="9"/>
  </si>
  <si>
    <t>県内</t>
    <rPh sb="0" eb="2">
      <t>ケンナイ</t>
    </rPh>
    <phoneticPr fontId="9"/>
  </si>
  <si>
    <t>うち市内就職者</t>
    <rPh sb="2" eb="4">
      <t>シナイ</t>
    </rPh>
    <rPh sb="4" eb="6">
      <t>シュウショク</t>
    </rPh>
    <rPh sb="6" eb="7">
      <t>シャ</t>
    </rPh>
    <phoneticPr fontId="9"/>
  </si>
  <si>
    <t>第一次産業</t>
    <rPh sb="0" eb="1">
      <t>ダイ</t>
    </rPh>
    <rPh sb="1" eb="3">
      <t>イチジ</t>
    </rPh>
    <rPh sb="3" eb="5">
      <t>サンギョウ</t>
    </rPh>
    <phoneticPr fontId="9"/>
  </si>
  <si>
    <t>第二次産業</t>
    <rPh sb="0" eb="1">
      <t>ダイ</t>
    </rPh>
    <rPh sb="1" eb="3">
      <t>ニジ</t>
    </rPh>
    <rPh sb="3" eb="5">
      <t>サンギョウ</t>
    </rPh>
    <phoneticPr fontId="9"/>
  </si>
  <si>
    <t>第三次産業</t>
    <rPh sb="0" eb="1">
      <t>ダイ</t>
    </rPh>
    <rPh sb="3" eb="5">
      <t>サンギョウ</t>
    </rPh>
    <phoneticPr fontId="9"/>
  </si>
  <si>
    <t>左記以外</t>
    <rPh sb="0" eb="2">
      <t>サキ</t>
    </rPh>
    <rPh sb="2" eb="4">
      <t>イガイ</t>
    </rPh>
    <phoneticPr fontId="9"/>
  </si>
  <si>
    <t>県外</t>
    <rPh sb="0" eb="2">
      <t>ケンガイ</t>
    </rPh>
    <phoneticPr fontId="9"/>
  </si>
  <si>
    <t>漁業</t>
  </si>
  <si>
    <t>建設業</t>
  </si>
  <si>
    <t>製造業</t>
  </si>
  <si>
    <t>電気･ガス･熱供給･水道業</t>
  </si>
  <si>
    <t>情報通信業</t>
  </si>
  <si>
    <t>複合サービス事業</t>
    <rPh sb="0" eb="2">
      <t>フクゴウ</t>
    </rPh>
    <rPh sb="6" eb="8">
      <t>ジギョウ</t>
    </rPh>
    <phoneticPr fontId="7"/>
  </si>
  <si>
    <t>左記以外のもの</t>
    <rPh sb="0" eb="2">
      <t>サキ</t>
    </rPh>
    <rPh sb="2" eb="4">
      <t>イガイ</t>
    </rPh>
    <phoneticPr fontId="9"/>
  </si>
  <si>
    <t>サービス業</t>
    <rPh sb="4" eb="5">
      <t>ギョウ</t>
    </rPh>
    <phoneticPr fontId="7"/>
  </si>
  <si>
    <t>公務</t>
    <phoneticPr fontId="9"/>
  </si>
  <si>
    <t>小学校児童</t>
    <rPh sb="0" eb="3">
      <t>ショウガッコウ</t>
    </rPh>
    <rPh sb="3" eb="5">
      <t>ジドウ</t>
    </rPh>
    <phoneticPr fontId="9"/>
  </si>
  <si>
    <t>区分</t>
    <rPh sb="0" eb="2">
      <t>クブン</t>
    </rPh>
    <phoneticPr fontId="9"/>
  </si>
  <si>
    <t>身長</t>
    <rPh sb="0" eb="2">
      <t>シンチョウ</t>
    </rPh>
    <phoneticPr fontId="9"/>
  </si>
  <si>
    <t>体重</t>
    <rPh sb="0" eb="2">
      <t>タイジュウ</t>
    </rPh>
    <phoneticPr fontId="9"/>
  </si>
  <si>
    <t>各年4月30日現在　単位 ： 身長 cm　体重 kg</t>
    <rPh sb="0" eb="2">
      <t>カクネン</t>
    </rPh>
    <rPh sb="3" eb="4">
      <t>ガツ</t>
    </rPh>
    <rPh sb="6" eb="7">
      <t>ニチ</t>
    </rPh>
    <rPh sb="7" eb="9">
      <t>ゲンザイ</t>
    </rPh>
    <rPh sb="10" eb="12">
      <t>タンイ</t>
    </rPh>
    <rPh sb="15" eb="17">
      <t>シンチョウ</t>
    </rPh>
    <rPh sb="21" eb="23">
      <t>タイジュウ</t>
    </rPh>
    <phoneticPr fontId="9"/>
  </si>
  <si>
    <t>1年</t>
    <rPh sb="1" eb="2">
      <t>ネン</t>
    </rPh>
    <phoneticPr fontId="9"/>
  </si>
  <si>
    <t>2年</t>
    <rPh sb="1" eb="2">
      <t>ネン</t>
    </rPh>
    <phoneticPr fontId="9"/>
  </si>
  <si>
    <t>3年</t>
    <rPh sb="1" eb="2">
      <t>ネン</t>
    </rPh>
    <phoneticPr fontId="9"/>
  </si>
  <si>
    <t>4年</t>
    <rPh sb="1" eb="2">
      <t>ネン</t>
    </rPh>
    <phoneticPr fontId="9"/>
  </si>
  <si>
    <t>5年</t>
    <rPh sb="1" eb="2">
      <t>ネン</t>
    </rPh>
    <phoneticPr fontId="9"/>
  </si>
  <si>
    <t>6年</t>
    <rPh sb="1" eb="2">
      <t>ネン</t>
    </rPh>
    <phoneticPr fontId="9"/>
  </si>
  <si>
    <t>中学校生徒</t>
    <rPh sb="0" eb="3">
      <t>チュウガッコウ</t>
    </rPh>
    <rPh sb="3" eb="5">
      <t>セイト</t>
    </rPh>
    <phoneticPr fontId="9"/>
  </si>
  <si>
    <t>資料 ： 学校教育課</t>
    <rPh sb="5" eb="7">
      <t>ガッコウ</t>
    </rPh>
    <rPh sb="7" eb="9">
      <t>キョウイク</t>
    </rPh>
    <rPh sb="9" eb="10">
      <t>カ</t>
    </rPh>
    <phoneticPr fontId="9"/>
  </si>
  <si>
    <t>第二学校給食センター（上田地域）</t>
    <rPh sb="0" eb="2">
      <t>ダイニ</t>
    </rPh>
    <rPh sb="2" eb="4">
      <t>ガッコウ</t>
    </rPh>
    <rPh sb="4" eb="6">
      <t>キュウショク</t>
    </rPh>
    <rPh sb="11" eb="13">
      <t>ウエダ</t>
    </rPh>
    <rPh sb="13" eb="15">
      <t>チイキ</t>
    </rPh>
    <phoneticPr fontId="9"/>
  </si>
  <si>
    <t>給食数</t>
    <rPh sb="0" eb="2">
      <t>キュウショク</t>
    </rPh>
    <rPh sb="2" eb="3">
      <t>スウ</t>
    </rPh>
    <phoneticPr fontId="9"/>
  </si>
  <si>
    <t>給食
日数</t>
    <rPh sb="0" eb="2">
      <t>キュウショク</t>
    </rPh>
    <rPh sb="3" eb="5">
      <t>ニッスウ</t>
    </rPh>
    <phoneticPr fontId="9"/>
  </si>
  <si>
    <t>日</t>
    <rPh sb="0" eb="1">
      <t>ニチ</t>
    </rPh>
    <phoneticPr fontId="9"/>
  </si>
  <si>
    <t>1日の給食費</t>
    <rPh sb="1" eb="2">
      <t>ニチ</t>
    </rPh>
    <rPh sb="3" eb="6">
      <t>キュウショクヒ</t>
    </rPh>
    <phoneticPr fontId="9"/>
  </si>
  <si>
    <t>低学年</t>
    <rPh sb="0" eb="3">
      <t>テイガクネン</t>
    </rPh>
    <phoneticPr fontId="9"/>
  </si>
  <si>
    <t>高学年</t>
    <rPh sb="0" eb="3">
      <t>コウガクネン</t>
    </rPh>
    <phoneticPr fontId="9"/>
  </si>
  <si>
    <t>円</t>
    <rPh sb="0" eb="1">
      <t>エン</t>
    </rPh>
    <phoneticPr fontId="9"/>
  </si>
  <si>
    <t>丸子学校給食センター（丸子地域）</t>
    <rPh sb="0" eb="2">
      <t>マルコ</t>
    </rPh>
    <rPh sb="2" eb="4">
      <t>ガッコウ</t>
    </rPh>
    <rPh sb="4" eb="6">
      <t>キュウショク</t>
    </rPh>
    <rPh sb="11" eb="13">
      <t>マルコ</t>
    </rPh>
    <rPh sb="13" eb="15">
      <t>チイキ</t>
    </rPh>
    <phoneticPr fontId="9"/>
  </si>
  <si>
    <t>自校給食（上田地域）</t>
    <rPh sb="0" eb="2">
      <t>ジコウ</t>
    </rPh>
    <rPh sb="2" eb="4">
      <t>キュウショク</t>
    </rPh>
    <rPh sb="5" eb="7">
      <t>ウエダ</t>
    </rPh>
    <rPh sb="7" eb="9">
      <t>チイキ</t>
    </rPh>
    <phoneticPr fontId="9"/>
  </si>
  <si>
    <t>自校給食（真田地域）</t>
    <rPh sb="0" eb="2">
      <t>ジコウ</t>
    </rPh>
    <rPh sb="2" eb="4">
      <t>キュウショク</t>
    </rPh>
    <rPh sb="5" eb="7">
      <t>サナダ</t>
    </rPh>
    <rPh sb="7" eb="9">
      <t>チイキ</t>
    </rPh>
    <phoneticPr fontId="9"/>
  </si>
  <si>
    <t>（注）　真田地域4校の合計給食数、平均給食日数</t>
    <phoneticPr fontId="9"/>
  </si>
  <si>
    <t>自校給食（武石地域）</t>
    <rPh sb="0" eb="2">
      <t>ジコウ</t>
    </rPh>
    <rPh sb="2" eb="4">
      <t>キュウショク</t>
    </rPh>
    <rPh sb="5" eb="7">
      <t>タケシ</t>
    </rPh>
    <rPh sb="7" eb="9">
      <t>チイキ</t>
    </rPh>
    <phoneticPr fontId="9"/>
  </si>
  <si>
    <t>第一学校給食センター（上田地域）</t>
    <rPh sb="0" eb="2">
      <t>ダイイチ</t>
    </rPh>
    <rPh sb="2" eb="4">
      <t>ガッコウ</t>
    </rPh>
    <rPh sb="4" eb="6">
      <t>キュウショク</t>
    </rPh>
    <rPh sb="11" eb="13">
      <t>ウエダ</t>
    </rPh>
    <rPh sb="13" eb="15">
      <t>チイキ</t>
    </rPh>
    <phoneticPr fontId="9"/>
  </si>
  <si>
    <t>1日の
給食費</t>
    <rPh sb="1" eb="2">
      <t>ニチ</t>
    </rPh>
    <rPh sb="4" eb="7">
      <t>キュウショクヒ</t>
    </rPh>
    <phoneticPr fontId="9"/>
  </si>
  <si>
    <t>（注）　上田地域7校の合計給食数、平均給食日数</t>
    <phoneticPr fontId="9"/>
  </si>
  <si>
    <t>（注）　丸子地域2校の合計給食数、平均給食日数</t>
    <rPh sb="19" eb="21">
      <t>キュウショク</t>
    </rPh>
    <phoneticPr fontId="9"/>
  </si>
  <si>
    <t>（注）　真田地域2校の合計給食数、平均給食日数</t>
    <phoneticPr fontId="9"/>
  </si>
  <si>
    <t>一般</t>
    <rPh sb="0" eb="2">
      <t>イッパン</t>
    </rPh>
    <phoneticPr fontId="9"/>
  </si>
  <si>
    <t>小中学生</t>
    <rPh sb="0" eb="4">
      <t>ショウチュウガクセイ</t>
    </rPh>
    <phoneticPr fontId="9"/>
  </si>
  <si>
    <t>団体</t>
    <rPh sb="0" eb="2">
      <t>ダンタイ</t>
    </rPh>
    <phoneticPr fontId="9"/>
  </si>
  <si>
    <t>回数</t>
    <rPh sb="0" eb="2">
      <t>カイスウ</t>
    </rPh>
    <phoneticPr fontId="9"/>
  </si>
  <si>
    <t>講座</t>
    <rPh sb="0" eb="2">
      <t>コウザ</t>
    </rPh>
    <phoneticPr fontId="9"/>
  </si>
  <si>
    <t>入館者数</t>
    <rPh sb="0" eb="3">
      <t>ニュウカンシャ</t>
    </rPh>
    <rPh sb="3" eb="4">
      <t>スウ</t>
    </rPh>
    <phoneticPr fontId="9"/>
  </si>
  <si>
    <t>回</t>
    <rPh sb="0" eb="1">
      <t>カイ</t>
    </rPh>
    <phoneticPr fontId="9"/>
  </si>
  <si>
    <t>有料
入館者</t>
    <rPh sb="0" eb="2">
      <t>ユウリョウ</t>
    </rPh>
    <rPh sb="3" eb="4">
      <t>ニュウ</t>
    </rPh>
    <rPh sb="4" eb="5">
      <t>カン</t>
    </rPh>
    <rPh sb="5" eb="6">
      <t>シャ</t>
    </rPh>
    <phoneticPr fontId="9"/>
  </si>
  <si>
    <t>無料
入館者</t>
    <rPh sb="0" eb="2">
      <t>ムリョウ</t>
    </rPh>
    <rPh sb="3" eb="4">
      <t>ニュウ</t>
    </rPh>
    <rPh sb="4" eb="5">
      <t>カン</t>
    </rPh>
    <rPh sb="5" eb="6">
      <t>シャ</t>
    </rPh>
    <phoneticPr fontId="9"/>
  </si>
  <si>
    <t>観覧者</t>
    <rPh sb="0" eb="3">
      <t>カンランシャ</t>
    </rPh>
    <phoneticPr fontId="9"/>
  </si>
  <si>
    <t>参加者</t>
    <rPh sb="0" eb="3">
      <t>サンカシャ</t>
    </rPh>
    <phoneticPr fontId="9"/>
  </si>
  <si>
    <t>特別
展示会</t>
    <rPh sb="0" eb="2">
      <t>トクベツ</t>
    </rPh>
    <rPh sb="3" eb="5">
      <t>テンジ</t>
    </rPh>
    <rPh sb="5" eb="6">
      <t>カイ</t>
    </rPh>
    <phoneticPr fontId="9"/>
  </si>
  <si>
    <t>史跡
見学会</t>
    <rPh sb="0" eb="2">
      <t>シセキ</t>
    </rPh>
    <rPh sb="3" eb="5">
      <t>ケンガク</t>
    </rPh>
    <rPh sb="5" eb="6">
      <t>カイ</t>
    </rPh>
    <phoneticPr fontId="9"/>
  </si>
  <si>
    <t>資料 ： 信濃国分寺資料館</t>
    <rPh sb="5" eb="7">
      <t>シナノ</t>
    </rPh>
    <rPh sb="7" eb="10">
      <t>コクブンジ</t>
    </rPh>
    <rPh sb="10" eb="13">
      <t>シリョウカン</t>
    </rPh>
    <phoneticPr fontId="9"/>
  </si>
  <si>
    <t>教室・
見学会等</t>
    <rPh sb="0" eb="2">
      <t>キョウシツ</t>
    </rPh>
    <rPh sb="4" eb="7">
      <t>ケンガクカイ</t>
    </rPh>
    <rPh sb="7" eb="8">
      <t>トウ</t>
    </rPh>
    <phoneticPr fontId="9"/>
  </si>
  <si>
    <t>各年度末日現在</t>
    <rPh sb="0" eb="3">
      <t>カクネンド</t>
    </rPh>
    <rPh sb="3" eb="5">
      <t>マツジツ</t>
    </rPh>
    <rPh sb="5" eb="7">
      <t>ゲンザイ</t>
    </rPh>
    <phoneticPr fontId="9"/>
  </si>
  <si>
    <t>蔵書冊数</t>
    <rPh sb="0" eb="2">
      <t>ゾウショ</t>
    </rPh>
    <rPh sb="2" eb="4">
      <t>サツスウ</t>
    </rPh>
    <phoneticPr fontId="9"/>
  </si>
  <si>
    <t>上田図書館</t>
    <rPh sb="0" eb="2">
      <t>ウエダ</t>
    </rPh>
    <rPh sb="2" eb="5">
      <t>トショカン</t>
    </rPh>
    <phoneticPr fontId="9"/>
  </si>
  <si>
    <t>図書館</t>
    <rPh sb="0" eb="3">
      <t>トショカン</t>
    </rPh>
    <phoneticPr fontId="9"/>
  </si>
  <si>
    <t>丸子図書館</t>
    <rPh sb="0" eb="2">
      <t>マルコ</t>
    </rPh>
    <rPh sb="2" eb="5">
      <t>トショカン</t>
    </rPh>
    <phoneticPr fontId="9"/>
  </si>
  <si>
    <t>冊</t>
    <rPh sb="0" eb="1">
      <t>サツ</t>
    </rPh>
    <phoneticPr fontId="9"/>
  </si>
  <si>
    <t>移動
図書館</t>
    <rPh sb="0" eb="2">
      <t>イドウ</t>
    </rPh>
    <rPh sb="3" eb="6">
      <t>トショカン</t>
    </rPh>
    <phoneticPr fontId="9"/>
  </si>
  <si>
    <t>上田
創造館
分室</t>
    <rPh sb="0" eb="2">
      <t>ウエダ</t>
    </rPh>
    <rPh sb="3" eb="5">
      <t>ソウゾウ</t>
    </rPh>
    <rPh sb="4" eb="5">
      <t>ゾウ</t>
    </rPh>
    <rPh sb="5" eb="6">
      <t>カン</t>
    </rPh>
    <rPh sb="7" eb="9">
      <t>ブンシツ</t>
    </rPh>
    <phoneticPr fontId="9"/>
  </si>
  <si>
    <t>真田
図書館</t>
    <rPh sb="0" eb="2">
      <t>サナダ</t>
    </rPh>
    <rPh sb="3" eb="6">
      <t>トショカン</t>
    </rPh>
    <phoneticPr fontId="9"/>
  </si>
  <si>
    <t>貸出冊数</t>
    <rPh sb="0" eb="2">
      <t>カシダシ</t>
    </rPh>
    <rPh sb="2" eb="4">
      <t>サツスウ</t>
    </rPh>
    <phoneticPr fontId="9"/>
  </si>
  <si>
    <t>利用登録者数</t>
    <rPh sb="0" eb="2">
      <t>リヨウ</t>
    </rPh>
    <rPh sb="2" eb="5">
      <t>トウロクシャ</t>
    </rPh>
    <rPh sb="5" eb="6">
      <t>スウ</t>
    </rPh>
    <phoneticPr fontId="9"/>
  </si>
  <si>
    <t>丸子
図書館</t>
    <rPh sb="0" eb="2">
      <t>マルコ</t>
    </rPh>
    <rPh sb="3" eb="6">
      <t>トショカン</t>
    </rPh>
    <phoneticPr fontId="9"/>
  </si>
  <si>
    <t>資料 ： 各図書館</t>
    <rPh sb="5" eb="6">
      <t>カク</t>
    </rPh>
    <rPh sb="6" eb="9">
      <t>トショカン</t>
    </rPh>
    <phoneticPr fontId="9"/>
  </si>
  <si>
    <t>第1会議室</t>
    <rPh sb="0" eb="1">
      <t>ダイ</t>
    </rPh>
    <rPh sb="2" eb="5">
      <t>カイギシツ</t>
    </rPh>
    <phoneticPr fontId="9"/>
  </si>
  <si>
    <t>和室</t>
    <rPh sb="0" eb="2">
      <t>ワシツ</t>
    </rPh>
    <phoneticPr fontId="9"/>
  </si>
  <si>
    <t>件</t>
    <rPh sb="0" eb="1">
      <t>ケン</t>
    </rPh>
    <phoneticPr fontId="9"/>
  </si>
  <si>
    <t>施設名</t>
    <rPh sb="0" eb="2">
      <t>シセツ</t>
    </rPh>
    <rPh sb="2" eb="3">
      <t>メイ</t>
    </rPh>
    <phoneticPr fontId="6"/>
  </si>
  <si>
    <t>常磐城1-1-30</t>
  </si>
  <si>
    <t>上田城跡公園多目的広場</t>
    <rPh sb="0" eb="2">
      <t>ウエダ</t>
    </rPh>
    <rPh sb="4" eb="6">
      <t>コウエン</t>
    </rPh>
    <rPh sb="6" eb="9">
      <t>タモクテキ</t>
    </rPh>
    <rPh sb="9" eb="11">
      <t>ヒロバ</t>
    </rPh>
    <phoneticPr fontId="7"/>
  </si>
  <si>
    <t>材木町1-14-1</t>
  </si>
  <si>
    <t>下塩尻1040-4</t>
  </si>
  <si>
    <t>総合体育館</t>
    <rPh sb="0" eb="2">
      <t>ソウゴウ</t>
    </rPh>
    <rPh sb="2" eb="5">
      <t>タイイクカン</t>
    </rPh>
    <phoneticPr fontId="7"/>
  </si>
  <si>
    <t>室内多目的運動場</t>
    <rPh sb="0" eb="2">
      <t>シツナイ</t>
    </rPh>
    <rPh sb="2" eb="5">
      <t>タモクテキ</t>
    </rPh>
    <rPh sb="5" eb="8">
      <t>ウンドウジョウ</t>
    </rPh>
    <phoneticPr fontId="7"/>
  </si>
  <si>
    <t>体育館</t>
    <rPh sb="0" eb="3">
      <t>タイイクカン</t>
    </rPh>
    <phoneticPr fontId="7"/>
  </si>
  <si>
    <t>上塩尻623</t>
  </si>
  <si>
    <t>テニスコート</t>
  </si>
  <si>
    <t>丸子総合グラウンド</t>
    <rPh sb="0" eb="2">
      <t>マルコ</t>
    </rPh>
    <rPh sb="2" eb="4">
      <t>ソウゴウ</t>
    </rPh>
    <phoneticPr fontId="7"/>
  </si>
  <si>
    <t>丸子総合体育館</t>
    <rPh sb="0" eb="2">
      <t>マルコ</t>
    </rPh>
    <rPh sb="2" eb="4">
      <t>ソウゴウ</t>
    </rPh>
    <rPh sb="4" eb="7">
      <t>タイイクカン</t>
    </rPh>
    <phoneticPr fontId="7"/>
  </si>
  <si>
    <t>依田窪プール</t>
    <rPh sb="0" eb="2">
      <t>ヨダ</t>
    </rPh>
    <rPh sb="2" eb="3">
      <t>クボ</t>
    </rPh>
    <phoneticPr fontId="7"/>
  </si>
  <si>
    <t>丸子テニスコート</t>
    <rPh sb="0" eb="2">
      <t>マルコ</t>
    </rPh>
    <phoneticPr fontId="7"/>
  </si>
  <si>
    <t>丸子相撲場</t>
    <rPh sb="0" eb="2">
      <t>マルコ</t>
    </rPh>
    <rPh sb="2" eb="4">
      <t>スモウ</t>
    </rPh>
    <rPh sb="4" eb="5">
      <t>バ</t>
    </rPh>
    <phoneticPr fontId="7"/>
  </si>
  <si>
    <t>大塩体育館</t>
    <rPh sb="0" eb="2">
      <t>オオシオ</t>
    </rPh>
    <rPh sb="2" eb="5">
      <t>タイイクカン</t>
    </rPh>
    <phoneticPr fontId="7"/>
  </si>
  <si>
    <t>真田体育館</t>
    <rPh sb="0" eb="2">
      <t>サナダ</t>
    </rPh>
    <rPh sb="2" eb="5">
      <t>タイイクカン</t>
    </rPh>
    <phoneticPr fontId="7"/>
  </si>
  <si>
    <t>真田運動公園グラウンド</t>
    <rPh sb="0" eb="2">
      <t>サナダ</t>
    </rPh>
    <rPh sb="2" eb="4">
      <t>ウンドウ</t>
    </rPh>
    <rPh sb="4" eb="6">
      <t>コウエン</t>
    </rPh>
    <phoneticPr fontId="7"/>
  </si>
  <si>
    <t>真田運動公園テニスコート</t>
    <rPh sb="0" eb="2">
      <t>サナダ</t>
    </rPh>
    <rPh sb="2" eb="4">
      <t>ウンドウ</t>
    </rPh>
    <rPh sb="4" eb="6">
      <t>コウエン</t>
    </rPh>
    <phoneticPr fontId="7"/>
  </si>
  <si>
    <t>洗馬川公園グラウンド</t>
    <rPh sb="0" eb="1">
      <t>アラ</t>
    </rPh>
    <rPh sb="1" eb="2">
      <t>ウマ</t>
    </rPh>
    <rPh sb="2" eb="3">
      <t>カワ</t>
    </rPh>
    <rPh sb="3" eb="5">
      <t>コウエン</t>
    </rPh>
    <phoneticPr fontId="7"/>
  </si>
  <si>
    <t>武石体育館</t>
    <rPh sb="0" eb="2">
      <t>タケシ</t>
    </rPh>
    <rPh sb="2" eb="5">
      <t>タイイクカン</t>
    </rPh>
    <phoneticPr fontId="7"/>
  </si>
  <si>
    <t>築地原トレーニングセンター</t>
    <rPh sb="0" eb="2">
      <t>ツキジ</t>
    </rPh>
    <rPh sb="2" eb="3">
      <t>ハラ</t>
    </rPh>
    <phoneticPr fontId="7"/>
  </si>
  <si>
    <t>武石テニスコート</t>
    <rPh sb="0" eb="2">
      <t>タケシ</t>
    </rPh>
    <phoneticPr fontId="7"/>
  </si>
  <si>
    <t>利用者数</t>
    <rPh sb="0" eb="3">
      <t>リヨウシャ</t>
    </rPh>
    <rPh sb="3" eb="4">
      <t>スウ</t>
    </rPh>
    <phoneticPr fontId="9"/>
  </si>
  <si>
    <t>上田城跡公園体育館</t>
    <rPh sb="0" eb="2">
      <t>ウエダ</t>
    </rPh>
    <rPh sb="2" eb="4">
      <t>ジョウセキ</t>
    </rPh>
    <rPh sb="4" eb="6">
      <t>コウエン</t>
    </rPh>
    <rPh sb="6" eb="9">
      <t>タイイクカン</t>
    </rPh>
    <phoneticPr fontId="7"/>
  </si>
  <si>
    <t>上田城跡公園第二体育館</t>
    <rPh sb="0" eb="1">
      <t>ウエ</t>
    </rPh>
    <rPh sb="1" eb="2">
      <t>タ</t>
    </rPh>
    <rPh sb="4" eb="6">
      <t>コウエン</t>
    </rPh>
    <rPh sb="6" eb="8">
      <t>ダイニ</t>
    </rPh>
    <rPh sb="8" eb="11">
      <t>タイイクカン</t>
    </rPh>
    <phoneticPr fontId="7"/>
  </si>
  <si>
    <t>上田城跡公園野球場</t>
    <rPh sb="0" eb="2">
      <t>ウエダ</t>
    </rPh>
    <rPh sb="4" eb="6">
      <t>コウエン</t>
    </rPh>
    <rPh sb="6" eb="9">
      <t>ヤキュウジョウ</t>
    </rPh>
    <phoneticPr fontId="7"/>
  </si>
  <si>
    <t>染屋台グラウンド</t>
    <rPh sb="0" eb="2">
      <t>ソメヤ</t>
    </rPh>
    <rPh sb="2" eb="3">
      <t>ダイ</t>
    </rPh>
    <phoneticPr fontId="7"/>
  </si>
  <si>
    <t>上田城跡公園東・西テニスコート</t>
    <rPh sb="0" eb="2">
      <t>ウエダ</t>
    </rPh>
    <rPh sb="4" eb="6">
      <t>コウエン</t>
    </rPh>
    <rPh sb="6" eb="7">
      <t>ヒガシ</t>
    </rPh>
    <rPh sb="8" eb="9">
      <t>ニシ</t>
    </rPh>
    <phoneticPr fontId="7"/>
  </si>
  <si>
    <t>上田城跡公園陸上競技場</t>
    <rPh sb="0" eb="2">
      <t>ウエダ</t>
    </rPh>
    <rPh sb="4" eb="6">
      <t>コウエン</t>
    </rPh>
    <rPh sb="6" eb="8">
      <t>リクジョウ</t>
    </rPh>
    <rPh sb="8" eb="10">
      <t>キョウギ</t>
    </rPh>
    <rPh sb="10" eb="11">
      <t>ジョウ</t>
    </rPh>
    <phoneticPr fontId="7"/>
  </si>
  <si>
    <t>上田城跡公園弓道場</t>
    <rPh sb="0" eb="2">
      <t>ウエダ</t>
    </rPh>
    <rPh sb="4" eb="6">
      <t>コウエン</t>
    </rPh>
    <rPh sb="6" eb="8">
      <t>キュウドウ</t>
    </rPh>
    <rPh sb="8" eb="9">
      <t>ジョウ</t>
    </rPh>
    <phoneticPr fontId="7"/>
  </si>
  <si>
    <t>上田城跡公園相撲場</t>
    <rPh sb="0" eb="2">
      <t>ウエダ</t>
    </rPh>
    <rPh sb="4" eb="6">
      <t>コウエン</t>
    </rPh>
    <rPh sb="6" eb="8">
      <t>スモウ</t>
    </rPh>
    <rPh sb="8" eb="9">
      <t>ジョウ</t>
    </rPh>
    <phoneticPr fontId="7"/>
  </si>
  <si>
    <t>ちびっこプール</t>
  </si>
  <si>
    <t>河川敷グラウンド</t>
    <rPh sb="0" eb="3">
      <t>カセンジキ</t>
    </rPh>
    <phoneticPr fontId="7"/>
  </si>
  <si>
    <t>プール</t>
  </si>
  <si>
    <t>アーチェリー場</t>
    <rPh sb="6" eb="7">
      <t>ジョウ</t>
    </rPh>
    <phoneticPr fontId="7"/>
  </si>
  <si>
    <t>マレットゴルフ場</t>
    <rPh sb="7" eb="8">
      <t>ジョウ</t>
    </rPh>
    <phoneticPr fontId="7"/>
  </si>
  <si>
    <t>多目的グラウンド</t>
    <rPh sb="0" eb="3">
      <t>タモクテキ</t>
    </rPh>
    <phoneticPr fontId="7"/>
  </si>
  <si>
    <t>県営野球場</t>
    <rPh sb="0" eb="2">
      <t>ケンエイ</t>
    </rPh>
    <rPh sb="2" eb="5">
      <t>ヤキュウジョウ</t>
    </rPh>
    <phoneticPr fontId="7"/>
  </si>
  <si>
    <t>多目的運動場</t>
    <rPh sb="0" eb="3">
      <t>タモクテキ</t>
    </rPh>
    <rPh sb="3" eb="6">
      <t>ウンドウジョウ</t>
    </rPh>
    <phoneticPr fontId="7"/>
  </si>
  <si>
    <t>柔剣道場</t>
    <rPh sb="0" eb="1">
      <t>ジュウ</t>
    </rPh>
    <rPh sb="1" eb="3">
      <t>ケンドウ</t>
    </rPh>
    <rPh sb="3" eb="4">
      <t>ジョウ</t>
    </rPh>
    <phoneticPr fontId="7"/>
  </si>
  <si>
    <t>柔道場</t>
    <rPh sb="0" eb="3">
      <t>ジュウドウジョウ</t>
    </rPh>
    <phoneticPr fontId="7"/>
  </si>
  <si>
    <t>丸子ゲートボール場</t>
    <rPh sb="0" eb="2">
      <t>マルコ</t>
    </rPh>
    <rPh sb="8" eb="9">
      <t>バ</t>
    </rPh>
    <phoneticPr fontId="7"/>
  </si>
  <si>
    <t>東内室内ゲートボール場</t>
    <rPh sb="0" eb="1">
      <t>ヒガシ</t>
    </rPh>
    <rPh sb="1" eb="2">
      <t>ウチ</t>
    </rPh>
    <rPh sb="2" eb="4">
      <t>シツナイ</t>
    </rPh>
    <rPh sb="10" eb="11">
      <t>ジョウ</t>
    </rPh>
    <phoneticPr fontId="7"/>
  </si>
  <si>
    <t>長瀬室内ゲートボール場</t>
    <rPh sb="0" eb="2">
      <t>ナガセ</t>
    </rPh>
    <rPh sb="2" eb="4">
      <t>シツナイ</t>
    </rPh>
    <rPh sb="10" eb="11">
      <t>ジョウ</t>
    </rPh>
    <phoneticPr fontId="7"/>
  </si>
  <si>
    <t>北部体育館</t>
    <rPh sb="0" eb="2">
      <t>ホクブ</t>
    </rPh>
    <rPh sb="2" eb="5">
      <t>タイイクカン</t>
    </rPh>
    <phoneticPr fontId="7"/>
  </si>
  <si>
    <t>天下山マレットゴルフ場</t>
    <rPh sb="0" eb="2">
      <t>テンカ</t>
    </rPh>
    <rPh sb="2" eb="3">
      <t>サン</t>
    </rPh>
    <rPh sb="10" eb="11">
      <t>ジョウ</t>
    </rPh>
    <phoneticPr fontId="7"/>
  </si>
  <si>
    <t>学校開放体育館</t>
    <rPh sb="0" eb="2">
      <t>ガッコウ</t>
    </rPh>
    <rPh sb="2" eb="4">
      <t>カイホウ</t>
    </rPh>
    <rPh sb="4" eb="7">
      <t>タイイクカン</t>
    </rPh>
    <phoneticPr fontId="7"/>
  </si>
  <si>
    <t>学校開放校庭</t>
    <rPh sb="0" eb="2">
      <t>ガッコウ</t>
    </rPh>
    <rPh sb="2" eb="4">
      <t>カイホウ</t>
    </rPh>
    <rPh sb="4" eb="6">
      <t>コウテイ</t>
    </rPh>
    <phoneticPr fontId="7"/>
  </si>
  <si>
    <t>ふれあいさなだ館</t>
    <rPh sb="7" eb="8">
      <t>ヤカタ</t>
    </rPh>
    <phoneticPr fontId="7"/>
  </si>
  <si>
    <t>菅平高原ジャンプ台</t>
    <rPh sb="0" eb="2">
      <t>スガダイラ</t>
    </rPh>
    <rPh sb="2" eb="4">
      <t>コウゲン</t>
    </rPh>
    <rPh sb="8" eb="9">
      <t>ダイ</t>
    </rPh>
    <phoneticPr fontId="7"/>
  </si>
  <si>
    <t>総合グラウンド</t>
    <rPh sb="0" eb="2">
      <t>ソウゴウ</t>
    </rPh>
    <phoneticPr fontId="7"/>
  </si>
  <si>
    <t>武石室内ゲートボール場</t>
    <rPh sb="0" eb="2">
      <t>タケシ</t>
    </rPh>
    <rPh sb="2" eb="4">
      <t>シツナイ</t>
    </rPh>
    <rPh sb="10" eb="11">
      <t>ジョウ</t>
    </rPh>
    <phoneticPr fontId="7"/>
  </si>
  <si>
    <t>森林公園マレットゴルフ場</t>
    <rPh sb="0" eb="4">
      <t>シンリンコウエン</t>
    </rPh>
    <rPh sb="11" eb="12">
      <t>ジョウ</t>
    </rPh>
    <phoneticPr fontId="7"/>
  </si>
  <si>
    <t>上田城跡公園管理事務所管内合計</t>
    <rPh sb="0" eb="2">
      <t>ウエダ</t>
    </rPh>
    <rPh sb="4" eb="6">
      <t>コウエン</t>
    </rPh>
    <rPh sb="6" eb="8">
      <t>カンリ</t>
    </rPh>
    <rPh sb="8" eb="10">
      <t>ジム</t>
    </rPh>
    <rPh sb="10" eb="11">
      <t>ショ</t>
    </rPh>
    <rPh sb="11" eb="13">
      <t>カンナイ</t>
    </rPh>
    <rPh sb="13" eb="15">
      <t>ゴウケイ</t>
    </rPh>
    <phoneticPr fontId="9"/>
  </si>
  <si>
    <t>自然運動公園合計</t>
    <rPh sb="0" eb="2">
      <t>シゼン</t>
    </rPh>
    <rPh sb="2" eb="4">
      <t>ウンドウ</t>
    </rPh>
    <rPh sb="4" eb="6">
      <t>コウエン</t>
    </rPh>
    <rPh sb="6" eb="8">
      <t>ゴウケイ</t>
    </rPh>
    <phoneticPr fontId="9"/>
  </si>
  <si>
    <t>上田古戦場公園合計</t>
    <rPh sb="0" eb="2">
      <t>ウエダ</t>
    </rPh>
    <rPh sb="2" eb="5">
      <t>コセンジョウ</t>
    </rPh>
    <rPh sb="5" eb="7">
      <t>コウエン</t>
    </rPh>
    <rPh sb="7" eb="9">
      <t>ゴウケイ</t>
    </rPh>
    <phoneticPr fontId="9"/>
  </si>
  <si>
    <t>アクアプラザ上田</t>
    <rPh sb="6" eb="8">
      <t>ウエダ</t>
    </rPh>
    <phoneticPr fontId="9"/>
  </si>
  <si>
    <t>川西社会体育館</t>
    <rPh sb="0" eb="2">
      <t>カワニシ</t>
    </rPh>
    <rPh sb="2" eb="4">
      <t>シャカイ</t>
    </rPh>
    <rPh sb="4" eb="7">
      <t>タイイクカン</t>
    </rPh>
    <phoneticPr fontId="9"/>
  </si>
  <si>
    <t>上野が丘社会体育館</t>
    <rPh sb="0" eb="2">
      <t>ウエノ</t>
    </rPh>
    <rPh sb="3" eb="4">
      <t>オカ</t>
    </rPh>
    <rPh sb="4" eb="6">
      <t>シャカイ</t>
    </rPh>
    <rPh sb="6" eb="9">
      <t>タイイクカン</t>
    </rPh>
    <phoneticPr fontId="9"/>
  </si>
  <si>
    <t>学校開放体育館</t>
    <rPh sb="0" eb="2">
      <t>ガッコウ</t>
    </rPh>
    <rPh sb="2" eb="4">
      <t>カイホウ</t>
    </rPh>
    <phoneticPr fontId="9"/>
  </si>
  <si>
    <t>学校開放グラウンド</t>
    <rPh sb="0" eb="2">
      <t>ガッコウ</t>
    </rPh>
    <rPh sb="2" eb="4">
      <t>カイホウ</t>
    </rPh>
    <phoneticPr fontId="9"/>
  </si>
  <si>
    <t>丸子地域合計</t>
    <rPh sb="0" eb="2">
      <t>マルコ</t>
    </rPh>
    <rPh sb="2" eb="4">
      <t>チイキ</t>
    </rPh>
    <rPh sb="4" eb="6">
      <t>ゴウケイ</t>
    </rPh>
    <phoneticPr fontId="9"/>
  </si>
  <si>
    <t>真田地域合計</t>
    <rPh sb="0" eb="2">
      <t>サナダ</t>
    </rPh>
    <rPh sb="2" eb="4">
      <t>チイキ</t>
    </rPh>
    <rPh sb="4" eb="6">
      <t>ゴウケイ</t>
    </rPh>
    <phoneticPr fontId="9"/>
  </si>
  <si>
    <t>武石地域合計</t>
    <rPh sb="0" eb="2">
      <t>タケシ</t>
    </rPh>
    <rPh sb="2" eb="4">
      <t>チイキ</t>
    </rPh>
    <rPh sb="4" eb="6">
      <t>ゴウケイ</t>
    </rPh>
    <phoneticPr fontId="9"/>
  </si>
  <si>
    <t>資料 ： スポーツ推進課</t>
    <rPh sb="9" eb="12">
      <t>スイシンカ</t>
    </rPh>
    <phoneticPr fontId="9"/>
  </si>
  <si>
    <t>スケート場</t>
    <rPh sb="4" eb="5">
      <t>ジョウ</t>
    </rPh>
    <phoneticPr fontId="7"/>
  </si>
  <si>
    <t>わしば山荘</t>
    <rPh sb="3" eb="5">
      <t>サンソウ</t>
    </rPh>
    <phoneticPr fontId="7"/>
  </si>
  <si>
    <t>バンガロー</t>
  </si>
  <si>
    <t>キャンプ場</t>
    <rPh sb="4" eb="5">
      <t>ジョウ</t>
    </rPh>
    <phoneticPr fontId="7"/>
  </si>
  <si>
    <t>テニス場</t>
    <rPh sb="3" eb="4">
      <t>ジョウ</t>
    </rPh>
    <phoneticPr fontId="7"/>
  </si>
  <si>
    <t>スケート場（ゴーカート）</t>
    <rPh sb="4" eb="5">
      <t>ジョウ</t>
    </rPh>
    <phoneticPr fontId="7"/>
  </si>
  <si>
    <t>資料 ： スポーツ推進課</t>
    <phoneticPr fontId="9"/>
  </si>
  <si>
    <t>成人（女性）教育</t>
    <rPh sb="0" eb="2">
      <t>セイジン</t>
    </rPh>
    <rPh sb="3" eb="5">
      <t>ジョセイ</t>
    </rPh>
    <rPh sb="6" eb="8">
      <t>キョウイク</t>
    </rPh>
    <phoneticPr fontId="9"/>
  </si>
  <si>
    <t>青少年（家庭）教育</t>
    <rPh sb="0" eb="3">
      <t>セイショウネン</t>
    </rPh>
    <rPh sb="4" eb="6">
      <t>カテイ</t>
    </rPh>
    <rPh sb="7" eb="9">
      <t>キョウイク</t>
    </rPh>
    <phoneticPr fontId="9"/>
  </si>
  <si>
    <t>高齢者教育</t>
    <rPh sb="0" eb="3">
      <t>コウレイシャ</t>
    </rPh>
    <rPh sb="3" eb="5">
      <t>キョウイク</t>
    </rPh>
    <phoneticPr fontId="9"/>
  </si>
  <si>
    <t>人権同和教育</t>
    <rPh sb="0" eb="2">
      <t>ジンケン</t>
    </rPh>
    <rPh sb="2" eb="4">
      <t>ドウワ</t>
    </rPh>
    <rPh sb="4" eb="6">
      <t>キョウイク</t>
    </rPh>
    <phoneticPr fontId="9"/>
  </si>
  <si>
    <t>社会体育</t>
    <rPh sb="0" eb="2">
      <t>シャカイ</t>
    </rPh>
    <rPh sb="2" eb="4">
      <t>タイイク</t>
    </rPh>
    <phoneticPr fontId="9"/>
  </si>
  <si>
    <t>文化芸術</t>
    <rPh sb="0" eb="2">
      <t>ブンカ</t>
    </rPh>
    <rPh sb="2" eb="4">
      <t>ゲイジュツ</t>
    </rPh>
    <phoneticPr fontId="9"/>
  </si>
  <si>
    <t>分館育成・その他</t>
    <rPh sb="0" eb="2">
      <t>ブンカン</t>
    </rPh>
    <rPh sb="2" eb="4">
      <t>イクセイ</t>
    </rPh>
    <rPh sb="7" eb="8">
      <t>タ</t>
    </rPh>
    <phoneticPr fontId="9"/>
  </si>
  <si>
    <t>資料 ： 各公民館</t>
    <rPh sb="5" eb="6">
      <t>カク</t>
    </rPh>
    <rPh sb="6" eb="9">
      <t>コウミンカン</t>
    </rPh>
    <phoneticPr fontId="9"/>
  </si>
  <si>
    <t>参加者数</t>
    <rPh sb="0" eb="3">
      <t>サンカシャ</t>
    </rPh>
    <rPh sb="3" eb="4">
      <t>スウ</t>
    </rPh>
    <phoneticPr fontId="9"/>
  </si>
  <si>
    <t>主催</t>
    <rPh sb="0" eb="2">
      <t>シュサイ</t>
    </rPh>
    <phoneticPr fontId="9"/>
  </si>
  <si>
    <t>無料利用</t>
    <rPh sb="0" eb="2">
      <t>ムリョウ</t>
    </rPh>
    <rPh sb="2" eb="4">
      <t>リヨウ</t>
    </rPh>
    <phoneticPr fontId="9"/>
  </si>
  <si>
    <t>有料利用</t>
    <rPh sb="0" eb="2">
      <t>ユウリョウ</t>
    </rPh>
    <rPh sb="2" eb="4">
      <t>リヨウ</t>
    </rPh>
    <phoneticPr fontId="9"/>
  </si>
  <si>
    <t>年間
開館日数</t>
    <rPh sb="0" eb="2">
      <t>ネンカン</t>
    </rPh>
    <rPh sb="3" eb="5">
      <t>カイカン</t>
    </rPh>
    <rPh sb="5" eb="7">
      <t>ニッスウ</t>
    </rPh>
    <phoneticPr fontId="9"/>
  </si>
  <si>
    <t>主催事業</t>
    <rPh sb="0" eb="2">
      <t>シュサイ</t>
    </rPh>
    <rPh sb="2" eb="4">
      <t>ジギョウ</t>
    </rPh>
    <phoneticPr fontId="9"/>
  </si>
  <si>
    <t>入場者数</t>
    <rPh sb="0" eb="2">
      <t>ニュウジョウ</t>
    </rPh>
    <rPh sb="2" eb="3">
      <t>シャ</t>
    </rPh>
    <rPh sb="3" eb="4">
      <t>スウ</t>
    </rPh>
    <phoneticPr fontId="9"/>
  </si>
  <si>
    <t>貸館事業</t>
    <rPh sb="0" eb="1">
      <t>カシ</t>
    </rPh>
    <rPh sb="1" eb="2">
      <t>カン</t>
    </rPh>
    <rPh sb="2" eb="4">
      <t>ジギョウ</t>
    </rPh>
    <phoneticPr fontId="9"/>
  </si>
  <si>
    <t>利用
団体数</t>
    <rPh sb="0" eb="2">
      <t>リヨウ</t>
    </rPh>
    <rPh sb="3" eb="5">
      <t>ダンタイ</t>
    </rPh>
    <rPh sb="5" eb="6">
      <t>スウ</t>
    </rPh>
    <phoneticPr fontId="9"/>
  </si>
  <si>
    <t>資料 ： 文化会館</t>
    <rPh sb="5" eb="7">
      <t>ブンカ</t>
    </rPh>
    <rPh sb="7" eb="9">
      <t>カイカン</t>
    </rPh>
    <phoneticPr fontId="9"/>
  </si>
  <si>
    <t>利用可日数</t>
    <rPh sb="0" eb="3">
      <t>リヨウカ</t>
    </rPh>
    <rPh sb="3" eb="5">
      <t>ニッスウ</t>
    </rPh>
    <phoneticPr fontId="9"/>
  </si>
  <si>
    <t>利用日数</t>
    <rPh sb="0" eb="2">
      <t>リヨウ</t>
    </rPh>
    <rPh sb="2" eb="4">
      <t>ニッスウ</t>
    </rPh>
    <phoneticPr fontId="9"/>
  </si>
  <si>
    <t>利用率</t>
    <rPh sb="0" eb="3">
      <t>リヨウリツ</t>
    </rPh>
    <phoneticPr fontId="9"/>
  </si>
  <si>
    <t>利用件数</t>
    <rPh sb="0" eb="2">
      <t>リヨウ</t>
    </rPh>
    <rPh sb="2" eb="4">
      <t>ケンスウ</t>
    </rPh>
    <phoneticPr fontId="9"/>
  </si>
  <si>
    <t>セレスホール</t>
  </si>
  <si>
    <t>小ホール</t>
    <rPh sb="0" eb="1">
      <t>ショウ</t>
    </rPh>
    <phoneticPr fontId="7"/>
  </si>
  <si>
    <t>リハーサル室</t>
    <rPh sb="5" eb="6">
      <t>シツ</t>
    </rPh>
    <phoneticPr fontId="7"/>
  </si>
  <si>
    <t>大会議室</t>
    <rPh sb="0" eb="1">
      <t>ダイ</t>
    </rPh>
    <rPh sb="1" eb="4">
      <t>カイギシツ</t>
    </rPh>
    <phoneticPr fontId="7"/>
  </si>
  <si>
    <t>中会議室</t>
    <rPh sb="0" eb="1">
      <t>チュウ</t>
    </rPh>
    <rPh sb="1" eb="4">
      <t>カイギシツ</t>
    </rPh>
    <phoneticPr fontId="7"/>
  </si>
  <si>
    <t>小会議室</t>
    <rPh sb="0" eb="4">
      <t>ショウカイギシツ</t>
    </rPh>
    <phoneticPr fontId="7"/>
  </si>
  <si>
    <t>展示室</t>
    <rPh sb="0" eb="3">
      <t>テンジシツ</t>
    </rPh>
    <phoneticPr fontId="7"/>
  </si>
  <si>
    <t>和室</t>
  </si>
  <si>
    <t>合計</t>
    <rPh sb="0" eb="2">
      <t>ゴウケイ</t>
    </rPh>
    <phoneticPr fontId="9"/>
  </si>
  <si>
    <t>%</t>
    <phoneticPr fontId="9"/>
  </si>
  <si>
    <t>資料 ： 丸子文化会館</t>
    <phoneticPr fontId="9"/>
  </si>
  <si>
    <t>「ホールこだま」の利用状況</t>
    <rPh sb="9" eb="11">
      <t>リヨウ</t>
    </rPh>
    <rPh sb="11" eb="13">
      <t>ジョウキョウ</t>
    </rPh>
    <phoneticPr fontId="9"/>
  </si>
  <si>
    <t>人数</t>
    <rPh sb="0" eb="2">
      <t>ニンズウ</t>
    </rPh>
    <phoneticPr fontId="9"/>
  </si>
  <si>
    <t>演奏会・その他</t>
    <rPh sb="0" eb="3">
      <t>エンソウカイ</t>
    </rPh>
    <rPh sb="6" eb="7">
      <t>タ</t>
    </rPh>
    <phoneticPr fontId="9"/>
  </si>
  <si>
    <t>演奏会</t>
    <rPh sb="0" eb="3">
      <t>エンソウカイ</t>
    </rPh>
    <phoneticPr fontId="9"/>
  </si>
  <si>
    <t>貸ホール</t>
    <rPh sb="0" eb="1">
      <t>カシ</t>
    </rPh>
    <phoneticPr fontId="9"/>
  </si>
  <si>
    <t>発表会</t>
    <rPh sb="0" eb="3">
      <t>ハッピョウカイ</t>
    </rPh>
    <phoneticPr fontId="9"/>
  </si>
  <si>
    <t>講演会</t>
    <rPh sb="0" eb="3">
      <t>コウエンカイ</t>
    </rPh>
    <phoneticPr fontId="9"/>
  </si>
  <si>
    <t>会議室</t>
    <rPh sb="0" eb="3">
      <t>カイギシツ</t>
    </rPh>
    <phoneticPr fontId="9"/>
  </si>
  <si>
    <t>「生涯学習の里」の利用状況</t>
    <rPh sb="1" eb="3">
      <t>ショウガイ</t>
    </rPh>
    <rPh sb="3" eb="5">
      <t>ガクシュウ</t>
    </rPh>
    <rPh sb="6" eb="7">
      <t>サト</t>
    </rPh>
    <rPh sb="9" eb="11">
      <t>リヨウ</t>
    </rPh>
    <rPh sb="11" eb="13">
      <t>ジョウキョウ</t>
    </rPh>
    <phoneticPr fontId="9"/>
  </si>
  <si>
    <t>研修棟</t>
    <rPh sb="0" eb="2">
      <t>ケンシュウ</t>
    </rPh>
    <rPh sb="2" eb="3">
      <t>トウ</t>
    </rPh>
    <phoneticPr fontId="9"/>
  </si>
  <si>
    <t>宿泊棟</t>
    <rPh sb="0" eb="3">
      <t>シュクハクトウ</t>
    </rPh>
    <phoneticPr fontId="9"/>
  </si>
  <si>
    <t>ひびき</t>
    <phoneticPr fontId="9"/>
  </si>
  <si>
    <t>年次</t>
    <rPh sb="0" eb="2">
      <t>ネンジ</t>
    </rPh>
    <phoneticPr fontId="6"/>
  </si>
  <si>
    <t>観覧者
実人数</t>
    <rPh sb="0" eb="3">
      <t>カンランシャ</t>
    </rPh>
    <rPh sb="4" eb="5">
      <t>ジツ</t>
    </rPh>
    <rPh sb="5" eb="7">
      <t>ニンズウ</t>
    </rPh>
    <phoneticPr fontId="9"/>
  </si>
  <si>
    <t>特別展</t>
    <rPh sb="0" eb="3">
      <t>トクベツテン</t>
    </rPh>
    <phoneticPr fontId="9"/>
  </si>
  <si>
    <t>日数</t>
    <rPh sb="0" eb="2">
      <t>ニッスウ</t>
    </rPh>
    <phoneticPr fontId="9"/>
  </si>
  <si>
    <t>観覧者数</t>
    <rPh sb="0" eb="3">
      <t>カンランシャ</t>
    </rPh>
    <rPh sb="3" eb="4">
      <t>スウ</t>
    </rPh>
    <phoneticPr fontId="9"/>
  </si>
  <si>
    <t>一般
観覧者数</t>
    <rPh sb="0" eb="2">
      <t>イッパン</t>
    </rPh>
    <rPh sb="3" eb="6">
      <t>カンランシャ</t>
    </rPh>
    <rPh sb="6" eb="7">
      <t>スウ</t>
    </rPh>
    <phoneticPr fontId="9"/>
  </si>
  <si>
    <t>講演会ほか</t>
    <rPh sb="0" eb="3">
      <t>コウエンカイ</t>
    </rPh>
    <phoneticPr fontId="9"/>
  </si>
  <si>
    <t>資料 ： 上田市立博物館</t>
    <rPh sb="5" eb="7">
      <t>ウエダ</t>
    </rPh>
    <rPh sb="7" eb="9">
      <t>シリツ</t>
    </rPh>
    <rPh sb="9" eb="12">
      <t>ハクブツカン</t>
    </rPh>
    <phoneticPr fontId="9"/>
  </si>
  <si>
    <t>自然館</t>
    <rPh sb="0" eb="2">
      <t>シゼン</t>
    </rPh>
    <rPh sb="2" eb="3">
      <t>カン</t>
    </rPh>
    <phoneticPr fontId="9"/>
  </si>
  <si>
    <t>サニアパーク菅平</t>
    <rPh sb="6" eb="8">
      <t>スガダイラ</t>
    </rPh>
    <phoneticPr fontId="9"/>
  </si>
  <si>
    <t>グラウンド</t>
    <phoneticPr fontId="9"/>
  </si>
  <si>
    <t>陸上競技場</t>
    <rPh sb="0" eb="2">
      <t>リクジョウ</t>
    </rPh>
    <rPh sb="2" eb="5">
      <t>キョウギジョウ</t>
    </rPh>
    <phoneticPr fontId="9"/>
  </si>
  <si>
    <t>マレットゴルフ場</t>
    <rPh sb="7" eb="8">
      <t>バ</t>
    </rPh>
    <phoneticPr fontId="9"/>
  </si>
  <si>
    <t>ふれあいさなだ館</t>
    <rPh sb="7" eb="8">
      <t>カン</t>
    </rPh>
    <phoneticPr fontId="9"/>
  </si>
  <si>
    <t>入場者</t>
    <rPh sb="0" eb="2">
      <t>ニュウジョウ</t>
    </rPh>
    <rPh sb="2" eb="3">
      <t>シャ</t>
    </rPh>
    <phoneticPr fontId="9"/>
  </si>
  <si>
    <t>（うちプール）</t>
    <phoneticPr fontId="9"/>
  </si>
  <si>
    <t>お屋敷
歴史館</t>
    <rPh sb="1" eb="3">
      <t>ヤシキ</t>
    </rPh>
    <rPh sb="4" eb="7">
      <t>レキシカン</t>
    </rPh>
    <phoneticPr fontId="9"/>
  </si>
  <si>
    <t>資料 ： 真田産業観光課、真田地域教育事務所</t>
    <phoneticPr fontId="9"/>
  </si>
  <si>
    <t>種類</t>
    <rPh sb="0" eb="2">
      <t>シュルイ</t>
    </rPh>
    <phoneticPr fontId="6"/>
  </si>
  <si>
    <t>建造物</t>
    <rPh sb="0" eb="3">
      <t>ケンゾウブツ</t>
    </rPh>
    <phoneticPr fontId="9"/>
  </si>
  <si>
    <t>絵画</t>
  </si>
  <si>
    <t>絵画</t>
    <rPh sb="0" eb="2">
      <t>カイガ</t>
    </rPh>
    <phoneticPr fontId="9"/>
  </si>
  <si>
    <t>彫刻</t>
    <rPh sb="0" eb="2">
      <t>チョウコク</t>
    </rPh>
    <phoneticPr fontId="9"/>
  </si>
  <si>
    <t>工芸品</t>
    <rPh sb="0" eb="3">
      <t>コウゲイヒン</t>
    </rPh>
    <phoneticPr fontId="9"/>
  </si>
  <si>
    <t>書跡</t>
  </si>
  <si>
    <t>書跡</t>
    <rPh sb="0" eb="2">
      <t>ショセキ</t>
    </rPh>
    <phoneticPr fontId="9"/>
  </si>
  <si>
    <t>古文書</t>
  </si>
  <si>
    <t>古文書</t>
    <rPh sb="0" eb="3">
      <t>コモンジョ</t>
    </rPh>
    <phoneticPr fontId="9"/>
  </si>
  <si>
    <t>歴史・考古資料</t>
    <rPh sb="0" eb="2">
      <t>レキシ</t>
    </rPh>
    <rPh sb="3" eb="5">
      <t>コウコ</t>
    </rPh>
    <rPh sb="5" eb="7">
      <t>シリョウ</t>
    </rPh>
    <phoneticPr fontId="9"/>
  </si>
  <si>
    <t>有形文化財</t>
    <rPh sb="0" eb="2">
      <t>ユウケイ</t>
    </rPh>
    <rPh sb="2" eb="5">
      <t>ブンカザイ</t>
    </rPh>
    <phoneticPr fontId="9"/>
  </si>
  <si>
    <t>無形
文化財</t>
    <rPh sb="0" eb="2">
      <t>ムケイ</t>
    </rPh>
    <rPh sb="3" eb="6">
      <t>ブンカザイ</t>
    </rPh>
    <phoneticPr fontId="9"/>
  </si>
  <si>
    <t>芸能</t>
  </si>
  <si>
    <t>芸能</t>
    <rPh sb="0" eb="2">
      <t>ゲイノウ</t>
    </rPh>
    <phoneticPr fontId="9"/>
  </si>
  <si>
    <t>有形</t>
    <rPh sb="0" eb="2">
      <t>ユウケイ</t>
    </rPh>
    <phoneticPr fontId="9"/>
  </si>
  <si>
    <t>無形</t>
    <rPh sb="0" eb="2">
      <t>ムケイ</t>
    </rPh>
    <phoneticPr fontId="9"/>
  </si>
  <si>
    <t>記念物</t>
    <rPh sb="0" eb="3">
      <t>キネンブツ</t>
    </rPh>
    <phoneticPr fontId="9"/>
  </si>
  <si>
    <t>史跡</t>
  </si>
  <si>
    <t>史跡</t>
    <rPh sb="0" eb="2">
      <t>シセキ</t>
    </rPh>
    <phoneticPr fontId="9"/>
  </si>
  <si>
    <t>名勝</t>
  </si>
  <si>
    <t>名勝</t>
    <rPh sb="0" eb="2">
      <t>メイショウ</t>
    </rPh>
    <phoneticPr fontId="9"/>
  </si>
  <si>
    <t>天然記念物</t>
    <rPh sb="0" eb="2">
      <t>テンネン</t>
    </rPh>
    <rPh sb="2" eb="5">
      <t>キネンブツ</t>
    </rPh>
    <phoneticPr fontId="9"/>
  </si>
  <si>
    <t>国宝</t>
    <rPh sb="0" eb="1">
      <t>クニ</t>
    </rPh>
    <rPh sb="1" eb="2">
      <t>タカラ</t>
    </rPh>
    <phoneticPr fontId="7"/>
  </si>
  <si>
    <t>国指定</t>
    <rPh sb="0" eb="1">
      <t>クニ</t>
    </rPh>
    <rPh sb="1" eb="2">
      <t>ユビ</t>
    </rPh>
    <rPh sb="2" eb="3">
      <t>サダム</t>
    </rPh>
    <phoneticPr fontId="7"/>
  </si>
  <si>
    <t>国重美</t>
    <rPh sb="0" eb="1">
      <t>クニ</t>
    </rPh>
    <rPh sb="1" eb="2">
      <t>ジュウ</t>
    </rPh>
    <rPh sb="2" eb="3">
      <t>ビ</t>
    </rPh>
    <phoneticPr fontId="7"/>
  </si>
  <si>
    <t>国登録</t>
    <rPh sb="0" eb="1">
      <t>クニ</t>
    </rPh>
    <rPh sb="1" eb="2">
      <t>ノボル</t>
    </rPh>
    <rPh sb="2" eb="3">
      <t>リョク</t>
    </rPh>
    <phoneticPr fontId="7"/>
  </si>
  <si>
    <t>国選択</t>
    <rPh sb="0" eb="1">
      <t>クニ</t>
    </rPh>
    <rPh sb="1" eb="2">
      <t>セン</t>
    </rPh>
    <rPh sb="2" eb="3">
      <t>エラ</t>
    </rPh>
    <phoneticPr fontId="7"/>
  </si>
  <si>
    <t>県指定</t>
    <rPh sb="0" eb="1">
      <t>ケン</t>
    </rPh>
    <rPh sb="1" eb="2">
      <t>ユビ</t>
    </rPh>
    <rPh sb="2" eb="3">
      <t>サダム</t>
    </rPh>
    <phoneticPr fontId="7"/>
  </si>
  <si>
    <t>市指定</t>
    <rPh sb="0" eb="1">
      <t>シ</t>
    </rPh>
    <rPh sb="1" eb="2">
      <t>ユビ</t>
    </rPh>
    <rPh sb="2" eb="3">
      <t>サダム</t>
    </rPh>
    <phoneticPr fontId="7"/>
  </si>
  <si>
    <t>安楽寺八角三重塔</t>
  </si>
  <si>
    <t>前山寺三重塔</t>
  </si>
  <si>
    <t>中禅寺薬師堂</t>
  </si>
  <si>
    <t>木造惟仙和尚坐像</t>
  </si>
  <si>
    <t>木造恵仁和尚坐像</t>
  </si>
  <si>
    <t>信濃国分寺跡</t>
  </si>
  <si>
    <t>上田城跡</t>
  </si>
  <si>
    <t>染屋焼コレクション</t>
  </si>
  <si>
    <t>小文地桐紋付韋胴服</t>
  </si>
  <si>
    <t>紙本墨書生島足島神社文書</t>
  </si>
  <si>
    <t>旧常田館製糸場施設</t>
  </si>
  <si>
    <t>国宝建造物</t>
  </si>
  <si>
    <t>重要文化財建造物</t>
  </si>
  <si>
    <t>重要文化財彫刻</t>
  </si>
  <si>
    <t>重要民俗文化財</t>
  </si>
  <si>
    <t>重要文化財工芸</t>
  </si>
  <si>
    <t>重要文化財古文書</t>
  </si>
  <si>
    <t>基</t>
  </si>
  <si>
    <t>棟</t>
  </si>
  <si>
    <t>躯</t>
  </si>
  <si>
    <t>点</t>
  </si>
  <si>
    <t>領</t>
  </si>
  <si>
    <t>安楽寺</t>
  </si>
  <si>
    <t>前山寺</t>
  </si>
  <si>
    <t>国分寺</t>
  </si>
  <si>
    <t>中禅寺</t>
  </si>
  <si>
    <t>長福寺</t>
  </si>
  <si>
    <t>常楽寺</t>
  </si>
  <si>
    <t>上田市ほか</t>
  </si>
  <si>
    <t>上田市</t>
  </si>
  <si>
    <t>生島足島神社</t>
  </si>
  <si>
    <t>上田市別所温泉</t>
  </si>
  <si>
    <t>上田市前山</t>
  </si>
  <si>
    <t>上田市国分</t>
  </si>
  <si>
    <t>上田市下之郷</t>
  </si>
  <si>
    <t>上田市二の丸</t>
  </si>
  <si>
    <t>上田市立博物館</t>
  </si>
  <si>
    <t>国指定文化財</t>
  </si>
  <si>
    <t>帖</t>
  </si>
  <si>
    <t>上田蚕種協業組合事務棟</t>
  </si>
  <si>
    <t>信州大学繊維学部講堂</t>
  </si>
  <si>
    <t>国選択無形民俗文化財</t>
  </si>
  <si>
    <t>別所温泉の岳の幟行事</t>
  </si>
  <si>
    <t>岳の幟保存会</t>
  </si>
  <si>
    <t>県指定文化財</t>
  </si>
  <si>
    <t>太刀</t>
  </si>
  <si>
    <t>刀</t>
  </si>
  <si>
    <t>塩田城跡</t>
  </si>
  <si>
    <t>小泉のシナノイルカ</t>
  </si>
  <si>
    <t>西光寺阿弥陀堂</t>
  </si>
  <si>
    <t>生島足島神社歌舞伎舞台</t>
  </si>
  <si>
    <t>生島足島神社本殿内殿</t>
  </si>
  <si>
    <t>上田市上野･住吉</t>
  </si>
  <si>
    <t>舞田自治会</t>
  </si>
  <si>
    <t>上田市舞田</t>
  </si>
  <si>
    <t>面</t>
  </si>
  <si>
    <t>高仙寺</t>
  </si>
  <si>
    <t>上田市小泉</t>
  </si>
  <si>
    <t>西光寺</t>
  </si>
  <si>
    <t>上田市富士山</t>
  </si>
  <si>
    <t>市指定文化財</t>
  </si>
  <si>
    <t>荒神宮本殿</t>
  </si>
  <si>
    <t>石造五輪塔</t>
  </si>
  <si>
    <t>願行寺四脚門</t>
  </si>
  <si>
    <t>銅製鰐口</t>
  </si>
  <si>
    <t>銅製雲板</t>
  </si>
  <si>
    <t>蘇民将来符</t>
  </si>
  <si>
    <t>八日堂縁日図</t>
  </si>
  <si>
    <t>二子塚古墳</t>
  </si>
  <si>
    <t>赤坂将軍塚古墳</t>
  </si>
  <si>
    <t>常田獅子</t>
  </si>
  <si>
    <t>房山獅子</t>
  </si>
  <si>
    <t>褐色縅唐冠崩し当世具足</t>
  </si>
  <si>
    <t>紺糸縅白熊毛当世具足</t>
  </si>
  <si>
    <t>板碑</t>
  </si>
  <si>
    <t>藤本蚕種株式会社保存繭標本</t>
  </si>
  <si>
    <t>下青木吉田原古墳</t>
  </si>
  <si>
    <t>秋和大蔵京古墳</t>
  </si>
  <si>
    <t>科野大宮社社叢</t>
  </si>
  <si>
    <t>大星神社社叢</t>
  </si>
  <si>
    <t>上田藩主居館表門及び土塀、濠、土塁</t>
  </si>
  <si>
    <t>紙本墨書武田信玄の朱印状</t>
  </si>
  <si>
    <t>紙本墨書武田勝頼の朱印状</t>
  </si>
  <si>
    <t>黄檗版蔵経</t>
  </si>
  <si>
    <t>紙本着色花鳥人物屏風</t>
  </si>
  <si>
    <t>佐久間象山書五反幟</t>
  </si>
  <si>
    <t>岳の幟</t>
  </si>
  <si>
    <t>保野の祇園祭</t>
  </si>
  <si>
    <t>沓掛家蹴鞠資料</t>
  </si>
  <si>
    <t>信濃国分寺石造多宝塔</t>
  </si>
  <si>
    <t>紺糸縅金剛力士頭当世具足</t>
  </si>
  <si>
    <t>浜村家能面狂言面</t>
  </si>
  <si>
    <t>能衣装上田縞小格子厚板</t>
  </si>
  <si>
    <t>寒松院（真田昌幸室）の墓</t>
  </si>
  <si>
    <t>板絵着色劉備檀渓渡河の図</t>
  </si>
  <si>
    <t>板絵着色踊り念仏と六歌仙図</t>
  </si>
  <si>
    <t>他田塚古墳</t>
  </si>
  <si>
    <t>絹本着色聖観音画像</t>
  </si>
  <si>
    <t>絹本着色愛染明王画像</t>
  </si>
  <si>
    <t>木造百万塔</t>
  </si>
  <si>
    <t>新屋古墳</t>
  </si>
  <si>
    <t>皇子塚古墳</t>
  </si>
  <si>
    <t>ナンジャモンジャの木</t>
  </si>
  <si>
    <t>岡城跡</t>
  </si>
  <si>
    <t>五位塚の板碑</t>
  </si>
  <si>
    <t>東昌寺鐘楼</t>
  </si>
  <si>
    <t>愛染カツラ</t>
  </si>
  <si>
    <t>銅製御正躰（懸仏）</t>
  </si>
  <si>
    <t>銅製孔雀文磬</t>
  </si>
  <si>
    <t>木造阿弥陀如来立像</t>
  </si>
  <si>
    <t>天神宮のケヤキ</t>
  </si>
  <si>
    <t>絹本着色藤娘と鬼の念仏絵</t>
  </si>
  <si>
    <t>塚穴原第１号古墳</t>
  </si>
  <si>
    <t>東昌寺僧具</t>
  </si>
  <si>
    <t>赤松小三郎遺髪の墓</t>
  </si>
  <si>
    <t>竹内善吾武信の墓</t>
  </si>
  <si>
    <t>紙本墨書開善寺宛武田信玄判物</t>
  </si>
  <si>
    <t>紙本墨書開善寺宛武田信玄寄進状</t>
  </si>
  <si>
    <t>紙本墨書武田信玄朱印状</t>
  </si>
  <si>
    <t>鋳銅製御正躰</t>
  </si>
  <si>
    <t>高仙寺参道並木</t>
  </si>
  <si>
    <t>前山寺参道並木</t>
  </si>
  <si>
    <t>石造大姥坐像</t>
  </si>
  <si>
    <t>板絵着色絵馬富士の巻狩り</t>
  </si>
  <si>
    <t>木造獅子頭</t>
  </si>
  <si>
    <t>木造狛犬</t>
  </si>
  <si>
    <t>鉄製湯釜</t>
  </si>
  <si>
    <t>神宮寺古墳</t>
  </si>
  <si>
    <t>木造薬師如来立像</t>
  </si>
  <si>
    <t>東馬焼窯跡</t>
  </si>
  <si>
    <t>木製鬼板</t>
  </si>
  <si>
    <t>野倉惣帳</t>
  </si>
  <si>
    <t>氷上王子神社大神楽獅子舞</t>
  </si>
  <si>
    <t>仙石家霊廟</t>
  </si>
  <si>
    <t>仙石家本陽寺墓所</t>
  </si>
  <si>
    <t>小泉大日堂</t>
  </si>
  <si>
    <t>宗吽寺石幢</t>
  </si>
  <si>
    <t>矢花の七つ塚</t>
  </si>
  <si>
    <t>畑山発電所跡</t>
  </si>
  <si>
    <t>信濃国分寺勧進帳</t>
  </si>
  <si>
    <t>天保信濃国絵図</t>
  </si>
  <si>
    <t>銅製陣鐘</t>
  </si>
  <si>
    <t>赤松小三郎佩刀</t>
  </si>
  <si>
    <t>男石神社絵馬</t>
  </si>
  <si>
    <t>塚穴古墳</t>
  </si>
  <si>
    <t>荒神宮石造五輪塔</t>
  </si>
  <si>
    <t>常楽寺石造多層塔</t>
  </si>
  <si>
    <t>安曽甚太夫五輪塔</t>
  </si>
  <si>
    <t>紺屋町八幡社絵馬</t>
  </si>
  <si>
    <t>桑の木</t>
  </si>
  <si>
    <t>上田原石造五輪塔</t>
  </si>
  <si>
    <t>上田藩村明細帳</t>
  </si>
  <si>
    <t>地芝居引幕</t>
  </si>
  <si>
    <t>お舟の天王山車</t>
  </si>
  <si>
    <t>タタラ塚古墳</t>
  </si>
  <si>
    <t>前山三頭獅子</t>
  </si>
  <si>
    <t>徳邦和尚火定の跡</t>
  </si>
  <si>
    <t>太郎山神社本殿</t>
  </si>
  <si>
    <t>加舎白雄自筆画賛屏風</t>
  </si>
  <si>
    <t>加舎白雄自筆酒中仙屏風</t>
  </si>
  <si>
    <t>五加八幡神社石燈籠</t>
  </si>
  <si>
    <t>塩野神社拝殿及び本殿</t>
  </si>
  <si>
    <t>旧上田市立図書館</t>
  </si>
  <si>
    <t>上室賀三頭獅子</t>
  </si>
  <si>
    <t>旧宣教師館</t>
  </si>
  <si>
    <t>下室賀三頭獅子</t>
  </si>
  <si>
    <t>別所神社本殿</t>
  </si>
  <si>
    <t>木造菩薩立像</t>
  </si>
  <si>
    <t>太郎山神社太々神楽</t>
  </si>
  <si>
    <t>牛頭天王祭文</t>
  </si>
  <si>
    <t>常楽寺本堂</t>
  </si>
  <si>
    <t>ちがい石の産地</t>
  </si>
  <si>
    <t>鴻の巣</t>
  </si>
  <si>
    <t>下之郷三頭獅子</t>
  </si>
  <si>
    <t>歴史資料</t>
  </si>
  <si>
    <t>口</t>
  </si>
  <si>
    <t>冊</t>
  </si>
  <si>
    <t>通</t>
  </si>
  <si>
    <t>巻</t>
  </si>
  <si>
    <t>枚</t>
  </si>
  <si>
    <t>着</t>
  </si>
  <si>
    <t>幅</t>
  </si>
  <si>
    <t>本</t>
  </si>
  <si>
    <t>台</t>
  </si>
  <si>
    <t>荒神宮</t>
  </si>
  <si>
    <t>上田市諏訪形</t>
  </si>
  <si>
    <t>下塩尻自治会</t>
  </si>
  <si>
    <t>上田市下塩尻</t>
  </si>
  <si>
    <t>願行寺</t>
  </si>
  <si>
    <t>観音寺</t>
  </si>
  <si>
    <t>上田市上田原</t>
  </si>
  <si>
    <t>陽泰寺</t>
  </si>
  <si>
    <t>国分寺及び檀信徒</t>
  </si>
  <si>
    <t>二子神社ほか</t>
  </si>
  <si>
    <t>上田市上田</t>
  </si>
  <si>
    <t>赤坂自治会</t>
  </si>
  <si>
    <t>上田市殿城</t>
  </si>
  <si>
    <t>常田獅子保存会</t>
  </si>
  <si>
    <t>上田市常田</t>
  </si>
  <si>
    <t>房山獅子保存会</t>
  </si>
  <si>
    <t>上田市中央・中央東</t>
  </si>
  <si>
    <t>上田市中央</t>
  </si>
  <si>
    <t>深区神社</t>
  </si>
  <si>
    <t>下青木自治会</t>
  </si>
  <si>
    <t>上田市蒼久保</t>
  </si>
  <si>
    <t>豊秋霧原野神社</t>
  </si>
  <si>
    <t>上田市秋和</t>
  </si>
  <si>
    <t>竜洞院</t>
  </si>
  <si>
    <t>岩門自治会</t>
  </si>
  <si>
    <t>上田市古里</t>
  </si>
  <si>
    <t>科野大宮社</t>
  </si>
  <si>
    <t>大星神社</t>
  </si>
  <si>
    <t>長野県</t>
  </si>
  <si>
    <t>奈良尾自治会</t>
  </si>
  <si>
    <t>塩野神社</t>
  </si>
  <si>
    <t>竜光院</t>
  </si>
  <si>
    <t>五加八幡社</t>
  </si>
  <si>
    <t>上田市五加</t>
  </si>
  <si>
    <t>保野祇園祭保存会</t>
  </si>
  <si>
    <t>上田市保野</t>
  </si>
  <si>
    <t>芳泉寺</t>
  </si>
  <si>
    <t>王子神社</t>
  </si>
  <si>
    <t>上田市新町</t>
  </si>
  <si>
    <t>大輪寺</t>
  </si>
  <si>
    <t>上田市上野</t>
  </si>
  <si>
    <t>八幡社氏子会</t>
  </si>
  <si>
    <t>上田市手塚</t>
  </si>
  <si>
    <t>上塩尻自治会</t>
  </si>
  <si>
    <t>上田市上塩尻</t>
  </si>
  <si>
    <t>上田市岡</t>
  </si>
  <si>
    <t>上室賀自治会</t>
  </si>
  <si>
    <t>上田市上室賀</t>
  </si>
  <si>
    <t>東昌寺</t>
  </si>
  <si>
    <t>上田市浦野</t>
  </si>
  <si>
    <t>岩下自治会</t>
  </si>
  <si>
    <t>上田市岩下</t>
  </si>
  <si>
    <t>月窓寺</t>
  </si>
  <si>
    <t>日輪寺</t>
  </si>
  <si>
    <t>呈蓮寺</t>
  </si>
  <si>
    <t>海禅寺</t>
  </si>
  <si>
    <t>向源寺</t>
  </si>
  <si>
    <t>富士嶽神社</t>
  </si>
  <si>
    <t>前山塩野神社</t>
  </si>
  <si>
    <t>上田市下室賀</t>
  </si>
  <si>
    <t>上田市小井田</t>
  </si>
  <si>
    <t>馬背神社</t>
  </si>
  <si>
    <t>上田市古安曽</t>
  </si>
  <si>
    <t>手塚八幡社</t>
  </si>
  <si>
    <t>野倉自治会</t>
  </si>
  <si>
    <t>上田市野倉</t>
  </si>
  <si>
    <t>氷上王子神社神楽保存会</t>
  </si>
  <si>
    <t>本陽寺</t>
  </si>
  <si>
    <t>保野塩野神社</t>
  </si>
  <si>
    <t>宗吽寺</t>
  </si>
  <si>
    <t>上田市畑山</t>
  </si>
  <si>
    <t>保野自治会</t>
  </si>
  <si>
    <t>海野町自治会</t>
  </si>
  <si>
    <t>東前山獅子保存会</t>
  </si>
  <si>
    <t>大円寺</t>
  </si>
  <si>
    <t>太郎山並太郎神社保存会</t>
  </si>
  <si>
    <t>五加自治会</t>
  </si>
  <si>
    <t>東前山及び西前山自治会</t>
  </si>
  <si>
    <t>石神自治会</t>
  </si>
  <si>
    <t>室賀水上神社三頭獅子ささら保存会</t>
  </si>
  <si>
    <t>下室賀自治会</t>
  </si>
  <si>
    <t>別所神社</t>
  </si>
  <si>
    <t>太郎山神社太々神楽保存会</t>
  </si>
  <si>
    <t>上田市立信濃国分寺資料館</t>
  </si>
  <si>
    <t>下之郷三頭獅子保存会</t>
  </si>
  <si>
    <t>利用数</t>
    <rPh sb="0" eb="2">
      <t>リヨウ</t>
    </rPh>
    <rPh sb="2" eb="3">
      <t>スウ</t>
    </rPh>
    <phoneticPr fontId="9"/>
  </si>
  <si>
    <t>上田市交流文化芸術センター</t>
    <rPh sb="0" eb="3">
      <t>ウエダシ</t>
    </rPh>
    <rPh sb="3" eb="5">
      <t>コウリュウ</t>
    </rPh>
    <rPh sb="5" eb="7">
      <t>ブンカ</t>
    </rPh>
    <rPh sb="7" eb="9">
      <t>ゲイジュツ</t>
    </rPh>
    <phoneticPr fontId="9"/>
  </si>
  <si>
    <t>大ホール</t>
    <rPh sb="0" eb="1">
      <t>ダイ</t>
    </rPh>
    <phoneticPr fontId="9"/>
  </si>
  <si>
    <t>小ホール</t>
    <rPh sb="0" eb="1">
      <t>ショウ</t>
    </rPh>
    <phoneticPr fontId="9"/>
  </si>
  <si>
    <t>大スタジオ</t>
    <rPh sb="0" eb="1">
      <t>ダイ</t>
    </rPh>
    <phoneticPr fontId="9"/>
  </si>
  <si>
    <t>中スタジオ</t>
    <rPh sb="0" eb="1">
      <t>チュウ</t>
    </rPh>
    <phoneticPr fontId="9"/>
  </si>
  <si>
    <t>多目的ルーム</t>
    <rPh sb="0" eb="3">
      <t>タモクテキ</t>
    </rPh>
    <phoneticPr fontId="9"/>
  </si>
  <si>
    <t>上田市立美術館</t>
    <rPh sb="0" eb="3">
      <t>ウエダシ</t>
    </rPh>
    <rPh sb="3" eb="4">
      <t>リツ</t>
    </rPh>
    <rPh sb="4" eb="7">
      <t>ビジュツカン</t>
    </rPh>
    <phoneticPr fontId="9"/>
  </si>
  <si>
    <t>民俗文化財</t>
    <rPh sb="0" eb="2">
      <t>ミンゾク</t>
    </rPh>
    <rPh sb="2" eb="5">
      <t>ブンカザイ</t>
    </rPh>
    <phoneticPr fontId="9"/>
  </si>
  <si>
    <t>（注）　教員数、職員数は本務者。非常勤講師等は含まない。</t>
    <rPh sb="4" eb="6">
      <t>キョウイン</t>
    </rPh>
    <rPh sb="6" eb="7">
      <t>スウ</t>
    </rPh>
    <rPh sb="8" eb="11">
      <t>ショクインスウ</t>
    </rPh>
    <rPh sb="12" eb="14">
      <t>ホンム</t>
    </rPh>
    <rPh sb="14" eb="15">
      <t>シャ</t>
    </rPh>
    <rPh sb="16" eb="19">
      <t>ヒジョウキン</t>
    </rPh>
    <rPh sb="19" eb="21">
      <t>コウシ</t>
    </rPh>
    <rPh sb="21" eb="22">
      <t>トウ</t>
    </rPh>
    <rPh sb="23" eb="24">
      <t>フク</t>
    </rPh>
    <phoneticPr fontId="9"/>
  </si>
  <si>
    <t>　　　　高等学校は通信制も含む。</t>
    <phoneticPr fontId="9"/>
  </si>
  <si>
    <t>上田情報ライブラリー</t>
    <rPh sb="0" eb="2">
      <t>ウエダ</t>
    </rPh>
    <rPh sb="2" eb="3">
      <t>ジョウ</t>
    </rPh>
    <rPh sb="3" eb="4">
      <t>ムク</t>
    </rPh>
    <phoneticPr fontId="9"/>
  </si>
  <si>
    <t>上田図書館及び上田情報ライブラリー</t>
    <rPh sb="0" eb="2">
      <t>ウエダ</t>
    </rPh>
    <rPh sb="2" eb="4">
      <t>トショ</t>
    </rPh>
    <rPh sb="4" eb="5">
      <t>カン</t>
    </rPh>
    <rPh sb="5" eb="6">
      <t>オヨ</t>
    </rPh>
    <rPh sb="7" eb="8">
      <t>カミ</t>
    </rPh>
    <rPh sb="8" eb="9">
      <t>タ</t>
    </rPh>
    <rPh sb="9" eb="11">
      <t>ジョウホウ</t>
    </rPh>
    <phoneticPr fontId="9"/>
  </si>
  <si>
    <t>○小学校</t>
    <rPh sb="1" eb="4">
      <t>ショウガッコウ</t>
    </rPh>
    <phoneticPr fontId="9"/>
  </si>
  <si>
    <t>○中学校</t>
    <rPh sb="1" eb="4">
      <t>チュウガッコウ</t>
    </rPh>
    <phoneticPr fontId="9"/>
  </si>
  <si>
    <t>塩田の郷マレットゴルフ場</t>
    <rPh sb="0" eb="2">
      <t>シオダ</t>
    </rPh>
    <rPh sb="3" eb="4">
      <t>サト</t>
    </rPh>
    <rPh sb="11" eb="12">
      <t>ジョウ</t>
    </rPh>
    <phoneticPr fontId="8"/>
  </si>
  <si>
    <t>丸子北部グラウンド</t>
    <rPh sb="0" eb="2">
      <t>マルコ</t>
    </rPh>
    <rPh sb="2" eb="4">
      <t>ホクブ</t>
    </rPh>
    <phoneticPr fontId="5"/>
  </si>
  <si>
    <t>大石グラウンド</t>
    <rPh sb="0" eb="2">
      <t>オオイシ</t>
    </rPh>
    <phoneticPr fontId="5"/>
  </si>
  <si>
    <t>丸子弓道場</t>
    <rPh sb="0" eb="2">
      <t>マルコ</t>
    </rPh>
    <rPh sb="2" eb="4">
      <t>キュウドウ</t>
    </rPh>
    <rPh sb="4" eb="5">
      <t>ジョウ</t>
    </rPh>
    <phoneticPr fontId="5"/>
  </si>
  <si>
    <t>真田運動公園屋内ゲートボール場</t>
    <rPh sb="0" eb="2">
      <t>サナダ</t>
    </rPh>
    <rPh sb="2" eb="4">
      <t>ウンドウ</t>
    </rPh>
    <rPh sb="4" eb="6">
      <t>コウエン</t>
    </rPh>
    <rPh sb="6" eb="8">
      <t>オクナイ</t>
    </rPh>
    <rPh sb="14" eb="15">
      <t>バ</t>
    </rPh>
    <phoneticPr fontId="7"/>
  </si>
  <si>
    <t>バーベキュー</t>
    <phoneticPr fontId="9"/>
  </si>
  <si>
    <t>資料 ： 一般財団法人信州国際音楽村</t>
    <phoneticPr fontId="9"/>
  </si>
  <si>
    <t>資料 ： 各学校</t>
    <rPh sb="5" eb="8">
      <t>カクガッコウ</t>
    </rPh>
    <phoneticPr fontId="9"/>
  </si>
  <si>
    <t>菅平牧場畜産共同組合</t>
  </si>
  <si>
    <t>上田市大手</t>
  </si>
  <si>
    <t>上田市常磐城</t>
  </si>
  <si>
    <t>海野町柳沢家日記（本陣日記）</t>
  </si>
  <si>
    <t>原町滝沢家日記（問屋日記）</t>
  </si>
  <si>
    <t>円座（いっつぁ）</t>
  </si>
  <si>
    <t>活文禅師遺跡1号、毘沙門堂跡</t>
  </si>
  <si>
    <t>活文禅師遺跡2号、竜洞院敷地及び遺墨･遺品･文書</t>
  </si>
  <si>
    <t>活文禅師遺跡3号、岩門大日堂跡</t>
  </si>
  <si>
    <t>上田市中央北</t>
  </si>
  <si>
    <t>成沢寛経翁奥城（墓）</t>
  </si>
  <si>
    <t>上田市材木町</t>
  </si>
  <si>
    <t>（注）　川辺、東塩田小学校の合計給食数、平均給食日数</t>
    <phoneticPr fontId="9"/>
  </si>
  <si>
    <t>（再掲）
ABCDのうち
就職している者</t>
    <rPh sb="1" eb="3">
      <t>サイケイ</t>
    </rPh>
    <rPh sb="13" eb="15">
      <t>シュウショク</t>
    </rPh>
    <rPh sb="19" eb="20">
      <t>モノ</t>
    </rPh>
    <phoneticPr fontId="9"/>
  </si>
  <si>
    <t>学校名</t>
    <rPh sb="0" eb="2">
      <t>ガッコウ</t>
    </rPh>
    <rPh sb="2" eb="3">
      <t>メイ</t>
    </rPh>
    <phoneticPr fontId="6"/>
  </si>
  <si>
    <t>県選択</t>
    <rPh sb="0" eb="1">
      <t>ケン</t>
    </rPh>
    <rPh sb="1" eb="3">
      <t>センタク</t>
    </rPh>
    <phoneticPr fontId="9"/>
  </si>
  <si>
    <t>名称</t>
    <rPh sb="0" eb="2">
      <t>メイショウ</t>
    </rPh>
    <phoneticPr fontId="28"/>
  </si>
  <si>
    <t>種別</t>
    <rPh sb="0" eb="2">
      <t>シュベツ</t>
    </rPh>
    <phoneticPr fontId="28"/>
  </si>
  <si>
    <t>員数</t>
    <rPh sb="0" eb="2">
      <t>インスウ</t>
    </rPh>
    <phoneticPr fontId="28"/>
  </si>
  <si>
    <t>保護団体</t>
    <rPh sb="0" eb="2">
      <t>ホゴ</t>
    </rPh>
    <rPh sb="2" eb="4">
      <t>ダンタイ</t>
    </rPh>
    <phoneticPr fontId="28"/>
  </si>
  <si>
    <t>所在地</t>
    <rPh sb="0" eb="3">
      <t>ショザイチ</t>
    </rPh>
    <phoneticPr fontId="28"/>
  </si>
  <si>
    <t>指定年月日</t>
    <rPh sb="0" eb="2">
      <t>シテイ</t>
    </rPh>
    <rPh sb="2" eb="5">
      <t>ネンガッピ</t>
    </rPh>
    <phoneticPr fontId="28"/>
  </si>
  <si>
    <t>別所岳の幟りの習俗</t>
    <rPh sb="7" eb="9">
      <t>シュウゾク</t>
    </rPh>
    <phoneticPr fontId="28"/>
  </si>
  <si>
    <t>無形民俗文化財</t>
    <rPh sb="0" eb="2">
      <t>ムケイ</t>
    </rPh>
    <rPh sb="2" eb="4">
      <t>ミンゾク</t>
    </rPh>
    <rPh sb="4" eb="7">
      <t>ブンカザイ</t>
    </rPh>
    <phoneticPr fontId="29"/>
  </si>
  <si>
    <t>件</t>
    <rPh sb="0" eb="1">
      <t>ケン</t>
    </rPh>
    <phoneticPr fontId="29"/>
  </si>
  <si>
    <t>上田高校（全日）</t>
    <phoneticPr fontId="9"/>
  </si>
  <si>
    <t>上田千曲高校（全日）</t>
    <phoneticPr fontId="9"/>
  </si>
  <si>
    <t>T.05.04</t>
  </si>
  <si>
    <t>M.06.11</t>
  </si>
  <si>
    <t>S.03.10</t>
  </si>
  <si>
    <t>M.22.04</t>
  </si>
  <si>
    <t>M.42.04</t>
  </si>
  <si>
    <t>M.32.04</t>
  </si>
  <si>
    <t>H.08.04</t>
  </si>
  <si>
    <t>S.63.04</t>
  </si>
  <si>
    <t>S.59.04</t>
  </si>
  <si>
    <t>S.46.04</t>
  </si>
  <si>
    <t>所有者</t>
    <rPh sb="0" eb="3">
      <t>ショユウシャ</t>
    </rPh>
    <phoneticPr fontId="28"/>
  </si>
  <si>
    <t>絵画</t>
    <rPh sb="0" eb="2">
      <t>カイガ</t>
    </rPh>
    <phoneticPr fontId="29"/>
  </si>
  <si>
    <t>上田市別所温泉</t>
    <rPh sb="0" eb="3">
      <t>ウエダシ</t>
    </rPh>
    <rPh sb="3" eb="5">
      <t>ベッショ</t>
    </rPh>
    <rPh sb="5" eb="7">
      <t>オンセン</t>
    </rPh>
    <phoneticPr fontId="29"/>
  </si>
  <si>
    <t>上田市平井</t>
    <rPh sb="0" eb="3">
      <t>ウエダシ</t>
    </rPh>
    <rPh sb="3" eb="5">
      <t>ヒライ</t>
    </rPh>
    <phoneticPr fontId="29"/>
  </si>
  <si>
    <t>個人</t>
    <rPh sb="0" eb="2">
      <t>コジン</t>
    </rPh>
    <phoneticPr fontId="29"/>
  </si>
  <si>
    <t>上田市真田町長</t>
    <rPh sb="0" eb="3">
      <t>ウエダシ</t>
    </rPh>
    <rPh sb="3" eb="6">
      <t>サ</t>
    </rPh>
    <rPh sb="6" eb="7">
      <t>オサ</t>
    </rPh>
    <phoneticPr fontId="29"/>
  </si>
  <si>
    <t>史跡</t>
    <rPh sb="0" eb="2">
      <t>シセキ</t>
    </rPh>
    <phoneticPr fontId="29"/>
  </si>
  <si>
    <t>上田市ほか</t>
    <rPh sb="0" eb="3">
      <t>ウエダシ</t>
    </rPh>
    <phoneticPr fontId="29"/>
  </si>
  <si>
    <t>上田市東御市真田共有財産組合</t>
    <rPh sb="0" eb="3">
      <t>ウエダシ</t>
    </rPh>
    <rPh sb="3" eb="4">
      <t>ヒガシ</t>
    </rPh>
    <rPh sb="4" eb="5">
      <t>ゴ</t>
    </rPh>
    <rPh sb="5" eb="6">
      <t>シ</t>
    </rPh>
    <rPh sb="6" eb="8">
      <t>サナダ</t>
    </rPh>
    <rPh sb="8" eb="10">
      <t>キョウユウ</t>
    </rPh>
    <rPh sb="10" eb="12">
      <t>ザイサン</t>
    </rPh>
    <rPh sb="12" eb="14">
      <t>クミアイ</t>
    </rPh>
    <phoneticPr fontId="29"/>
  </si>
  <si>
    <t>天然記念物</t>
    <rPh sb="0" eb="5">
      <t>テンネンキネンブツ</t>
    </rPh>
    <phoneticPr fontId="29"/>
  </si>
  <si>
    <t>所有者又は保護団体</t>
    <rPh sb="0" eb="3">
      <t>ショユウシャ</t>
    </rPh>
    <rPh sb="3" eb="4">
      <t>マタ</t>
    </rPh>
    <rPh sb="5" eb="7">
      <t>ホゴ</t>
    </rPh>
    <rPh sb="7" eb="9">
      <t>ダンタイ</t>
    </rPh>
    <phoneticPr fontId="28"/>
  </si>
  <si>
    <t>本</t>
    <rPh sb="0" eb="1">
      <t>ホン</t>
    </rPh>
    <phoneticPr fontId="29"/>
  </si>
  <si>
    <t>面</t>
    <rPh sb="0" eb="1">
      <t>メン</t>
    </rPh>
    <phoneticPr fontId="29"/>
  </si>
  <si>
    <t>上田市国分</t>
    <rPh sb="0" eb="3">
      <t>ウエダシ</t>
    </rPh>
    <rPh sb="3" eb="5">
      <t>コクブ</t>
    </rPh>
    <phoneticPr fontId="29"/>
  </si>
  <si>
    <t>上田市東内</t>
    <rPh sb="0" eb="3">
      <t>ウエダシ</t>
    </rPh>
    <rPh sb="3" eb="4">
      <t>ヒガシ</t>
    </rPh>
    <rPh sb="4" eb="5">
      <t>ウチ</t>
    </rPh>
    <phoneticPr fontId="29"/>
  </si>
  <si>
    <t>資料 ： 生涯学習・文化財課</t>
    <rPh sb="5" eb="14">
      <t>ショウブン</t>
    </rPh>
    <phoneticPr fontId="29"/>
  </si>
  <si>
    <t>施設名</t>
    <rPh sb="0" eb="2">
      <t>シセツ</t>
    </rPh>
    <rPh sb="2" eb="3">
      <t>メイ</t>
    </rPh>
    <phoneticPr fontId="31"/>
  </si>
  <si>
    <t>規模（面積・保有施設等）</t>
    <rPh sb="0" eb="2">
      <t>キボ</t>
    </rPh>
    <rPh sb="3" eb="5">
      <t>メンセキ</t>
    </rPh>
    <rPh sb="6" eb="8">
      <t>ホユウ</t>
    </rPh>
    <rPh sb="8" eb="10">
      <t>シセツ</t>
    </rPh>
    <rPh sb="10" eb="11">
      <t>トウ</t>
    </rPh>
    <phoneticPr fontId="28"/>
  </si>
  <si>
    <t>観覧収容
人員</t>
    <rPh sb="0" eb="2">
      <t>カンラン</t>
    </rPh>
    <rPh sb="2" eb="4">
      <t>シュウヨウ</t>
    </rPh>
    <rPh sb="5" eb="7">
      <t>ジンイン</t>
    </rPh>
    <phoneticPr fontId="28"/>
  </si>
  <si>
    <t>人</t>
    <rPh sb="0" eb="1">
      <t>ニン</t>
    </rPh>
    <phoneticPr fontId="28"/>
  </si>
  <si>
    <t>常磐城1-1-30</t>
    <rPh sb="0" eb="3">
      <t>トキワギ</t>
    </rPh>
    <phoneticPr fontId="32"/>
  </si>
  <si>
    <t>二の丸1-32</t>
    <rPh sb="0" eb="1">
      <t>ニ</t>
    </rPh>
    <rPh sb="2" eb="3">
      <t>マル</t>
    </rPh>
    <phoneticPr fontId="29"/>
  </si>
  <si>
    <t>二の丸4-58</t>
    <rPh sb="0" eb="1">
      <t>ニ</t>
    </rPh>
    <rPh sb="2" eb="3">
      <t>マル</t>
    </rPh>
    <phoneticPr fontId="29"/>
  </si>
  <si>
    <t>二の丸4-14</t>
    <rPh sb="0" eb="1">
      <t>ニ</t>
    </rPh>
    <rPh sb="2" eb="3">
      <t>マル</t>
    </rPh>
    <phoneticPr fontId="29"/>
  </si>
  <si>
    <t>二の丸3-14</t>
    <rPh sb="0" eb="1">
      <t>ニ</t>
    </rPh>
    <rPh sb="2" eb="3">
      <t>マル</t>
    </rPh>
    <phoneticPr fontId="29"/>
  </si>
  <si>
    <t>古里2033-1</t>
    <rPh sb="0" eb="1">
      <t>コ</t>
    </rPh>
    <rPh sb="1" eb="2">
      <t>サト</t>
    </rPh>
    <phoneticPr fontId="29"/>
  </si>
  <si>
    <t>前山2400-1</t>
    <rPh sb="0" eb="2">
      <t>マエヤマ</t>
    </rPh>
    <phoneticPr fontId="29"/>
  </si>
  <si>
    <t>別所温泉2185</t>
    <rPh sb="0" eb="2">
      <t>ベッショ</t>
    </rPh>
    <rPh sb="2" eb="4">
      <t>オンセン</t>
    </rPh>
    <phoneticPr fontId="29"/>
  </si>
  <si>
    <t>芳田3780-4</t>
    <rPh sb="0" eb="2">
      <t>ヨシダ</t>
    </rPh>
    <phoneticPr fontId="28"/>
  </si>
  <si>
    <t>芳田3780-73</t>
    <rPh sb="0" eb="2">
      <t>ヨシダ</t>
    </rPh>
    <phoneticPr fontId="28"/>
  </si>
  <si>
    <t>築地537</t>
    <rPh sb="0" eb="2">
      <t>ツイジ</t>
    </rPh>
    <phoneticPr fontId="14"/>
  </si>
  <si>
    <t>丸子総合グラウンド</t>
    <rPh sb="0" eb="2">
      <t>マルコ</t>
    </rPh>
    <rPh sb="2" eb="4">
      <t>ソウゴウ</t>
    </rPh>
    <phoneticPr fontId="29"/>
  </si>
  <si>
    <t>御嶽堂1-1</t>
    <rPh sb="0" eb="1">
      <t>ゴ</t>
    </rPh>
    <rPh sb="1" eb="2">
      <t>タケ</t>
    </rPh>
    <rPh sb="2" eb="3">
      <t>ドウ</t>
    </rPh>
    <phoneticPr fontId="29"/>
  </si>
  <si>
    <t>丸子北部グラウンド</t>
    <rPh sb="0" eb="2">
      <t>マルコ</t>
    </rPh>
    <rPh sb="2" eb="4">
      <t>ホクブ</t>
    </rPh>
    <phoneticPr fontId="29"/>
  </si>
  <si>
    <t>敷地6,400㎡</t>
    <rPh sb="0" eb="2">
      <t>シキチ</t>
    </rPh>
    <phoneticPr fontId="29"/>
  </si>
  <si>
    <t>生田3526-1</t>
    <rPh sb="0" eb="2">
      <t>イクタ</t>
    </rPh>
    <phoneticPr fontId="29"/>
  </si>
  <si>
    <t>東内グラウンド</t>
    <rPh sb="0" eb="1">
      <t>ヒガシ</t>
    </rPh>
    <rPh sb="1" eb="2">
      <t>ウチ</t>
    </rPh>
    <phoneticPr fontId="29"/>
  </si>
  <si>
    <t>敷地3,100㎡　運動広場</t>
    <rPh sb="0" eb="2">
      <t>シキチ</t>
    </rPh>
    <rPh sb="9" eb="11">
      <t>ウンドウ</t>
    </rPh>
    <rPh sb="11" eb="13">
      <t>ヒロバ</t>
    </rPh>
    <phoneticPr fontId="29"/>
  </si>
  <si>
    <t>東内2496</t>
    <rPh sb="0" eb="1">
      <t>ヒガシ</t>
    </rPh>
    <rPh sb="1" eb="2">
      <t>ウチ</t>
    </rPh>
    <phoneticPr fontId="29"/>
  </si>
  <si>
    <t>大石グラウンド</t>
    <rPh sb="0" eb="2">
      <t>オオイシ</t>
    </rPh>
    <phoneticPr fontId="29"/>
  </si>
  <si>
    <t>敷地8,736㎡</t>
    <rPh sb="0" eb="2">
      <t>シキチ</t>
    </rPh>
    <phoneticPr fontId="29"/>
  </si>
  <si>
    <t>塩川2789</t>
    <rPh sb="0" eb="1">
      <t>シオ</t>
    </rPh>
    <rPh sb="1" eb="2">
      <t>ガワ</t>
    </rPh>
    <phoneticPr fontId="29"/>
  </si>
  <si>
    <t>丸子総合体育館</t>
    <rPh sb="0" eb="2">
      <t>マルコ</t>
    </rPh>
    <rPh sb="2" eb="4">
      <t>ソウゴウ</t>
    </rPh>
    <rPh sb="4" eb="7">
      <t>タイイクカン</t>
    </rPh>
    <phoneticPr fontId="29"/>
  </si>
  <si>
    <t>丸子北部体育館</t>
    <rPh sb="0" eb="2">
      <t>マルコ</t>
    </rPh>
    <rPh sb="2" eb="4">
      <t>ホクブ</t>
    </rPh>
    <rPh sb="4" eb="7">
      <t>タイイクカン</t>
    </rPh>
    <phoneticPr fontId="29"/>
  </si>
  <si>
    <t>生田3559-1</t>
    <rPh sb="0" eb="2">
      <t>イクタ</t>
    </rPh>
    <phoneticPr fontId="29"/>
  </si>
  <si>
    <t>丸子弓道場</t>
    <rPh sb="0" eb="2">
      <t>マルコ</t>
    </rPh>
    <rPh sb="2" eb="5">
      <t>キュウドウジョウ</t>
    </rPh>
    <phoneticPr fontId="29"/>
  </si>
  <si>
    <t>長瀬屋内ゲートボール場</t>
    <rPh sb="0" eb="2">
      <t>ナガセ</t>
    </rPh>
    <rPh sb="2" eb="4">
      <t>オクナイ</t>
    </rPh>
    <rPh sb="10" eb="11">
      <t>ジョウ</t>
    </rPh>
    <phoneticPr fontId="29"/>
  </si>
  <si>
    <t>長瀬2467-1</t>
    <rPh sb="0" eb="2">
      <t>ナガセ</t>
    </rPh>
    <phoneticPr fontId="29"/>
  </si>
  <si>
    <t>東内屋内ゲートボール場</t>
    <rPh sb="0" eb="1">
      <t>ヒガシ</t>
    </rPh>
    <rPh sb="1" eb="2">
      <t>ウチ</t>
    </rPh>
    <rPh sb="2" eb="4">
      <t>オクナイ</t>
    </rPh>
    <rPh sb="10" eb="11">
      <t>ジョウ</t>
    </rPh>
    <phoneticPr fontId="29"/>
  </si>
  <si>
    <t>東内2498-3</t>
    <rPh sb="0" eb="1">
      <t>ヒガシ</t>
    </rPh>
    <rPh sb="1" eb="2">
      <t>ウチ</t>
    </rPh>
    <phoneticPr fontId="29"/>
  </si>
  <si>
    <t>丸子ゲートボール場</t>
    <rPh sb="0" eb="2">
      <t>マルコ</t>
    </rPh>
    <rPh sb="8" eb="9">
      <t>ジョウ</t>
    </rPh>
    <phoneticPr fontId="29"/>
  </si>
  <si>
    <t>東内365</t>
    <rPh sb="0" eb="1">
      <t>ヒガシ</t>
    </rPh>
    <rPh sb="1" eb="2">
      <t>ウチ</t>
    </rPh>
    <phoneticPr fontId="29"/>
  </si>
  <si>
    <t>依田窪プール</t>
    <rPh sb="0" eb="2">
      <t>ヨダ</t>
    </rPh>
    <rPh sb="2" eb="3">
      <t>クボ</t>
    </rPh>
    <phoneticPr fontId="29"/>
  </si>
  <si>
    <t>50m準公認競泳プール　流水プール　スライダープール　ちびっこプール</t>
    <rPh sb="3" eb="4">
      <t>ジュン</t>
    </rPh>
    <rPh sb="4" eb="6">
      <t>コウニン</t>
    </rPh>
    <rPh sb="6" eb="8">
      <t>キョウエイ</t>
    </rPh>
    <rPh sb="12" eb="14">
      <t>リュウスイ</t>
    </rPh>
    <phoneticPr fontId="29"/>
  </si>
  <si>
    <t>腰越418-3</t>
    <rPh sb="0" eb="2">
      <t>コシゴエ</t>
    </rPh>
    <phoneticPr fontId="29"/>
  </si>
  <si>
    <t>丸子柔道場</t>
    <rPh sb="0" eb="2">
      <t>マルコ</t>
    </rPh>
    <rPh sb="2" eb="5">
      <t>ジュウドウジョウ</t>
    </rPh>
    <phoneticPr fontId="29"/>
  </si>
  <si>
    <t>生田3560-3</t>
    <rPh sb="0" eb="2">
      <t>イクタ</t>
    </rPh>
    <phoneticPr fontId="29"/>
  </si>
  <si>
    <t>天下山マレットゴルフ場</t>
    <rPh sb="0" eb="2">
      <t>テンカ</t>
    </rPh>
    <rPh sb="2" eb="3">
      <t>ヤマ</t>
    </rPh>
    <rPh sb="10" eb="11">
      <t>ジョウ</t>
    </rPh>
    <phoneticPr fontId="29"/>
  </si>
  <si>
    <t>塩川4166-1</t>
    <rPh sb="0" eb="1">
      <t>シオ</t>
    </rPh>
    <rPh sb="1" eb="2">
      <t>ガワ</t>
    </rPh>
    <phoneticPr fontId="29"/>
  </si>
  <si>
    <t>丸子テニスコート</t>
    <rPh sb="0" eb="2">
      <t>マルコ</t>
    </rPh>
    <phoneticPr fontId="29"/>
  </si>
  <si>
    <t>丸子相撲場</t>
    <rPh sb="0" eb="2">
      <t>マルコ</t>
    </rPh>
    <rPh sb="2" eb="4">
      <t>スモウ</t>
    </rPh>
    <rPh sb="4" eb="5">
      <t>バ</t>
    </rPh>
    <phoneticPr fontId="29"/>
  </si>
  <si>
    <t>大塩体育館</t>
    <rPh sb="0" eb="2">
      <t>オオシオ</t>
    </rPh>
    <rPh sb="2" eb="5">
      <t>タイイクカン</t>
    </rPh>
    <phoneticPr fontId="29"/>
  </si>
  <si>
    <t>西内272-1</t>
    <rPh sb="0" eb="2">
      <t>ニシウチ</t>
    </rPh>
    <phoneticPr fontId="29"/>
  </si>
  <si>
    <t>真田体育館</t>
    <rPh sb="0" eb="2">
      <t>サナダ</t>
    </rPh>
    <rPh sb="2" eb="5">
      <t>タイイクカン</t>
    </rPh>
    <phoneticPr fontId="29"/>
  </si>
  <si>
    <t>真田町長7193-1</t>
    <rPh sb="0" eb="3">
      <t>サナダマチ</t>
    </rPh>
    <rPh sb="3" eb="4">
      <t>オサ</t>
    </rPh>
    <phoneticPr fontId="29"/>
  </si>
  <si>
    <t>真田運動公園グラウンド</t>
    <rPh sb="0" eb="2">
      <t>サナダ</t>
    </rPh>
    <rPh sb="2" eb="4">
      <t>ウンドウ</t>
    </rPh>
    <rPh sb="4" eb="6">
      <t>コウエン</t>
    </rPh>
    <phoneticPr fontId="29"/>
  </si>
  <si>
    <t>真田町長7220-1</t>
    <rPh sb="0" eb="3">
      <t>サナダマチ</t>
    </rPh>
    <rPh sb="3" eb="4">
      <t>オサ</t>
    </rPh>
    <phoneticPr fontId="29"/>
  </si>
  <si>
    <t>真田運動公園テニスコート</t>
    <rPh sb="0" eb="2">
      <t>サナダ</t>
    </rPh>
    <rPh sb="2" eb="4">
      <t>ウンドウ</t>
    </rPh>
    <rPh sb="4" eb="6">
      <t>コウエン</t>
    </rPh>
    <phoneticPr fontId="29"/>
  </si>
  <si>
    <t>真田運動公園屋内ゲートボール場</t>
    <rPh sb="0" eb="2">
      <t>サナダ</t>
    </rPh>
    <rPh sb="2" eb="4">
      <t>ウンドウ</t>
    </rPh>
    <rPh sb="4" eb="6">
      <t>コウエン</t>
    </rPh>
    <rPh sb="6" eb="8">
      <t>オクナイ</t>
    </rPh>
    <rPh sb="14" eb="15">
      <t>ジョウ</t>
    </rPh>
    <phoneticPr fontId="29"/>
  </si>
  <si>
    <t>洗馬川公園グラウンド</t>
    <rPh sb="0" eb="1">
      <t>アラ</t>
    </rPh>
    <rPh sb="1" eb="2">
      <t>ウマ</t>
    </rPh>
    <rPh sb="2" eb="3">
      <t>カワ</t>
    </rPh>
    <rPh sb="3" eb="5">
      <t>コウエン</t>
    </rPh>
    <phoneticPr fontId="29"/>
  </si>
  <si>
    <t>真田町傍陽4430-1</t>
    <rPh sb="0" eb="3">
      <t>サナダマチ</t>
    </rPh>
    <rPh sb="3" eb="5">
      <t>ソイヒ</t>
    </rPh>
    <phoneticPr fontId="29"/>
  </si>
  <si>
    <t>菅平高原ジャンプ台</t>
    <rPh sb="0" eb="1">
      <t>スガ</t>
    </rPh>
    <rPh sb="1" eb="2">
      <t>ダイラ</t>
    </rPh>
    <rPh sb="2" eb="4">
      <t>コウゲン</t>
    </rPh>
    <rPh sb="8" eb="9">
      <t>ダイ</t>
    </rPh>
    <phoneticPr fontId="29"/>
  </si>
  <si>
    <t>菅平高原1223-1529</t>
    <rPh sb="0" eb="1">
      <t>スガ</t>
    </rPh>
    <rPh sb="1" eb="2">
      <t>ダイラ</t>
    </rPh>
    <rPh sb="2" eb="4">
      <t>コウゲン</t>
    </rPh>
    <phoneticPr fontId="29"/>
  </si>
  <si>
    <t>武石総合グラウンド</t>
    <rPh sb="0" eb="2">
      <t>タケシ</t>
    </rPh>
    <rPh sb="2" eb="4">
      <t>ソウゴウ</t>
    </rPh>
    <phoneticPr fontId="29"/>
  </si>
  <si>
    <t>上武石476-9</t>
    <rPh sb="0" eb="1">
      <t>カミ</t>
    </rPh>
    <rPh sb="1" eb="3">
      <t>タケシ</t>
    </rPh>
    <phoneticPr fontId="29"/>
  </si>
  <si>
    <t>武石体育館</t>
    <rPh sb="0" eb="2">
      <t>タケシ</t>
    </rPh>
    <rPh sb="2" eb="5">
      <t>タイイクカン</t>
    </rPh>
    <phoneticPr fontId="29"/>
  </si>
  <si>
    <t>上武石2</t>
    <rPh sb="0" eb="1">
      <t>カミ</t>
    </rPh>
    <rPh sb="1" eb="3">
      <t>タケシ</t>
    </rPh>
    <phoneticPr fontId="29"/>
  </si>
  <si>
    <t>築地原トレーニングセンター</t>
    <rPh sb="0" eb="2">
      <t>ツキジ</t>
    </rPh>
    <rPh sb="2" eb="3">
      <t>ハラ</t>
    </rPh>
    <phoneticPr fontId="29"/>
  </si>
  <si>
    <t>武石上本入1710-1</t>
    <rPh sb="0" eb="2">
      <t>タケシ</t>
    </rPh>
    <rPh sb="2" eb="3">
      <t>ウエ</t>
    </rPh>
    <rPh sb="3" eb="4">
      <t>ホン</t>
    </rPh>
    <rPh sb="4" eb="5">
      <t>イ</t>
    </rPh>
    <phoneticPr fontId="29"/>
  </si>
  <si>
    <t>武石屋内ゲートボール場</t>
    <rPh sb="0" eb="2">
      <t>タケシ</t>
    </rPh>
    <rPh sb="2" eb="4">
      <t>オクナイ</t>
    </rPh>
    <rPh sb="10" eb="11">
      <t>ジョウ</t>
    </rPh>
    <phoneticPr fontId="29"/>
  </si>
  <si>
    <t>上武石476-24</t>
    <rPh sb="0" eb="1">
      <t>カミ</t>
    </rPh>
    <rPh sb="1" eb="3">
      <t>タケシ</t>
    </rPh>
    <phoneticPr fontId="29"/>
  </si>
  <si>
    <t>武石ゲートボール場</t>
    <rPh sb="0" eb="2">
      <t>タケシ</t>
    </rPh>
    <rPh sb="8" eb="9">
      <t>ジョウ</t>
    </rPh>
    <phoneticPr fontId="29"/>
  </si>
  <si>
    <t>武石テニスコート</t>
    <rPh sb="0" eb="2">
      <t>タケシ</t>
    </rPh>
    <phoneticPr fontId="29"/>
  </si>
  <si>
    <t>武石森林公園マレットゴルフ場</t>
    <rPh sb="0" eb="2">
      <t>タケシ</t>
    </rPh>
    <rPh sb="2" eb="6">
      <t>シンリンコウエン</t>
    </rPh>
    <rPh sb="13" eb="14">
      <t>ジョウ</t>
    </rPh>
    <phoneticPr fontId="29"/>
  </si>
  <si>
    <t>下武石1899</t>
    <rPh sb="0" eb="1">
      <t>シモ</t>
    </rPh>
    <rPh sb="1" eb="3">
      <t>タケシ</t>
    </rPh>
    <phoneticPr fontId="29"/>
  </si>
  <si>
    <t>資料 ： スポーツ推進課</t>
    <rPh sb="9" eb="12">
      <t>スイシンカ</t>
    </rPh>
    <phoneticPr fontId="29"/>
  </si>
  <si>
    <t>小泉976-1</t>
    <phoneticPr fontId="29"/>
  </si>
  <si>
    <t>上野303-1</t>
    <phoneticPr fontId="29"/>
  </si>
  <si>
    <t>市内</t>
    <phoneticPr fontId="29"/>
  </si>
  <si>
    <r>
      <t>仁古田</t>
    </r>
    <r>
      <rPr>
        <sz val="11"/>
        <color indexed="8"/>
        <rFont val="ＭＳ Ｐ明朝"/>
        <family val="1"/>
        <charset val="128"/>
      </rPr>
      <t>908-1</t>
    </r>
    <rPh sb="0" eb="1">
      <t>ニ</t>
    </rPh>
    <rPh sb="1" eb="2">
      <t>コ</t>
    </rPh>
    <rPh sb="2" eb="3">
      <t>タ</t>
    </rPh>
    <phoneticPr fontId="29"/>
  </si>
  <si>
    <t>展覧会</t>
    <rPh sb="0" eb="3">
      <t>テンランカイ</t>
    </rPh>
    <phoneticPr fontId="28"/>
  </si>
  <si>
    <t>ワークショップ等</t>
    <rPh sb="7" eb="8">
      <t>トウ</t>
    </rPh>
    <phoneticPr fontId="28"/>
  </si>
  <si>
    <t>回数</t>
    <rPh sb="0" eb="2">
      <t>カイスウ</t>
    </rPh>
    <phoneticPr fontId="28"/>
  </si>
  <si>
    <t>観覧者数</t>
    <rPh sb="0" eb="3">
      <t>カンランシャ</t>
    </rPh>
    <rPh sb="3" eb="4">
      <t>スウ</t>
    </rPh>
    <phoneticPr fontId="28"/>
  </si>
  <si>
    <t>利用数</t>
    <rPh sb="0" eb="2">
      <t>リヨウ</t>
    </rPh>
    <rPh sb="2" eb="3">
      <t>スウ</t>
    </rPh>
    <phoneticPr fontId="28"/>
  </si>
  <si>
    <t>利用者数</t>
    <rPh sb="0" eb="3">
      <t>リヨウシャ</t>
    </rPh>
    <rPh sb="3" eb="4">
      <t>スウ</t>
    </rPh>
    <phoneticPr fontId="28"/>
  </si>
  <si>
    <t>回</t>
    <rPh sb="0" eb="1">
      <t>カイ</t>
    </rPh>
    <phoneticPr fontId="28"/>
  </si>
  <si>
    <t>件</t>
    <rPh sb="0" eb="1">
      <t>ケン</t>
    </rPh>
    <phoneticPr fontId="28"/>
  </si>
  <si>
    <t>下之郷乙935</t>
    <rPh sb="0" eb="3">
      <t>シモノゴウ</t>
    </rPh>
    <rPh sb="3" eb="4">
      <t>オツ</t>
    </rPh>
    <phoneticPr fontId="29"/>
  </si>
  <si>
    <t>法住寺虚空蔵堂</t>
    <rPh sb="0" eb="1">
      <t>ホウ</t>
    </rPh>
    <rPh sb="1" eb="2">
      <t>ス</t>
    </rPh>
    <rPh sb="2" eb="3">
      <t>テラ</t>
    </rPh>
    <rPh sb="3" eb="5">
      <t>コクウ</t>
    </rPh>
    <rPh sb="5" eb="6">
      <t>クラ</t>
    </rPh>
    <rPh sb="6" eb="7">
      <t>ドウ</t>
    </rPh>
    <phoneticPr fontId="29"/>
  </si>
  <si>
    <t>重要文化財建造物</t>
    <rPh sb="0" eb="5">
      <t>ジュウブン</t>
    </rPh>
    <rPh sb="5" eb="8">
      <t>ケンゾウブツ</t>
    </rPh>
    <phoneticPr fontId="29"/>
  </si>
  <si>
    <t>法住寺</t>
    <rPh sb="0" eb="1">
      <t>ホウ</t>
    </rPh>
    <rPh sb="1" eb="2">
      <t>ス</t>
    </rPh>
    <rPh sb="2" eb="3">
      <t>テラ</t>
    </rPh>
    <phoneticPr fontId="29"/>
  </si>
  <si>
    <t>笠原工業株式会社</t>
    <rPh sb="4" eb="6">
      <t>カブシキ</t>
    </rPh>
    <rPh sb="6" eb="8">
      <t>カイシャ</t>
    </rPh>
    <phoneticPr fontId="29"/>
  </si>
  <si>
    <t>上田市常田</t>
    <rPh sb="0" eb="2">
      <t>ウエダ</t>
    </rPh>
    <rPh sb="2" eb="3">
      <t>シ</t>
    </rPh>
    <rPh sb="3" eb="5">
      <t>トキダ</t>
    </rPh>
    <phoneticPr fontId="29"/>
  </si>
  <si>
    <t>史跡（追加指定）</t>
    <rPh sb="0" eb="2">
      <t>シセキ</t>
    </rPh>
    <phoneticPr fontId="29"/>
  </si>
  <si>
    <t>鳥羽山洞窟遺跡</t>
    <rPh sb="0" eb="2">
      <t>トバ</t>
    </rPh>
    <rPh sb="2" eb="3">
      <t>ヤマ</t>
    </rPh>
    <rPh sb="3" eb="5">
      <t>ドウクツ</t>
    </rPh>
    <rPh sb="5" eb="7">
      <t>イセキ</t>
    </rPh>
    <phoneticPr fontId="29"/>
  </si>
  <si>
    <t>深山・岡森・一本木諏訪神社</t>
    <rPh sb="0" eb="2">
      <t>シンザン</t>
    </rPh>
    <rPh sb="3" eb="4">
      <t>オカ</t>
    </rPh>
    <rPh sb="4" eb="5">
      <t>モリ</t>
    </rPh>
    <rPh sb="6" eb="8">
      <t>イッポン</t>
    </rPh>
    <rPh sb="8" eb="9">
      <t>キ</t>
    </rPh>
    <rPh sb="9" eb="11">
      <t>スワ</t>
    </rPh>
    <rPh sb="11" eb="13">
      <t>ジンジャ</t>
    </rPh>
    <phoneticPr fontId="29"/>
  </si>
  <si>
    <t>上田市腰越</t>
    <rPh sb="0" eb="3">
      <t>ウエダシ</t>
    </rPh>
    <rPh sb="3" eb="4">
      <t>コシ</t>
    </rPh>
    <rPh sb="4" eb="5">
      <t>コ</t>
    </rPh>
    <phoneticPr fontId="29"/>
  </si>
  <si>
    <t>四阿山の的岩</t>
    <rPh sb="0" eb="2">
      <t>アズマヤ</t>
    </rPh>
    <rPh sb="2" eb="3">
      <t>ヤマ</t>
    </rPh>
    <rPh sb="4" eb="5">
      <t>マト</t>
    </rPh>
    <rPh sb="5" eb="6">
      <t>イワ</t>
    </rPh>
    <phoneticPr fontId="29"/>
  </si>
  <si>
    <t>重要美術品（国）</t>
    <rPh sb="0" eb="2">
      <t>ジュウヨウ</t>
    </rPh>
    <rPh sb="2" eb="4">
      <t>ビジュツ</t>
    </rPh>
    <rPh sb="4" eb="5">
      <t>ヒン</t>
    </rPh>
    <phoneticPr fontId="29"/>
  </si>
  <si>
    <t>常楽寺</t>
    <rPh sb="0" eb="3">
      <t>ジョウラクジ</t>
    </rPh>
    <phoneticPr fontId="29"/>
  </si>
  <si>
    <t>書跡</t>
    <rPh sb="0" eb="1">
      <t>ショ</t>
    </rPh>
    <rPh sb="1" eb="2">
      <t>アト</t>
    </rPh>
    <phoneticPr fontId="29"/>
  </si>
  <si>
    <t>巻</t>
    <rPh sb="0" eb="1">
      <t>マ</t>
    </rPh>
    <phoneticPr fontId="29"/>
  </si>
  <si>
    <t>戸沢のねじ行事</t>
    <rPh sb="0" eb="2">
      <t>トザワ</t>
    </rPh>
    <rPh sb="5" eb="7">
      <t>ギョウジ</t>
    </rPh>
    <phoneticPr fontId="29"/>
  </si>
  <si>
    <t>信濃国分寺・蘇民講</t>
    <rPh sb="0" eb="2">
      <t>シナノ</t>
    </rPh>
    <rPh sb="2" eb="5">
      <t>コクブンジ</t>
    </rPh>
    <rPh sb="6" eb="8">
      <t>ソミン</t>
    </rPh>
    <rPh sb="8" eb="9">
      <t>コウ</t>
    </rPh>
    <phoneticPr fontId="29"/>
  </si>
  <si>
    <t>県選択無形民俗文化財</t>
    <rPh sb="0" eb="1">
      <t>ケン</t>
    </rPh>
    <phoneticPr fontId="28"/>
  </si>
  <si>
    <t>上田市の文化財　－続き－</t>
  </si>
  <si>
    <t>60　学校総覧</t>
    <phoneticPr fontId="9"/>
  </si>
  <si>
    <t>61　小学校施設の概況</t>
    <phoneticPr fontId="9"/>
  </si>
  <si>
    <t>62　中学校施設の概況</t>
    <phoneticPr fontId="9"/>
  </si>
  <si>
    <t>63　小学校の学年別学級数と児童数</t>
    <phoneticPr fontId="9"/>
  </si>
  <si>
    <t>64　中学校の学年別学級数と生徒数</t>
    <phoneticPr fontId="9"/>
  </si>
  <si>
    <t>65　中学校卒業者の状況</t>
    <phoneticPr fontId="9"/>
  </si>
  <si>
    <t>66　幼稚園の状況</t>
    <phoneticPr fontId="9"/>
  </si>
  <si>
    <t>諏訪形74</t>
    <phoneticPr fontId="29"/>
  </si>
  <si>
    <t>国分2034</t>
    <phoneticPr fontId="29"/>
  </si>
  <si>
    <t>中之条950</t>
    <phoneticPr fontId="29"/>
  </si>
  <si>
    <t>常楽寺多宝塔</t>
  </si>
  <si>
    <t>薬師如来坐像</t>
  </si>
  <si>
    <t>銅造菩薩立像</t>
  </si>
  <si>
    <t>反射望遠鏡</t>
  </si>
  <si>
    <t>建造物</t>
  </si>
  <si>
    <t>上田城（南櫓、北櫓、西櫓）</t>
  </si>
  <si>
    <t>文殊堂</t>
  </si>
  <si>
    <t>実相院宝篋印塔</t>
  </si>
  <si>
    <t>旧倉沢家住宅主屋及び客座敷</t>
  </si>
  <si>
    <t>絹本著色綱敷天神像</t>
  </si>
  <si>
    <t>銅造阿弥陀如来及び両脇侍立像</t>
  </si>
  <si>
    <t>唐沢Ｂ遺跡出土品</t>
  </si>
  <si>
    <t>彫刻</t>
  </si>
  <si>
    <t>工芸品</t>
  </si>
  <si>
    <t>考古資料</t>
  </si>
  <si>
    <t>件</t>
  </si>
  <si>
    <t>天竜寺</t>
  </si>
  <si>
    <t>実相院</t>
  </si>
  <si>
    <t>霊泉寺</t>
  </si>
  <si>
    <t>個人</t>
  </si>
  <si>
    <t>上田市西内</t>
  </si>
  <si>
    <t>上田市真田町傍陽</t>
  </si>
  <si>
    <t>上田市築地</t>
  </si>
  <si>
    <t>上田市平井</t>
  </si>
  <si>
    <t>上田市真田町長</t>
  </si>
  <si>
    <t>鳥羽山洞窟遺跡出土品</t>
  </si>
  <si>
    <t>真田氏館跡</t>
  </si>
  <si>
    <t>戸石城跡</t>
  </si>
  <si>
    <t>菅平唐沢岩陰遺跡</t>
  </si>
  <si>
    <t>菅平のツキヌキソウ自生地</t>
  </si>
  <si>
    <t>天然記念物</t>
  </si>
  <si>
    <t>丸子郷土博物館</t>
  </si>
  <si>
    <t>上田市真田町本原</t>
  </si>
  <si>
    <t>個人42名</t>
  </si>
  <si>
    <t>個人46名</t>
  </si>
  <si>
    <t>上田市東御市真田共有財産組合</t>
  </si>
  <si>
    <t>上田市菅平高原</t>
  </si>
  <si>
    <t>法人3及び個人8名</t>
  </si>
  <si>
    <t>上田市小泉・下塩尻ほか</t>
  </si>
  <si>
    <t>霊泉寺五輪塔</t>
  </si>
  <si>
    <t>竹の花五輪塔</t>
  </si>
  <si>
    <t>中原宝篋印塔</t>
  </si>
  <si>
    <t>安良居神社本殿</t>
  </si>
  <si>
    <t>弾正塚宝篋印塔</t>
  </si>
  <si>
    <t>日吉社の社殿</t>
  </si>
  <si>
    <t>南方薬師堂</t>
  </si>
  <si>
    <t>妙見寺　鳴龍</t>
  </si>
  <si>
    <t>平井諏訪神社奉納殿</t>
  </si>
  <si>
    <t>カネタの煙突</t>
  </si>
  <si>
    <t>全芳院本堂</t>
  </si>
  <si>
    <t>依水館客殿及び玄関</t>
  </si>
  <si>
    <t>笠原工業常田館製糸場</t>
  </si>
  <si>
    <t>飯沼郷蔵</t>
  </si>
  <si>
    <t>旧千曲会館</t>
  </si>
  <si>
    <t>仏誕生・涅槃図</t>
  </si>
  <si>
    <t>長泉寺板碑</t>
  </si>
  <si>
    <t>聖観音立像</t>
  </si>
  <si>
    <t>弥勒菩薩坐像</t>
  </si>
  <si>
    <t>尾野山木造千手観音立像</t>
  </si>
  <si>
    <t>長野県上田高等学校</t>
  </si>
  <si>
    <t>上田市生田</t>
  </si>
  <si>
    <t>中原自治会</t>
  </si>
  <si>
    <t>上丸子区4自治会</t>
  </si>
  <si>
    <t>上田市上丸子</t>
  </si>
  <si>
    <t>大宮諏訪神社氏子</t>
  </si>
  <si>
    <t>上田市下武石</t>
  </si>
  <si>
    <t>南方自治会</t>
  </si>
  <si>
    <t>上田市塩川</t>
  </si>
  <si>
    <t>妙見寺</t>
  </si>
  <si>
    <t>西内崇敬会</t>
  </si>
  <si>
    <t>全芳院</t>
  </si>
  <si>
    <t>上田市腰越</t>
  </si>
  <si>
    <t>笠原工業株式会社</t>
  </si>
  <si>
    <t>飯沼自治会</t>
  </si>
  <si>
    <t>国立大学法人信州大学</t>
  </si>
  <si>
    <t>雙</t>
  </si>
  <si>
    <t>藤原田自治会</t>
  </si>
  <si>
    <t>上田市藤原田</t>
  </si>
  <si>
    <t>長泉寺</t>
  </si>
  <si>
    <t>上田市中丸子</t>
  </si>
  <si>
    <t>小沢根自治会</t>
  </si>
  <si>
    <t>上田市小沢根</t>
  </si>
  <si>
    <t>鳥屋自治会</t>
  </si>
  <si>
    <t>上田市鳥屋</t>
  </si>
  <si>
    <t>横沢自治会</t>
  </si>
  <si>
    <t>尾野山自治会</t>
  </si>
  <si>
    <t>南方荒野板碑</t>
  </si>
  <si>
    <t>藤原田木造千手観音坐像</t>
  </si>
  <si>
    <t>双体道祖神</t>
  </si>
  <si>
    <t>掌善掌悪の碑</t>
  </si>
  <si>
    <t>石幢</t>
  </si>
  <si>
    <t>正念寺</t>
  </si>
  <si>
    <t>耕雲寺</t>
  </si>
  <si>
    <t>西光寺金剛力士像</t>
  </si>
  <si>
    <t>藤原国広作太刀・拵付き</t>
  </si>
  <si>
    <t>菅平自治会</t>
  </si>
  <si>
    <t>銅製鉦鼓</t>
  </si>
  <si>
    <t>荒井自治会</t>
  </si>
  <si>
    <t>銅製十一面観音像御正体</t>
  </si>
  <si>
    <t>三島神社氏子</t>
  </si>
  <si>
    <t>真田氏文書</t>
  </si>
  <si>
    <t>山家神社・信綱寺・実相院・上田市</t>
  </si>
  <si>
    <t>真田氏給人知行地検地帳</t>
  </si>
  <si>
    <t>安楽寺蘭渓道隆尺牘</t>
  </si>
  <si>
    <t>小山真夫調査野帳</t>
  </si>
  <si>
    <t>上田市上武石</t>
  </si>
  <si>
    <t>岩谷堂法蔵寺奉加帳</t>
  </si>
  <si>
    <t>宝蔵寺</t>
  </si>
  <si>
    <t>蔵前の大桝</t>
  </si>
  <si>
    <t>石器</t>
  </si>
  <si>
    <t>巴形銅器</t>
  </si>
  <si>
    <t>雁石遺跡魚形土製品</t>
  </si>
  <si>
    <t>銅三尊仏</t>
  </si>
  <si>
    <t>銅印</t>
  </si>
  <si>
    <t>鉄鑿</t>
  </si>
  <si>
    <t>鉄矛</t>
  </si>
  <si>
    <t>尾野山三頭獅子</t>
  </si>
  <si>
    <t>尾野山無形文化財保存会</t>
  </si>
  <si>
    <t>尾野山式三番叟</t>
  </si>
  <si>
    <t>腰越諏訪神社御柱祭御練り</t>
  </si>
  <si>
    <t>腰越御練り保存会</t>
  </si>
  <si>
    <t>依田神社大神楽獅子舞</t>
  </si>
  <si>
    <t>有形民俗文化財</t>
  </si>
  <si>
    <t>粒</t>
  </si>
  <si>
    <t>下丸子釈迦涅槃図</t>
  </si>
  <si>
    <t>下丸子自治会</t>
  </si>
  <si>
    <t>上田市下丸子</t>
  </si>
  <si>
    <t>祇園祭礼屏風</t>
  </si>
  <si>
    <t>三島神社の円座（いっつぁ）</t>
  </si>
  <si>
    <t>三島平自治会</t>
  </si>
  <si>
    <t>無形民俗文化財</t>
  </si>
  <si>
    <t>子壇嶺神社氏子</t>
  </si>
  <si>
    <t>三ッ頭獅子</t>
  </si>
  <si>
    <t>上原三ツ頭獅子保存会</t>
  </si>
  <si>
    <t>横道の十九夜講</t>
  </si>
  <si>
    <t>上・中・下横道自治会</t>
  </si>
  <si>
    <t>一心神社祭典行事</t>
  </si>
  <si>
    <t>一心神社氏子</t>
  </si>
  <si>
    <t>上田市上本入</t>
  </si>
  <si>
    <t>辰ノ口高塚</t>
  </si>
  <si>
    <t>上田市東内</t>
  </si>
  <si>
    <t>岩谷堂岩窟古墳</t>
  </si>
  <si>
    <t>王子塚古墳</t>
  </si>
  <si>
    <t>個人15名</t>
  </si>
  <si>
    <t>広山寺古墳</t>
  </si>
  <si>
    <t>広山寺</t>
  </si>
  <si>
    <t>真田氏本城跡</t>
  </si>
  <si>
    <t>十林寺自治会ほか</t>
  </si>
  <si>
    <t>松尾城跡</t>
  </si>
  <si>
    <t>横沢自治会ほか</t>
  </si>
  <si>
    <t>天白城跡</t>
  </si>
  <si>
    <t>赤井自治会ほか</t>
  </si>
  <si>
    <t>横尾城跡・内小屋城跡</t>
  </si>
  <si>
    <t>横尾自治会ほか</t>
  </si>
  <si>
    <t>根小屋城跡</t>
  </si>
  <si>
    <t>曲尾自治会ほか</t>
  </si>
  <si>
    <t>洗馬城跡</t>
  </si>
  <si>
    <t>真田幸隆・昌幸の墓</t>
  </si>
  <si>
    <t>長谷寺</t>
  </si>
  <si>
    <t>真田信綱の墓</t>
  </si>
  <si>
    <t>信綱寺</t>
  </si>
  <si>
    <t>日向畑遺跡</t>
  </si>
  <si>
    <t>藤沢古墳1号・2号</t>
  </si>
  <si>
    <t>個人2名</t>
  </si>
  <si>
    <t>個人3名</t>
  </si>
  <si>
    <t>弘長三年光明寺建立碑</t>
  </si>
  <si>
    <t>岩井観音堂再建碑</t>
  </si>
  <si>
    <t>舟窪古墳群</t>
  </si>
  <si>
    <t>中山城跡</t>
  </si>
  <si>
    <t>個人13名</t>
  </si>
  <si>
    <t>岩屋観音洞窟</t>
  </si>
  <si>
    <t>シシの牢</t>
  </si>
  <si>
    <t>国（東信森林管理所）</t>
  </si>
  <si>
    <t>鬼の門</t>
  </si>
  <si>
    <t>アラ板の岩壁とネンボウ岩</t>
  </si>
  <si>
    <t>天狗の欄干</t>
  </si>
  <si>
    <t>鬼ケ城</t>
  </si>
  <si>
    <t>枕状溶岩露出地</t>
  </si>
  <si>
    <t>上田建設事務所</t>
  </si>
  <si>
    <t>大日向の二形カエデ</t>
  </si>
  <si>
    <t>大宮諏訪神社のサワラの木</t>
  </si>
  <si>
    <t>武石</t>
  </si>
  <si>
    <t>信広寺・上田市</t>
  </si>
  <si>
    <t>出早雄神社社叢</t>
  </si>
  <si>
    <t>下原・上原・大畑自治会</t>
  </si>
  <si>
    <t>駒形神社のトチの木</t>
  </si>
  <si>
    <t>余里自治会</t>
  </si>
  <si>
    <t>上田市余里</t>
  </si>
  <si>
    <t>石割りのアオナシ</t>
  </si>
  <si>
    <t>信広寺のシダレザクラ</t>
  </si>
  <si>
    <t>信広寺</t>
  </si>
  <si>
    <t>大布施のヒガンザクラ</t>
  </si>
  <si>
    <t>菅平口の枕状溶岩</t>
  </si>
  <si>
    <t>山家神社社叢</t>
  </si>
  <si>
    <t>山家神社</t>
  </si>
  <si>
    <t>番匠のカツラ</t>
  </si>
  <si>
    <t>大笹街道のシナノキ群</t>
  </si>
  <si>
    <t>菅平牧場畜産共同組合ほか</t>
  </si>
  <si>
    <t>上田市菅平高原ほか</t>
  </si>
  <si>
    <t>緑簾石</t>
  </si>
  <si>
    <t>上田市下本入</t>
  </si>
  <si>
    <t>岩谷堂エドヒガン</t>
  </si>
  <si>
    <t>前山寺・東前山生産森林組合</t>
  </si>
  <si>
    <t>ニホンオオカミの頭骨</t>
  </si>
  <si>
    <t>体</t>
  </si>
  <si>
    <t>マダラヤンマ及びその生息地</t>
  </si>
  <si>
    <t>農業・林業</t>
    <rPh sb="3" eb="5">
      <t>リンギョウ</t>
    </rPh>
    <phoneticPr fontId="9"/>
  </si>
  <si>
    <t>鉱業・採石業・砂利採取業</t>
    <phoneticPr fontId="9"/>
  </si>
  <si>
    <t>運輸業・郵便業</t>
    <rPh sb="0" eb="3">
      <t>ウンユギョウ</t>
    </rPh>
    <rPh sb="4" eb="6">
      <t>ユウビン</t>
    </rPh>
    <rPh sb="6" eb="7">
      <t>ギョウ</t>
    </rPh>
    <phoneticPr fontId="7"/>
  </si>
  <si>
    <t>卸売業・小売業</t>
    <rPh sb="0" eb="3">
      <t>オロシウリギョウ</t>
    </rPh>
    <rPh sb="4" eb="7">
      <t>コウリギョウ</t>
    </rPh>
    <phoneticPr fontId="7"/>
  </si>
  <si>
    <t>金融業・保険業</t>
    <rPh sb="0" eb="3">
      <t>キンユウギョウ</t>
    </rPh>
    <rPh sb="4" eb="7">
      <t>ホケンギョウ</t>
    </rPh>
    <phoneticPr fontId="7"/>
  </si>
  <si>
    <t>不動産業・物品賃貸業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7"/>
  </si>
  <si>
    <t>学術研究・専門・技術サービス業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7"/>
  </si>
  <si>
    <t>宿泊業・飲食サービス業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7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</si>
  <si>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7"/>
  </si>
  <si>
    <t>教育・学習支援業</t>
    <phoneticPr fontId="9"/>
  </si>
  <si>
    <t>医療・福祉</t>
    <phoneticPr fontId="9"/>
  </si>
  <si>
    <t>S.22.04</t>
  </si>
  <si>
    <t>S.33.05</t>
  </si>
  <si>
    <t>S.29.04</t>
  </si>
  <si>
    <t>S.31.04</t>
  </si>
  <si>
    <t>S.31.06</t>
  </si>
  <si>
    <t>（注）　就職進学者､就職入学者を含む。</t>
    <phoneticPr fontId="9"/>
  </si>
  <si>
    <t>（注）　通信制高校は含まず。</t>
    <rPh sb="4" eb="6">
      <t>ツウシン</t>
    </rPh>
    <rPh sb="6" eb="7">
      <t>セイ</t>
    </rPh>
    <rPh sb="7" eb="9">
      <t>コウコウ</t>
    </rPh>
    <rPh sb="10" eb="11">
      <t>フク</t>
    </rPh>
    <phoneticPr fontId="9"/>
  </si>
  <si>
    <t>下之条354-1</t>
    <phoneticPr fontId="28"/>
  </si>
  <si>
    <t>（注）　市立9公民館の主催事業合計。</t>
    <phoneticPr fontId="9"/>
  </si>
  <si>
    <t>（注）　ふれあいさなだ館は温泉、プール共通券のためプール人数は参考。</t>
    <phoneticPr fontId="9"/>
  </si>
  <si>
    <t>　　　　サニアパーク菅平グラウンドの数値は利用回数。</t>
    <phoneticPr fontId="9"/>
  </si>
  <si>
    <t>展示利用貸出</t>
    <rPh sb="0" eb="2">
      <t>テンジ</t>
    </rPh>
    <rPh sb="2" eb="4">
      <t>リヨウ</t>
    </rPh>
    <rPh sb="4" eb="6">
      <t>カシダシ</t>
    </rPh>
    <phoneticPr fontId="36"/>
  </si>
  <si>
    <t>利用者数</t>
    <rPh sb="0" eb="3">
      <t>リヨウシャ</t>
    </rPh>
    <rPh sb="3" eb="4">
      <t>スウ</t>
    </rPh>
    <phoneticPr fontId="7"/>
  </si>
  <si>
    <t>人</t>
    <rPh sb="0" eb="1">
      <t>ニン</t>
    </rPh>
    <phoneticPr fontId="7"/>
  </si>
  <si>
    <t>上丸子1910-1</t>
    <rPh sb="0" eb="1">
      <t>ウエ</t>
    </rPh>
    <rPh sb="1" eb="3">
      <t>マルコ</t>
    </rPh>
    <phoneticPr fontId="29"/>
  </si>
  <si>
    <t>資料 ： 生涯学習・文化財課</t>
    <rPh sb="5" eb="7">
      <t>ショウガイ</t>
    </rPh>
    <rPh sb="7" eb="9">
      <t>ガクシュウ</t>
    </rPh>
    <rPh sb="10" eb="12">
      <t>ブンカ</t>
    </rPh>
    <rPh sb="12" eb="13">
      <t>ザイ</t>
    </rPh>
    <rPh sb="13" eb="14">
      <t>カ</t>
    </rPh>
    <phoneticPr fontId="7"/>
  </si>
  <si>
    <t>菅平高原
アリーナ</t>
    <rPh sb="0" eb="2">
      <t>スガダイラ</t>
    </rPh>
    <rPh sb="2" eb="4">
      <t>コウゲン</t>
    </rPh>
    <phoneticPr fontId="28"/>
  </si>
  <si>
    <t>人</t>
    <rPh sb="0" eb="1">
      <t>ヒト</t>
    </rPh>
    <phoneticPr fontId="28"/>
  </si>
  <si>
    <t>　　　　利用数、利用者数は、公演利用、練習利用等の合計。</t>
    <rPh sb="4" eb="6">
      <t>リヨウ</t>
    </rPh>
    <rPh sb="6" eb="7">
      <t>スウ</t>
    </rPh>
    <rPh sb="8" eb="10">
      <t>リヨウ</t>
    </rPh>
    <rPh sb="10" eb="11">
      <t>シャ</t>
    </rPh>
    <rPh sb="11" eb="12">
      <t>スウ</t>
    </rPh>
    <rPh sb="14" eb="16">
      <t>コウエン</t>
    </rPh>
    <rPh sb="16" eb="18">
      <t>リヨウ</t>
    </rPh>
    <rPh sb="19" eb="21">
      <t>レンシュウ</t>
    </rPh>
    <rPh sb="21" eb="23">
      <t>リヨウ</t>
    </rPh>
    <rPh sb="23" eb="24">
      <t>トウ</t>
    </rPh>
    <rPh sb="25" eb="27">
      <t>ゴウケイ</t>
    </rPh>
    <phoneticPr fontId="7"/>
  </si>
  <si>
    <t>資料 ： 交流文化芸術センター、市立美術館</t>
    <rPh sb="5" eb="7">
      <t>コウリュウ</t>
    </rPh>
    <rPh sb="7" eb="9">
      <t>ブンカ</t>
    </rPh>
    <rPh sb="9" eb="11">
      <t>ゲイジュツ</t>
    </rPh>
    <rPh sb="16" eb="18">
      <t>シリツ</t>
    </rPh>
    <rPh sb="18" eb="21">
      <t>ビジュツカン</t>
    </rPh>
    <phoneticPr fontId="7"/>
  </si>
  <si>
    <t>（注）　利用者数は、実績または利用申請時の見積り人数。</t>
    <rPh sb="1" eb="2">
      <t>チュウ</t>
    </rPh>
    <rPh sb="4" eb="7">
      <t>リヨウシャ</t>
    </rPh>
    <rPh sb="7" eb="8">
      <t>スウ</t>
    </rPh>
    <rPh sb="10" eb="12">
      <t>ジッセキ</t>
    </rPh>
    <rPh sb="15" eb="17">
      <t>リヨウ</t>
    </rPh>
    <rPh sb="17" eb="20">
      <t>シンセイジ</t>
    </rPh>
    <rPh sb="21" eb="23">
      <t>ミツモ</t>
    </rPh>
    <rPh sb="24" eb="26">
      <t>ニンズウ</t>
    </rPh>
    <phoneticPr fontId="7"/>
  </si>
  <si>
    <t>木造馬頭観音坐像</t>
  </si>
  <si>
    <t>木造僧形坐像</t>
  </si>
  <si>
    <t>小松姫（真田信之室、大蓮院）の墓</t>
  </si>
  <si>
    <t>菅平湿原のクロサンショウウオ</t>
  </si>
  <si>
    <t>南方荒野ビャクシン</t>
  </si>
  <si>
    <t>大六のケヤキ</t>
  </si>
  <si>
    <t>　　　　菅平高原アリーナは、平成30年9月1日に供用開始となった施設。</t>
    <rPh sb="4" eb="6">
      <t>スガダイラ</t>
    </rPh>
    <rPh sb="6" eb="8">
      <t>コウゲン</t>
    </rPh>
    <rPh sb="14" eb="16">
      <t>ヘイセイ</t>
    </rPh>
    <rPh sb="18" eb="19">
      <t>ネン</t>
    </rPh>
    <rPh sb="20" eb="21">
      <t>ツキ</t>
    </rPh>
    <rPh sb="22" eb="23">
      <t>ヒ</t>
    </rPh>
    <rPh sb="24" eb="26">
      <t>キョウヨウ</t>
    </rPh>
    <rPh sb="26" eb="28">
      <t>カイシ</t>
    </rPh>
    <rPh sb="32" eb="34">
      <t>シセツ</t>
    </rPh>
    <phoneticPr fontId="28"/>
  </si>
  <si>
    <t>特別支援学級</t>
    <rPh sb="0" eb="2">
      <t>トクベツ</t>
    </rPh>
    <rPh sb="2" eb="4">
      <t>シエン</t>
    </rPh>
    <rPh sb="4" eb="6">
      <t>ガッキュウ</t>
    </rPh>
    <phoneticPr fontId="9"/>
  </si>
  <si>
    <t>複式
及び
支援
学級</t>
    <rPh sb="0" eb="2">
      <t>フクシキ</t>
    </rPh>
    <rPh sb="3" eb="4">
      <t>オヨ</t>
    </rPh>
    <rPh sb="6" eb="8">
      <t>シエン</t>
    </rPh>
    <rPh sb="9" eb="11">
      <t>ガッキュウ</t>
    </rPh>
    <phoneticPr fontId="9"/>
  </si>
  <si>
    <t>特別支援学級</t>
  </si>
  <si>
    <t>特別
支援
学級</t>
    <rPh sb="0" eb="2">
      <t>トクベツ</t>
    </rPh>
    <rPh sb="3" eb="5">
      <t>シエン</t>
    </rPh>
    <rPh sb="6" eb="8">
      <t>ガッキュウ</t>
    </rPh>
    <phoneticPr fontId="9"/>
  </si>
  <si>
    <t>67　高等学校の概況</t>
    <phoneticPr fontId="9"/>
  </si>
  <si>
    <t>68　高等学校卒業者の状況</t>
    <rPh sb="9" eb="10">
      <t>シャ</t>
    </rPh>
    <phoneticPr fontId="9"/>
  </si>
  <si>
    <t>69　高等学校の産業別就職者の状況</t>
    <rPh sb="8" eb="10">
      <t>サンギョウ</t>
    </rPh>
    <phoneticPr fontId="7"/>
  </si>
  <si>
    <t>70　高等学校の産業大分類別県内就職者の状況</t>
    <phoneticPr fontId="9"/>
  </si>
  <si>
    <t>71　小中学校児童､生徒の体位の概況（平均）</t>
    <phoneticPr fontId="9"/>
  </si>
  <si>
    <t>72　学校給食の状況</t>
    <rPh sb="3" eb="5">
      <t>ガッコウ</t>
    </rPh>
    <rPh sb="5" eb="7">
      <t>キュウショク</t>
    </rPh>
    <rPh sb="8" eb="10">
      <t>ジョウキョウ</t>
    </rPh>
    <phoneticPr fontId="7"/>
  </si>
  <si>
    <t>73　博物館の利用状況</t>
    <phoneticPr fontId="9"/>
  </si>
  <si>
    <t>74　信濃国分寺資料館の利用状況</t>
    <phoneticPr fontId="9"/>
  </si>
  <si>
    <t>75　図書館の利用状況</t>
    <phoneticPr fontId="9"/>
  </si>
  <si>
    <t>76　サントミューゼの利用状況</t>
    <rPh sb="11" eb="13">
      <t>リヨウ</t>
    </rPh>
    <rPh sb="13" eb="15">
      <t>ジョウキョウ</t>
    </rPh>
    <phoneticPr fontId="7"/>
  </si>
  <si>
    <t>77　各スポーツ施設の状況</t>
    <phoneticPr fontId="29"/>
  </si>
  <si>
    <t>77　各スポーツ施設の状況　－続き－</t>
    <rPh sb="15" eb="16">
      <t>ツヅ</t>
    </rPh>
    <phoneticPr fontId="29"/>
  </si>
  <si>
    <t>78　スポーツ施設の利用状況</t>
    <rPh sb="7" eb="9">
      <t>シセツ</t>
    </rPh>
    <rPh sb="10" eb="12">
      <t>リヨウ</t>
    </rPh>
    <rPh sb="12" eb="14">
      <t>ジョウキョウ</t>
    </rPh>
    <phoneticPr fontId="29"/>
  </si>
  <si>
    <t>78　スポーツ施設の利用状況　－続き－</t>
    <rPh sb="7" eb="9">
      <t>シセツ</t>
    </rPh>
    <rPh sb="10" eb="12">
      <t>リヨウ</t>
    </rPh>
    <rPh sb="12" eb="14">
      <t>ジョウキョウ</t>
    </rPh>
    <rPh sb="16" eb="17">
      <t>ツヅ</t>
    </rPh>
    <phoneticPr fontId="29"/>
  </si>
  <si>
    <t>79　市民の森公園施設の利用状況</t>
    <rPh sb="3" eb="5">
      <t>シミン</t>
    </rPh>
    <rPh sb="6" eb="7">
      <t>モリ</t>
    </rPh>
    <rPh sb="7" eb="9">
      <t>コウエン</t>
    </rPh>
    <rPh sb="9" eb="11">
      <t>シセツ</t>
    </rPh>
    <rPh sb="12" eb="14">
      <t>リヨウ</t>
    </rPh>
    <rPh sb="14" eb="16">
      <t>ジョウキョウ</t>
    </rPh>
    <phoneticPr fontId="7"/>
  </si>
  <si>
    <t>80　公民館活動の状況</t>
    <rPh sb="3" eb="6">
      <t>コウミンカン</t>
    </rPh>
    <rPh sb="6" eb="8">
      <t>カツドウ</t>
    </rPh>
    <rPh sb="9" eb="11">
      <t>ジョウキョウ</t>
    </rPh>
    <phoneticPr fontId="7"/>
  </si>
  <si>
    <t>81　公民館の利用状況</t>
    <rPh sb="3" eb="6">
      <t>コウミンカン</t>
    </rPh>
    <rPh sb="7" eb="9">
      <t>リヨウ</t>
    </rPh>
    <rPh sb="9" eb="11">
      <t>ジョウキョウ</t>
    </rPh>
    <phoneticPr fontId="7"/>
  </si>
  <si>
    <t>82　上田文化会館（ホール）の利用状況</t>
    <rPh sb="3" eb="5">
      <t>ウエダ</t>
    </rPh>
    <rPh sb="5" eb="7">
      <t>ブンカ</t>
    </rPh>
    <rPh sb="7" eb="9">
      <t>カイカン</t>
    </rPh>
    <rPh sb="15" eb="17">
      <t>リヨウ</t>
    </rPh>
    <rPh sb="17" eb="19">
      <t>ジョウキョウ</t>
    </rPh>
    <phoneticPr fontId="7"/>
  </si>
  <si>
    <t>83　丸子文化会館の利用状況</t>
    <rPh sb="3" eb="5">
      <t>マルコ</t>
    </rPh>
    <rPh sb="5" eb="7">
      <t>ブンカ</t>
    </rPh>
    <rPh sb="7" eb="9">
      <t>カイカン</t>
    </rPh>
    <rPh sb="10" eb="12">
      <t>リヨウ</t>
    </rPh>
    <rPh sb="12" eb="14">
      <t>ジョウキョウ</t>
    </rPh>
    <phoneticPr fontId="7"/>
  </si>
  <si>
    <t>84　信州国際音楽村の利用状況</t>
    <rPh sb="3" eb="5">
      <t>シンシュウ</t>
    </rPh>
    <rPh sb="5" eb="7">
      <t>コクサイ</t>
    </rPh>
    <rPh sb="7" eb="9">
      <t>オンガク</t>
    </rPh>
    <rPh sb="9" eb="10">
      <t>ムラ</t>
    </rPh>
    <rPh sb="11" eb="13">
      <t>リヨウ</t>
    </rPh>
    <rPh sb="13" eb="15">
      <t>ジョウキョウ</t>
    </rPh>
    <phoneticPr fontId="7"/>
  </si>
  <si>
    <t>85　郷土博物館の利用状況</t>
    <rPh sb="3" eb="5">
      <t>キョウド</t>
    </rPh>
    <rPh sb="5" eb="8">
      <t>ハクブツカン</t>
    </rPh>
    <rPh sb="9" eb="11">
      <t>リヨウ</t>
    </rPh>
    <rPh sb="11" eb="13">
      <t>ジョウキョウ</t>
    </rPh>
    <phoneticPr fontId="7"/>
  </si>
  <si>
    <t>86　真田主要施設の利用状況</t>
    <rPh sb="3" eb="5">
      <t>サナダ</t>
    </rPh>
    <rPh sb="5" eb="7">
      <t>シュヨウ</t>
    </rPh>
    <rPh sb="7" eb="9">
      <t>シセツ</t>
    </rPh>
    <rPh sb="10" eb="12">
      <t>リヨウ</t>
    </rPh>
    <rPh sb="12" eb="14">
      <t>ジョウキョウ</t>
    </rPh>
    <phoneticPr fontId="7"/>
  </si>
  <si>
    <t>87　国･県･市指定文化財種類別一覧表</t>
    <rPh sb="3" eb="4">
      <t>クニ</t>
    </rPh>
    <rPh sb="5" eb="6">
      <t>ケン</t>
    </rPh>
    <rPh sb="7" eb="8">
      <t>シ</t>
    </rPh>
    <rPh sb="8" eb="10">
      <t>シテイ</t>
    </rPh>
    <rPh sb="10" eb="13">
      <t>ブンカザイ</t>
    </rPh>
    <rPh sb="13" eb="15">
      <t>シュルイ</t>
    </rPh>
    <rPh sb="15" eb="16">
      <t>ベツ</t>
    </rPh>
    <rPh sb="16" eb="18">
      <t>イチラン</t>
    </rPh>
    <rPh sb="18" eb="19">
      <t>ヒョウ</t>
    </rPh>
    <phoneticPr fontId="7"/>
  </si>
  <si>
    <t>88　上田市の文化財</t>
    <rPh sb="3" eb="6">
      <t>ウエダシ</t>
    </rPh>
    <rPh sb="7" eb="10">
      <t>ブンカザイ</t>
    </rPh>
    <phoneticPr fontId="29"/>
  </si>
  <si>
    <t>各種講座作品展等</t>
    <rPh sb="0" eb="2">
      <t>カクシュ</t>
    </rPh>
    <rPh sb="2" eb="4">
      <t>コウザ</t>
    </rPh>
    <rPh sb="4" eb="6">
      <t>サクヒン</t>
    </rPh>
    <rPh sb="6" eb="7">
      <t>テン</t>
    </rPh>
    <rPh sb="7" eb="8">
      <t>トウ</t>
    </rPh>
    <phoneticPr fontId="28"/>
  </si>
  <si>
    <t>別所温泉テニスコート</t>
    <rPh sb="0" eb="2">
      <t>ベッショ</t>
    </rPh>
    <rPh sb="2" eb="4">
      <t>オンセン</t>
    </rPh>
    <phoneticPr fontId="4"/>
  </si>
  <si>
    <t>全館面積3,717㎡ 競技場1,604㎡ 剣道場522㎡ 柔道場468㎡</t>
  </si>
  <si>
    <t>競技場850㎡</t>
  </si>
  <si>
    <t>面積131㎡（ボクシング場）</t>
  </si>
  <si>
    <t>敷地26,772㎡ トラック400ｍ</t>
  </si>
  <si>
    <t>敷地19,467㎡　両翼91.44ｍ　中堅116.82ｍ　夜間照明</t>
  </si>
  <si>
    <t>敷地5,965㎡ クレー6面</t>
  </si>
  <si>
    <t>敷地4,500㎡ クレー6面（夜間照明6面）</t>
  </si>
  <si>
    <t>敷地272㎡ 本部席4本柱屋根つき</t>
  </si>
  <si>
    <t>10的射場 1,550㎡</t>
    <rPh sb="2" eb="3">
      <t>テキ</t>
    </rPh>
    <rPh sb="3" eb="5">
      <t>シャジョウ</t>
    </rPh>
    <phoneticPr fontId="7"/>
  </si>
  <si>
    <t>敷地735㎡ 水深0.3ｍ</t>
  </si>
  <si>
    <t>敷地44,200㎡ 　　野球3面、
マレットゴルフ場（1コース　18ホール　パー72）</t>
  </si>
  <si>
    <t>1周 221.4ｍ 幅 8ｍ 水深 0.9ｍ</t>
    <rPh sb="1" eb="2">
      <t>シュウ</t>
    </rPh>
    <rPh sb="10" eb="11">
      <t>ハバ</t>
    </rPh>
    <rPh sb="15" eb="17">
      <t>スイシン</t>
    </rPh>
    <phoneticPr fontId="28"/>
  </si>
  <si>
    <t>馬蹄形 中心長さ21ｍ（水深0.6ｍ）</t>
    <rPh sb="12" eb="14">
      <t>スイシン</t>
    </rPh>
    <phoneticPr fontId="28"/>
  </si>
  <si>
    <t>円形 直径9ｍ（水深0.35ｍ）</t>
    <rPh sb="8" eb="10">
      <t>スイシン</t>
    </rPh>
    <phoneticPr fontId="28"/>
  </si>
  <si>
    <t>公認 50m 9コース 幅23.5ｍ（水深1.3-1.5m）</t>
    <rPh sb="0" eb="2">
      <t>コウニン</t>
    </rPh>
    <rPh sb="12" eb="13">
      <t>ハバ</t>
    </rPh>
    <rPh sb="19" eb="21">
      <t>スイシン</t>
    </rPh>
    <phoneticPr fontId="28"/>
  </si>
  <si>
    <t>10,670㎡ 夜間照明</t>
    <rPh sb="8" eb="10">
      <t>ヤカン</t>
    </rPh>
    <rPh sb="10" eb="12">
      <t>ショウメイ</t>
    </rPh>
    <phoneticPr fontId="28"/>
  </si>
  <si>
    <t>2,400㎡</t>
    <phoneticPr fontId="28"/>
  </si>
  <si>
    <t>2,380m</t>
    <phoneticPr fontId="28"/>
  </si>
  <si>
    <t>競技場1,764㎡ 小競技場540㎡</t>
    <rPh sb="0" eb="3">
      <t>キョウギジョウ</t>
    </rPh>
    <rPh sb="10" eb="14">
      <t>ショウキョウギジョウ</t>
    </rPh>
    <phoneticPr fontId="28"/>
  </si>
  <si>
    <t>1コース　18ホール　パー72</t>
    <phoneticPr fontId="28"/>
  </si>
  <si>
    <t>建築面積1,452.79㎡ テニス2面</t>
    <rPh sb="0" eb="2">
      <t>ケンチク</t>
    </rPh>
    <rPh sb="2" eb="4">
      <t>メンセキ</t>
    </rPh>
    <rPh sb="18" eb="19">
      <t>メン</t>
    </rPh>
    <phoneticPr fontId="28"/>
  </si>
  <si>
    <t>敷地187,445㎡</t>
    <rPh sb="0" eb="2">
      <t>シキチ</t>
    </rPh>
    <phoneticPr fontId="7"/>
  </si>
  <si>
    <t>3,850㎡</t>
    <phoneticPr fontId="28"/>
  </si>
  <si>
    <t>2,000㎡</t>
    <phoneticPr fontId="28"/>
  </si>
  <si>
    <t>公園敷地 108,000㎡</t>
    <rPh sb="0" eb="2">
      <t>コウエン</t>
    </rPh>
    <rPh sb="2" eb="4">
      <t>シキチ</t>
    </rPh>
    <phoneticPr fontId="7"/>
  </si>
  <si>
    <t>宿泊施設</t>
    <rPh sb="0" eb="2">
      <t>シュクハク</t>
    </rPh>
    <rPh sb="2" eb="4">
      <t>シセツ</t>
    </rPh>
    <phoneticPr fontId="28"/>
  </si>
  <si>
    <t>5棟 25人収容（1棟12.96㎡）</t>
    <rPh sb="1" eb="2">
      <t>ムネ</t>
    </rPh>
    <rPh sb="5" eb="6">
      <t>ニン</t>
    </rPh>
    <rPh sb="6" eb="8">
      <t>シュウヨウ</t>
    </rPh>
    <rPh sb="10" eb="11">
      <t>トウ</t>
    </rPh>
    <phoneticPr fontId="28"/>
  </si>
  <si>
    <t>1コース　9ホール　パー36</t>
    <phoneticPr fontId="28"/>
  </si>
  <si>
    <t>9,500㎡</t>
    <phoneticPr fontId="28"/>
  </si>
  <si>
    <t>芳田3780-7</t>
    <rPh sb="0" eb="2">
      <t>ヨシダ</t>
    </rPh>
    <phoneticPr fontId="28"/>
  </si>
  <si>
    <t>2,800㎡　全天候4面</t>
    <rPh sb="7" eb="10">
      <t>ゼンテンコウ</t>
    </rPh>
    <rPh sb="11" eb="12">
      <t>メン</t>
    </rPh>
    <phoneticPr fontId="28"/>
  </si>
  <si>
    <t>芳田3780-85</t>
    <rPh sb="0" eb="2">
      <t>ヨシダ</t>
    </rPh>
    <phoneticPr fontId="28"/>
  </si>
  <si>
    <t>12,000㎡</t>
    <phoneticPr fontId="28"/>
  </si>
  <si>
    <t>スピードリンク1周240m（夏期ゴーカート）</t>
    <rPh sb="8" eb="9">
      <t>シュウ</t>
    </rPh>
    <rPh sb="14" eb="16">
      <t>カキ</t>
    </rPh>
    <phoneticPr fontId="28"/>
  </si>
  <si>
    <t>936㎡</t>
    <phoneticPr fontId="28"/>
  </si>
  <si>
    <t>芳田3780-95</t>
    <rPh sb="0" eb="2">
      <t>ヨシダ</t>
    </rPh>
    <phoneticPr fontId="28"/>
  </si>
  <si>
    <t>屋外馬術場 50m×70m、屋内馬術場20m×40m等</t>
    <phoneticPr fontId="28"/>
  </si>
  <si>
    <t>公園敷地54,979㎡　</t>
    <rPh sb="0" eb="2">
      <t>コウエン</t>
    </rPh>
    <rPh sb="2" eb="4">
      <t>シキチ</t>
    </rPh>
    <phoneticPr fontId="32"/>
  </si>
  <si>
    <t>公園敷地110,000㎡</t>
  </si>
  <si>
    <t>下之条320</t>
    <phoneticPr fontId="28"/>
  </si>
  <si>
    <t>1コース　18ホール　パー72</t>
  </si>
  <si>
    <t>3コース　54ホール　パー216</t>
  </si>
  <si>
    <t>敷地18,695㎡ 　夜間照明　ランニングコース</t>
    <rPh sb="0" eb="2">
      <t>シキチ</t>
    </rPh>
    <rPh sb="11" eb="13">
      <t>ヤカン</t>
    </rPh>
    <rPh sb="13" eb="15">
      <t>ショウメイ</t>
    </rPh>
    <phoneticPr fontId="6"/>
  </si>
  <si>
    <t>市内小中学校36校</t>
  </si>
  <si>
    <t>競技場1,864㎡　</t>
    <rPh sb="0" eb="3">
      <t>キョウギジョウ</t>
    </rPh>
    <phoneticPr fontId="29"/>
  </si>
  <si>
    <t>競技場786.24㎡　</t>
    <rPh sb="0" eb="3">
      <t>キョウギジョウ</t>
    </rPh>
    <phoneticPr fontId="29"/>
  </si>
  <si>
    <t>競技場263㎡　6人立</t>
    <rPh sb="0" eb="3">
      <t>キョウギジョウ</t>
    </rPh>
    <rPh sb="9" eb="10">
      <t>ニン</t>
    </rPh>
    <rPh sb="10" eb="11">
      <t>タ</t>
    </rPh>
    <phoneticPr fontId="29"/>
  </si>
  <si>
    <t>競技場435㎡　1面</t>
    <rPh sb="0" eb="3">
      <t>キョウギジョウ</t>
    </rPh>
    <rPh sb="9" eb="10">
      <t>メン</t>
    </rPh>
    <phoneticPr fontId="29"/>
  </si>
  <si>
    <t>競技場928.84㎡　2面</t>
    <rPh sb="0" eb="3">
      <t>キョウギジョウ</t>
    </rPh>
    <rPh sb="12" eb="13">
      <t>メン</t>
    </rPh>
    <phoneticPr fontId="29"/>
  </si>
  <si>
    <t>競技場2,128㎡　4面</t>
    <rPh sb="0" eb="3">
      <t>キョウギジョウ</t>
    </rPh>
    <rPh sb="11" eb="12">
      <t>メン</t>
    </rPh>
    <phoneticPr fontId="29"/>
  </si>
  <si>
    <t>競技場117.69㎡　</t>
    <rPh sb="0" eb="3">
      <t>キョウギジョウ</t>
    </rPh>
    <phoneticPr fontId="29"/>
  </si>
  <si>
    <t>3コース　27ホール　パー108</t>
  </si>
  <si>
    <t>S.34.04</t>
  </si>
  <si>
    <t>M.06.12</t>
  </si>
  <si>
    <t>S.48.04</t>
  </si>
  <si>
    <t>S.33.04</t>
  </si>
  <si>
    <t>M.19.04</t>
  </si>
  <si>
    <t>資料 ： 教育施設整備室</t>
    <rPh sb="5" eb="7">
      <t>キョウイク</t>
    </rPh>
    <rPh sb="7" eb="9">
      <t>シセツ</t>
    </rPh>
    <rPh sb="9" eb="11">
      <t>セイビ</t>
    </rPh>
    <rPh sb="11" eb="12">
      <t>シツ</t>
    </rPh>
    <phoneticPr fontId="4"/>
  </si>
  <si>
    <t>S.36.04</t>
  </si>
  <si>
    <t>敷地98,000㎡　芝グラウンド1面、多目的グラウンド4面
マレットゴルフ場（2コース　36ホール　パー144）</t>
    <rPh sb="0" eb="2">
      <t>シキチ</t>
    </rPh>
    <rPh sb="10" eb="11">
      <t>シバ</t>
    </rPh>
    <rPh sb="17" eb="18">
      <t>メン</t>
    </rPh>
    <rPh sb="19" eb="22">
      <t>タモクテキ</t>
    </rPh>
    <rPh sb="28" eb="29">
      <t>メン</t>
    </rPh>
    <phoneticPr fontId="14"/>
  </si>
  <si>
    <t>3,800㎡（クレー4面　全天候2面）</t>
    <phoneticPr fontId="28"/>
  </si>
  <si>
    <t>鉄筋コンクリート2階建3,589㎡ 25mプール　渓流下り
スライダー2本　造波プール　健康づくり室等</t>
    <phoneticPr fontId="7"/>
  </si>
  <si>
    <t>ふれあいさなだ館</t>
    <rPh sb="7" eb="8">
      <t>カン</t>
    </rPh>
    <phoneticPr fontId="7"/>
  </si>
  <si>
    <t>真田町長7369-1</t>
    <rPh sb="0" eb="3">
      <t>サナダマチ</t>
    </rPh>
    <rPh sb="3" eb="4">
      <t>オサ</t>
    </rPh>
    <phoneticPr fontId="29"/>
  </si>
  <si>
    <t>多目的グラウンド</t>
    <rPh sb="0" eb="3">
      <t>タモクテキ</t>
    </rPh>
    <phoneticPr fontId="3"/>
  </si>
  <si>
    <t>馬術場</t>
    <rPh sb="0" eb="2">
      <t>バジュツ</t>
    </rPh>
    <rPh sb="2" eb="3">
      <t>ジョウ</t>
    </rPh>
    <phoneticPr fontId="3"/>
  </si>
  <si>
    <t>就職者等</t>
    <rPh sb="0" eb="2">
      <t>シュウショク</t>
    </rPh>
    <rPh sb="2" eb="3">
      <t>シャ</t>
    </rPh>
    <rPh sb="3" eb="4">
      <t>トウ</t>
    </rPh>
    <phoneticPr fontId="9"/>
  </si>
  <si>
    <t>就職者等（左記ABCDを除く）</t>
    <rPh sb="0" eb="2">
      <t>シュウショク</t>
    </rPh>
    <rPh sb="2" eb="3">
      <t>シャ</t>
    </rPh>
    <rPh sb="3" eb="4">
      <t>トウ</t>
    </rPh>
    <rPh sb="5" eb="7">
      <t>サキ</t>
    </rPh>
    <rPh sb="12" eb="13">
      <t>ノゾ</t>
    </rPh>
    <phoneticPr fontId="9"/>
  </si>
  <si>
    <t>自営業主等・無期雇用労働者</t>
    <rPh sb="0" eb="3">
      <t>ジエイギョウ</t>
    </rPh>
    <rPh sb="3" eb="4">
      <t>シュ</t>
    </rPh>
    <rPh sb="4" eb="5">
      <t>トウ</t>
    </rPh>
    <rPh sb="6" eb="8">
      <t>ムキ</t>
    </rPh>
    <rPh sb="8" eb="10">
      <t>コヨウ</t>
    </rPh>
    <rPh sb="10" eb="13">
      <t>ロウドウシャ</t>
    </rPh>
    <phoneticPr fontId="9"/>
  </si>
  <si>
    <t>（注）　通信制高校は含まない。</t>
    <rPh sb="4" eb="6">
      <t>ツウシン</t>
    </rPh>
    <rPh sb="6" eb="7">
      <t>セイ</t>
    </rPh>
    <rPh sb="7" eb="9">
      <t>コウコウ</t>
    </rPh>
    <rPh sb="10" eb="11">
      <t>フク</t>
    </rPh>
    <phoneticPr fontId="9"/>
  </si>
  <si>
    <t>不詳・死亡</t>
    <rPh sb="0" eb="2">
      <t>フショウ</t>
    </rPh>
    <rPh sb="3" eb="5">
      <t>シボウ</t>
    </rPh>
    <phoneticPr fontId="9"/>
  </si>
  <si>
    <t>人</t>
    <rPh sb="0" eb="1">
      <t>ニン</t>
    </rPh>
    <phoneticPr fontId="8"/>
  </si>
  <si>
    <t>人</t>
    <rPh sb="0" eb="1">
      <t>ニン</t>
    </rPh>
    <phoneticPr fontId="26"/>
  </si>
  <si>
    <t>人</t>
    <rPh sb="0" eb="1">
      <t>ニン</t>
    </rPh>
    <phoneticPr fontId="29"/>
  </si>
  <si>
    <t>重要文化財歴史資料</t>
    <rPh sb="5" eb="7">
      <t>レキシ</t>
    </rPh>
    <rPh sb="7" eb="9">
      <t>シリョウ</t>
    </rPh>
    <phoneticPr fontId="29"/>
  </si>
  <si>
    <t>板絵着色三浦屋の図</t>
    <rPh sb="0" eb="1">
      <t>イタ</t>
    </rPh>
    <rPh sb="1" eb="2">
      <t>エ</t>
    </rPh>
    <rPh sb="2" eb="4">
      <t>チャクショク</t>
    </rPh>
    <rPh sb="4" eb="6">
      <t>ミウラ</t>
    </rPh>
    <rPh sb="6" eb="7">
      <t>ヤ</t>
    </rPh>
    <rPh sb="8" eb="9">
      <t>ズ</t>
    </rPh>
    <phoneticPr fontId="29"/>
  </si>
  <si>
    <t>大般若経六百帖箱</t>
    <rPh sb="0" eb="3">
      <t>ダイハンニャ</t>
    </rPh>
    <rPh sb="3" eb="4">
      <t>キョウ</t>
    </rPh>
    <rPh sb="4" eb="6">
      <t>ロッピャク</t>
    </rPh>
    <rPh sb="6" eb="7">
      <t>チョウ</t>
    </rPh>
    <rPh sb="7" eb="8">
      <t>バコ</t>
    </rPh>
    <phoneticPr fontId="29"/>
  </si>
  <si>
    <t>紙本墨書徳川家康日課念仏</t>
    <rPh sb="0" eb="1">
      <t>カミ</t>
    </rPh>
    <rPh sb="1" eb="2">
      <t>ホン</t>
    </rPh>
    <rPh sb="2" eb="3">
      <t>スミ</t>
    </rPh>
    <rPh sb="3" eb="4">
      <t>ショ</t>
    </rPh>
    <rPh sb="4" eb="6">
      <t>トクガワ</t>
    </rPh>
    <rPh sb="6" eb="8">
      <t>イエヤス</t>
    </rPh>
    <rPh sb="8" eb="10">
      <t>ニッカ</t>
    </rPh>
    <rPh sb="10" eb="12">
      <t>ネンブツ</t>
    </rPh>
    <phoneticPr fontId="29"/>
  </si>
  <si>
    <t>建造物</t>
    <rPh sb="0" eb="3">
      <t>ケンゾウブツ</t>
    </rPh>
    <phoneticPr fontId="29"/>
  </si>
  <si>
    <t>上田蚕種株式会社</t>
    <rPh sb="4" eb="8">
      <t>カブ</t>
    </rPh>
    <phoneticPr fontId="29"/>
  </si>
  <si>
    <t>国立大学法人信州大学</t>
    <rPh sb="1" eb="2">
      <t>リツ</t>
    </rPh>
    <rPh sb="2" eb="4">
      <t>ダイガク</t>
    </rPh>
    <rPh sb="4" eb="6">
      <t>ホウジン</t>
    </rPh>
    <rPh sb="6" eb="8">
      <t>シンシュウ</t>
    </rPh>
    <rPh sb="8" eb="10">
      <t>ダイガク</t>
    </rPh>
    <phoneticPr fontId="29"/>
  </si>
  <si>
    <t>旧常田幼稚園舎</t>
    <rPh sb="0" eb="1">
      <t>キュウ</t>
    </rPh>
    <rPh sb="1" eb="3">
      <t>トキダ</t>
    </rPh>
    <rPh sb="3" eb="6">
      <t>ヨウチエン</t>
    </rPh>
    <rPh sb="6" eb="7">
      <t>シャ</t>
    </rPh>
    <phoneticPr fontId="29"/>
  </si>
  <si>
    <t>上田カルディア会</t>
    <rPh sb="0" eb="2">
      <t>ウエダ</t>
    </rPh>
    <rPh sb="7" eb="8">
      <t>カイ</t>
    </rPh>
    <phoneticPr fontId="29"/>
  </si>
  <si>
    <t>上田市常田</t>
    <rPh sb="0" eb="3">
      <t>ウエダシ</t>
    </rPh>
    <rPh sb="3" eb="5">
      <t>トキダ</t>
    </rPh>
    <phoneticPr fontId="29"/>
  </si>
  <si>
    <t>花屋ホテル</t>
    <rPh sb="0" eb="2">
      <t>ハナヤ</t>
    </rPh>
    <phoneticPr fontId="29"/>
  </si>
  <si>
    <t>棟</t>
    <rPh sb="0" eb="1">
      <t>トウ</t>
    </rPh>
    <phoneticPr fontId="29"/>
  </si>
  <si>
    <t>株式会社花屋ホテル</t>
    <rPh sb="0" eb="4">
      <t>カブ</t>
    </rPh>
    <rPh sb="4" eb="6">
      <t>ハナヤ</t>
    </rPh>
    <phoneticPr fontId="29"/>
  </si>
  <si>
    <t>上田市別所温泉</t>
    <rPh sb="3" eb="5">
      <t>ベッショ</t>
    </rPh>
    <rPh sb="5" eb="7">
      <t>オンセン</t>
    </rPh>
    <phoneticPr fontId="29"/>
  </si>
  <si>
    <t>旧草間歯科医院</t>
    <rPh sb="0" eb="1">
      <t>キュウ</t>
    </rPh>
    <rPh sb="1" eb="3">
      <t>クサマ</t>
    </rPh>
    <rPh sb="3" eb="5">
      <t>シカ</t>
    </rPh>
    <rPh sb="5" eb="7">
      <t>イイン</t>
    </rPh>
    <phoneticPr fontId="29"/>
  </si>
  <si>
    <t>飯島商店</t>
    <rPh sb="0" eb="2">
      <t>イイジマ</t>
    </rPh>
    <rPh sb="2" eb="4">
      <t>ショウテン</t>
    </rPh>
    <phoneticPr fontId="29"/>
  </si>
  <si>
    <t>株式会社飯島商店</t>
    <rPh sb="0" eb="4">
      <t>カブ</t>
    </rPh>
    <rPh sb="4" eb="6">
      <t>イイジマ</t>
    </rPh>
    <rPh sb="6" eb="8">
      <t>ショウテン</t>
    </rPh>
    <phoneticPr fontId="29"/>
  </si>
  <si>
    <t>上田市中央</t>
    <rPh sb="0" eb="3">
      <t>ウエダシ</t>
    </rPh>
    <rPh sb="3" eb="5">
      <t>チュウオウ</t>
    </rPh>
    <phoneticPr fontId="29"/>
  </si>
  <si>
    <t>信州大学繊維学部資料館（旧貯繭庫）</t>
    <rPh sb="0" eb="2">
      <t>シンシュウ</t>
    </rPh>
    <rPh sb="2" eb="4">
      <t>ダイガク</t>
    </rPh>
    <rPh sb="4" eb="6">
      <t>センイ</t>
    </rPh>
    <rPh sb="6" eb="8">
      <t>ガクブ</t>
    </rPh>
    <rPh sb="8" eb="11">
      <t>シリョウカン</t>
    </rPh>
    <rPh sb="12" eb="13">
      <t>キュウ</t>
    </rPh>
    <rPh sb="13" eb="14">
      <t>チョ</t>
    </rPh>
    <rPh sb="14" eb="16">
      <t>マユコ</t>
    </rPh>
    <phoneticPr fontId="29"/>
  </si>
  <si>
    <t>信州大学繊維学部守衛所（旧門衛詰所）</t>
    <rPh sb="0" eb="2">
      <t>シンシュウ</t>
    </rPh>
    <rPh sb="2" eb="4">
      <t>ダイガク</t>
    </rPh>
    <rPh sb="4" eb="6">
      <t>センイ</t>
    </rPh>
    <rPh sb="6" eb="8">
      <t>ガクブ</t>
    </rPh>
    <rPh sb="8" eb="10">
      <t>シュエイ</t>
    </rPh>
    <rPh sb="10" eb="11">
      <t>ショ</t>
    </rPh>
    <rPh sb="12" eb="13">
      <t>キュウ</t>
    </rPh>
    <rPh sb="13" eb="15">
      <t>モンエイ</t>
    </rPh>
    <rPh sb="15" eb="17">
      <t>ツメショ</t>
    </rPh>
    <phoneticPr fontId="29"/>
  </si>
  <si>
    <t>筑波大学山岳科学センター菅平高原実験所大明神寮</t>
    <rPh sb="0" eb="2">
      <t>ツクバ</t>
    </rPh>
    <rPh sb="2" eb="4">
      <t>ダイガク</t>
    </rPh>
    <rPh sb="4" eb="8">
      <t>サンガクカガク</t>
    </rPh>
    <rPh sb="12" eb="23">
      <t>スガダイラコウゲンジッケンジョダイミョウジンリョウ</t>
    </rPh>
    <phoneticPr fontId="24"/>
  </si>
  <si>
    <t>国立大学法人筑波大学</t>
    <rPh sb="6" eb="8">
      <t>ツクバ</t>
    </rPh>
    <phoneticPr fontId="24"/>
  </si>
  <si>
    <t>上田市菅平高原</t>
    <rPh sb="0" eb="3">
      <t>ウエダシ</t>
    </rPh>
    <rPh sb="3" eb="5">
      <t>スガダイラ</t>
    </rPh>
    <rPh sb="5" eb="7">
      <t>コウゲン</t>
    </rPh>
    <phoneticPr fontId="24"/>
  </si>
  <si>
    <t>旧松髙産婦人科医院大正館・表門及び塀</t>
    <rPh sb="0" eb="1">
      <t>キュウ</t>
    </rPh>
    <rPh sb="1" eb="9">
      <t>マツタカ</t>
    </rPh>
    <rPh sb="9" eb="11">
      <t>タイショウ</t>
    </rPh>
    <rPh sb="11" eb="12">
      <t>カン</t>
    </rPh>
    <rPh sb="13" eb="15">
      <t>オモテモン</t>
    </rPh>
    <rPh sb="15" eb="16">
      <t>オヨ</t>
    </rPh>
    <rPh sb="17" eb="18">
      <t>ヘイ</t>
    </rPh>
    <phoneticPr fontId="29"/>
  </si>
  <si>
    <t>上田市常田</t>
    <rPh sb="0" eb="3">
      <t>ウエダシ</t>
    </rPh>
    <phoneticPr fontId="29"/>
  </si>
  <si>
    <t>相澤商店店舗</t>
    <rPh sb="0" eb="2">
      <t>アイザワ</t>
    </rPh>
    <rPh sb="2" eb="4">
      <t>ショウテン</t>
    </rPh>
    <rPh sb="4" eb="6">
      <t>テンポ</t>
    </rPh>
    <phoneticPr fontId="29"/>
  </si>
  <si>
    <t>棟</t>
    <rPh sb="0" eb="1">
      <t>ムネ</t>
    </rPh>
    <phoneticPr fontId="29"/>
  </si>
  <si>
    <t>上田聖ミカエル及諸天使教会堂</t>
    <rPh sb="0" eb="3">
      <t>ウエダセイ</t>
    </rPh>
    <rPh sb="7" eb="8">
      <t>オヨ</t>
    </rPh>
    <rPh sb="8" eb="9">
      <t>ショ</t>
    </rPh>
    <rPh sb="9" eb="11">
      <t>テンシ</t>
    </rPh>
    <rPh sb="11" eb="14">
      <t>キョウカイドウ</t>
    </rPh>
    <phoneticPr fontId="28"/>
  </si>
  <si>
    <t>棟</t>
    <rPh sb="0" eb="1">
      <t>ムネ</t>
    </rPh>
    <phoneticPr fontId="28"/>
  </si>
  <si>
    <t>日本聖公会中部教区</t>
    <rPh sb="0" eb="2">
      <t>ニホン</t>
    </rPh>
    <rPh sb="2" eb="5">
      <t>セイコウカイ</t>
    </rPh>
    <rPh sb="5" eb="7">
      <t>チュウブ</t>
    </rPh>
    <rPh sb="7" eb="9">
      <t>キョウク</t>
    </rPh>
    <phoneticPr fontId="28"/>
  </si>
  <si>
    <t>上田市中央</t>
    <rPh sb="0" eb="3">
      <t>ウエダシ</t>
    </rPh>
    <rPh sb="3" eb="5">
      <t>チュウオウ</t>
    </rPh>
    <phoneticPr fontId="28"/>
  </si>
  <si>
    <t>小泉家住宅店舗兼主屋</t>
    <rPh sb="0" eb="3">
      <t>コイズミケ</t>
    </rPh>
    <rPh sb="3" eb="5">
      <t>ジュウタク</t>
    </rPh>
    <rPh sb="5" eb="7">
      <t>テンポ</t>
    </rPh>
    <rPh sb="7" eb="8">
      <t>ケン</t>
    </rPh>
    <rPh sb="8" eb="10">
      <t>オモヤ</t>
    </rPh>
    <phoneticPr fontId="28"/>
  </si>
  <si>
    <t>佐藤家住宅（三ツ引）</t>
    <rPh sb="0" eb="3">
      <t>サトウケ</t>
    </rPh>
    <rPh sb="3" eb="5">
      <t>ジュウタク</t>
    </rPh>
    <rPh sb="6" eb="7">
      <t>サン</t>
    </rPh>
    <rPh sb="8" eb="9">
      <t>ヒ</t>
    </rPh>
    <phoneticPr fontId="28"/>
  </si>
  <si>
    <t>個人</t>
    <rPh sb="0" eb="2">
      <t>コジン</t>
    </rPh>
    <phoneticPr fontId="28"/>
  </si>
  <si>
    <t>上田市上塩尻</t>
    <rPh sb="0" eb="2">
      <t>ウエダ</t>
    </rPh>
    <rPh sb="2" eb="3">
      <t>シ</t>
    </rPh>
    <rPh sb="3" eb="6">
      <t>カミシオジリ</t>
    </rPh>
    <phoneticPr fontId="28"/>
  </si>
  <si>
    <t>信濃国分寺本堂（薬師堂）</t>
  </si>
  <si>
    <t>木造十一面観音菩薩立像</t>
    <rPh sb="0" eb="2">
      <t>モクゾウ</t>
    </rPh>
    <rPh sb="2" eb="4">
      <t>１１</t>
    </rPh>
    <rPh sb="4" eb="5">
      <t>メン</t>
    </rPh>
    <rPh sb="5" eb="7">
      <t>カンノン</t>
    </rPh>
    <rPh sb="7" eb="9">
      <t>ボサツ</t>
    </rPh>
    <rPh sb="9" eb="11">
      <t>リュウゾウ</t>
    </rPh>
    <phoneticPr fontId="29"/>
  </si>
  <si>
    <t>躯</t>
    <rPh sb="0" eb="1">
      <t>ムクロ</t>
    </rPh>
    <phoneticPr fontId="29"/>
  </si>
  <si>
    <t>上田市真田町傍陽</t>
    <rPh sb="0" eb="3">
      <t>ウエダシ</t>
    </rPh>
    <rPh sb="3" eb="6">
      <t>サナダマチ</t>
    </rPh>
    <phoneticPr fontId="29"/>
  </si>
  <si>
    <t>安楽寺経蔵（附）八角輪蔵</t>
    <rPh sb="6" eb="7">
      <t>ツケタリ</t>
    </rPh>
    <phoneticPr fontId="29"/>
  </si>
  <si>
    <t>塩野神社廻り舞台</t>
    <rPh sb="4" eb="5">
      <t>マワ</t>
    </rPh>
    <phoneticPr fontId="29"/>
  </si>
  <si>
    <t>木造阿弥陀如来坐像</t>
    <rPh sb="0" eb="2">
      <t>モクゾウ</t>
    </rPh>
    <phoneticPr fontId="29"/>
  </si>
  <si>
    <t>灰釉四耳壺</t>
    <rPh sb="4" eb="5">
      <t>ツボ</t>
    </rPh>
    <phoneticPr fontId="29"/>
  </si>
  <si>
    <t>元禄信濃国絵図</t>
    <rPh sb="0" eb="2">
      <t>ゲンロク</t>
    </rPh>
    <phoneticPr fontId="29"/>
  </si>
  <si>
    <t>真田地域教育事務所</t>
    <rPh sb="0" eb="2">
      <t>サナダ</t>
    </rPh>
    <rPh sb="2" eb="4">
      <t>チイキ</t>
    </rPh>
    <rPh sb="4" eb="6">
      <t>キョウイク</t>
    </rPh>
    <rPh sb="6" eb="8">
      <t>ジム</t>
    </rPh>
    <rPh sb="8" eb="9">
      <t>ショ</t>
    </rPh>
    <phoneticPr fontId="28"/>
  </si>
  <si>
    <t>上田市御嶽堂</t>
    <rPh sb="4" eb="5">
      <t>タケ</t>
    </rPh>
    <phoneticPr fontId="28"/>
  </si>
  <si>
    <t>上田市立信濃国分寺資料館</t>
    <rPh sb="0" eb="2">
      <t>ウエダ</t>
    </rPh>
    <rPh sb="2" eb="3">
      <t>シ</t>
    </rPh>
    <rPh sb="3" eb="4">
      <t>リツ</t>
    </rPh>
    <phoneticPr fontId="28"/>
  </si>
  <si>
    <t>御嶽堂依田神社大神楽保存会</t>
    <rPh sb="1" eb="2">
      <t>タケ</t>
    </rPh>
    <phoneticPr fontId="28"/>
  </si>
  <si>
    <t>子檀嶺神社御柱祭行事</t>
    <rPh sb="5" eb="7">
      <t>オンバシラ</t>
    </rPh>
    <phoneticPr fontId="29"/>
  </si>
  <si>
    <t>浦野城跡・御射山祭広庭跡</t>
    <rPh sb="11" eb="12">
      <t>アト</t>
    </rPh>
    <phoneticPr fontId="29"/>
  </si>
  <si>
    <t>穴沢弾正塚の一本松</t>
    <rPh sb="6" eb="8">
      <t>イッポン</t>
    </rPh>
    <phoneticPr fontId="29"/>
  </si>
  <si>
    <t>雇用契約期間が一年以上かつフルタイム勤務相当の者</t>
    <rPh sb="0" eb="2">
      <t>コヨウ</t>
    </rPh>
    <rPh sb="2" eb="4">
      <t>ケイヤク</t>
    </rPh>
    <rPh sb="4" eb="6">
      <t>キカン</t>
    </rPh>
    <rPh sb="7" eb="11">
      <t>イチネンイジョウ</t>
    </rPh>
    <rPh sb="18" eb="20">
      <t>キンム</t>
    </rPh>
    <rPh sb="20" eb="22">
      <t>ソウトウ</t>
    </rPh>
    <rPh sb="23" eb="24">
      <t>モノ</t>
    </rPh>
    <phoneticPr fontId="9"/>
  </si>
  <si>
    <t>3月卒</t>
    <rPh sb="1" eb="2">
      <t>ガツ</t>
    </rPh>
    <rPh sb="2" eb="3">
      <t>ソツ</t>
    </rPh>
    <phoneticPr fontId="9"/>
  </si>
  <si>
    <t>3月卒</t>
    <rPh sb="1" eb="2">
      <t>ガツ</t>
    </rPh>
    <rPh sb="2" eb="3">
      <t>ソツ</t>
    </rPh>
    <phoneticPr fontId="9"/>
  </si>
  <si>
    <t>m</t>
  </si>
  <si>
    <t>No.</t>
  </si>
  <si>
    <t>国分寺三重塔</t>
  </si>
  <si>
    <t>菅平高原</t>
    <rPh sb="0" eb="2">
      <t>スガダイラ</t>
    </rPh>
    <rPh sb="2" eb="4">
      <t>コウゲン</t>
    </rPh>
    <phoneticPr fontId="29"/>
  </si>
  <si>
    <t>登録文化財（国）</t>
  </si>
  <si>
    <t>戸沢のねじと馬引き保存会</t>
    <rPh sb="0" eb="2">
      <t>トザワ</t>
    </rPh>
    <rPh sb="6" eb="7">
      <t>ウマ</t>
    </rPh>
    <rPh sb="7" eb="8">
      <t>ビ</t>
    </rPh>
    <rPh sb="9" eb="11">
      <t>ホゾン</t>
    </rPh>
    <rPh sb="11" eb="12">
      <t>カイ</t>
    </rPh>
    <phoneticPr fontId="29"/>
  </si>
  <si>
    <t>木造阿弥陀如来坐像</t>
  </si>
  <si>
    <t>木造金剛力士立像</t>
  </si>
  <si>
    <t>小泉、下塩尻及び南条の岩鼻</t>
  </si>
  <si>
    <t>スタジオ1</t>
  </si>
  <si>
    <t>スタジオ2</t>
  </si>
  <si>
    <t>スタジオ3</t>
  </si>
  <si>
    <t>スタジオ4</t>
  </si>
  <si>
    <t>-</t>
    <phoneticPr fontId="9"/>
  </si>
  <si>
    <t>資料 ： 学校保健給食課</t>
    <rPh sb="5" eb="7">
      <t>ガッコウ</t>
    </rPh>
    <rPh sb="7" eb="9">
      <t>ホケン</t>
    </rPh>
    <rPh sb="9" eb="11">
      <t>キュウショク</t>
    </rPh>
    <rPh sb="11" eb="12">
      <t>カ</t>
    </rPh>
    <phoneticPr fontId="9"/>
  </si>
  <si>
    <t>人</t>
    <rPh sb="0" eb="1">
      <t>ニン</t>
    </rPh>
    <phoneticPr fontId="2"/>
  </si>
  <si>
    <t>西内のシダレグリ自生地</t>
    <rPh sb="0" eb="2">
      <t>ニシウチ</t>
    </rPh>
    <rPh sb="8" eb="11">
      <t>ジセイチ</t>
    </rPh>
    <phoneticPr fontId="29"/>
  </si>
  <si>
    <t>東内のシダレエノキ</t>
    <rPh sb="0" eb="1">
      <t>ヒガシ</t>
    </rPh>
    <rPh sb="1" eb="2">
      <t>ウチ</t>
    </rPh>
    <phoneticPr fontId="29"/>
  </si>
  <si>
    <t>上田市八日堂の蘇民将来符頒布習俗</t>
    <rPh sb="0" eb="3">
      <t>ウエダシ</t>
    </rPh>
    <rPh sb="3" eb="5">
      <t>ヨウカ</t>
    </rPh>
    <rPh sb="5" eb="6">
      <t>ドウ</t>
    </rPh>
    <rPh sb="7" eb="8">
      <t>ソ</t>
    </rPh>
    <rPh sb="8" eb="9">
      <t>ミン</t>
    </rPh>
    <rPh sb="9" eb="11">
      <t>ショウライ</t>
    </rPh>
    <rPh sb="11" eb="12">
      <t>フ</t>
    </rPh>
    <rPh sb="12" eb="14">
      <t>ハンプ</t>
    </rPh>
    <rPh sb="14" eb="16">
      <t>シュウゾク</t>
    </rPh>
    <phoneticPr fontId="29"/>
  </si>
  <si>
    <t>生島足島神社摂社諏訪社本殿及び門</t>
  </si>
  <si>
    <t>紙本墨書著色正保の信濃国絵図</t>
  </si>
  <si>
    <t>奈良尾の石造多重塔（弥勒仏塔）</t>
  </si>
  <si>
    <t>身長</t>
    <rPh sb="0" eb="2">
      <t>シンチョウ</t>
    </rPh>
    <phoneticPr fontId="9"/>
  </si>
  <si>
    <t>体重</t>
    <rPh sb="0" eb="2">
      <t>タイジュウ</t>
    </rPh>
    <phoneticPr fontId="9"/>
  </si>
  <si>
    <t>令和2年度</t>
    <rPh sb="0" eb="2">
      <t>レイワ</t>
    </rPh>
    <rPh sb="3" eb="5">
      <t>ネンド</t>
    </rPh>
    <phoneticPr fontId="9"/>
  </si>
  <si>
    <t>%</t>
    <phoneticPr fontId="9"/>
  </si>
  <si>
    <t>令和6年度</t>
    <rPh sb="0" eb="2">
      <t>レイワ</t>
    </rPh>
    <rPh sb="3" eb="5">
      <t>ネンド</t>
    </rPh>
    <phoneticPr fontId="9"/>
  </si>
  <si>
    <t>令和6年度</t>
    <rPh sb="0" eb="2">
      <t>レイワ</t>
    </rPh>
    <rPh sb="3" eb="5">
      <t>ネンド</t>
    </rPh>
    <phoneticPr fontId="9"/>
  </si>
  <si>
    <t>令和6年</t>
    <rPh sb="0" eb="2">
      <t>レイワ</t>
    </rPh>
    <rPh sb="3" eb="4">
      <t>ネン</t>
    </rPh>
    <phoneticPr fontId="9"/>
  </si>
  <si>
    <t>令和6年度内訳</t>
    <rPh sb="0" eb="2">
      <t>レイワ</t>
    </rPh>
    <rPh sb="3" eb="5">
      <t>ネンド</t>
    </rPh>
    <rPh sb="5" eb="7">
      <t>ウチワケ</t>
    </rPh>
    <phoneticPr fontId="9"/>
  </si>
  <si>
    <t>%</t>
    <phoneticPr fontId="9"/>
  </si>
  <si>
    <t>1周240m（冬季除く）、オブスタクルボックス</t>
    <rPh sb="7" eb="9">
      <t>トウキ</t>
    </rPh>
    <rPh sb="9" eb="10">
      <t>ノゾ</t>
    </rPh>
    <phoneticPr fontId="7"/>
  </si>
  <si>
    <t>令和6年度</t>
    <rPh sb="0" eb="2">
      <t>レイワ</t>
    </rPh>
    <rPh sb="3" eb="5">
      <t>ネンド</t>
    </rPh>
    <phoneticPr fontId="23"/>
  </si>
  <si>
    <t>令和6年度</t>
    <rPh sb="0" eb="2">
      <t>レイワ</t>
    </rPh>
    <rPh sb="3" eb="5">
      <t>ネンド</t>
    </rPh>
    <phoneticPr fontId="24"/>
  </si>
  <si>
    <t>（注）　上田地域15校（令和6年度から川辺小を含む）の合計給食数、平均給食日数</t>
  </si>
  <si>
    <t>（注）　丸子地域3校及び東塩田小（令和6年度から）の合計給食数、平均給食日数</t>
    <rPh sb="4" eb="6">
      <t>マルコ</t>
    </rPh>
    <rPh sb="6" eb="8">
      <t>チイキ</t>
    </rPh>
    <rPh sb="9" eb="10">
      <t>コウ</t>
    </rPh>
    <rPh sb="10" eb="11">
      <t>オヨ</t>
    </rPh>
    <rPh sb="12" eb="13">
      <t>ヒガシ</t>
    </rPh>
    <rPh sb="13" eb="15">
      <t>シオダ</t>
    </rPh>
    <rPh sb="15" eb="16">
      <t>ショウ</t>
    </rPh>
    <rPh sb="17" eb="19">
      <t>レイワ</t>
    </rPh>
    <rPh sb="20" eb="21">
      <t>ネン</t>
    </rPh>
    <rPh sb="21" eb="22">
      <t>ド</t>
    </rPh>
    <phoneticPr fontId="9"/>
  </si>
  <si>
    <t>令和6年度</t>
    <rPh sb="0" eb="2">
      <t>レイワ</t>
    </rPh>
    <rPh sb="3" eb="5">
      <t>ネンド</t>
    </rPh>
    <phoneticPr fontId="8"/>
  </si>
  <si>
    <t>　　　 令和６年度より該当校なし</t>
    <rPh sb="4" eb="6">
      <t>レイワ</t>
    </rPh>
    <rPh sb="7" eb="9">
      <t>ネンド</t>
    </rPh>
    <rPh sb="11" eb="13">
      <t>ガイトウ</t>
    </rPh>
    <rPh sb="13" eb="14">
      <t>コウ</t>
    </rPh>
    <phoneticPr fontId="28"/>
  </si>
  <si>
    <t>（注）　武石小学校の給食数、給食日数</t>
    <rPh sb="10" eb="12">
      <t>キュウショク</t>
    </rPh>
    <rPh sb="12" eb="13">
      <t>スウ</t>
    </rPh>
    <rPh sb="14" eb="16">
      <t>キュウショク</t>
    </rPh>
    <rPh sb="16" eb="18">
      <t>ニッスウ</t>
    </rPh>
    <phoneticPr fontId="9"/>
  </si>
  <si>
    <t>前山寺本堂及び庫裏・玄関・山門</t>
    <phoneticPr fontId="9"/>
  </si>
  <si>
    <t>棟</t>
    <rPh sb="0" eb="1">
      <t>ムネ</t>
    </rPh>
    <phoneticPr fontId="9"/>
  </si>
  <si>
    <t>前山寺</t>
    <rPh sb="0" eb="3">
      <t>マエヤマデラ</t>
    </rPh>
    <phoneticPr fontId="9"/>
  </si>
  <si>
    <t>上田市前山</t>
    <rPh sb="0" eb="3">
      <t>ウエダシ</t>
    </rPh>
    <rPh sb="3" eb="5">
      <t>マエヤマ</t>
    </rPh>
    <phoneticPr fontId="9"/>
  </si>
  <si>
    <t>りんどう橋</t>
    <rPh sb="4" eb="5">
      <t>バシ</t>
    </rPh>
    <phoneticPr fontId="9"/>
  </si>
  <si>
    <t>基</t>
    <rPh sb="0" eb="1">
      <t>キ</t>
    </rPh>
    <phoneticPr fontId="9"/>
  </si>
  <si>
    <t>上田市</t>
    <rPh sb="0" eb="3">
      <t>ウエダシ</t>
    </rPh>
    <phoneticPr fontId="9"/>
  </si>
  <si>
    <t>上田市御嶽堂</t>
    <rPh sb="0" eb="3">
      <t>ウエダシ</t>
    </rPh>
    <rPh sb="3" eb="5">
      <t>オンタケ</t>
    </rPh>
    <rPh sb="5" eb="6">
      <t>ドウ</t>
    </rPh>
    <phoneticPr fontId="9"/>
  </si>
  <si>
    <t>旧佐藤家住宅（藤本）一号蚕室ほか</t>
    <rPh sb="0" eb="1">
      <t>キュウ</t>
    </rPh>
    <rPh sb="1" eb="6">
      <t>サトウケジュウタク</t>
    </rPh>
    <rPh sb="7" eb="9">
      <t>フジモト</t>
    </rPh>
    <rPh sb="10" eb="12">
      <t>イチゴウ</t>
    </rPh>
    <rPh sb="12" eb="14">
      <t>サンシツ</t>
    </rPh>
    <phoneticPr fontId="28"/>
  </si>
  <si>
    <t>藤本工業(株)</t>
    <rPh sb="0" eb="2">
      <t>フジモト</t>
    </rPh>
    <rPh sb="2" eb="4">
      <t>コウギョウ</t>
    </rPh>
    <rPh sb="4" eb="7">
      <t>カブシキガイシャ</t>
    </rPh>
    <phoneticPr fontId="29"/>
  </si>
  <si>
    <t>登録年月日</t>
    <rPh sb="0" eb="2">
      <t>トウロク</t>
    </rPh>
    <rPh sb="2" eb="5">
      <t>ネンガッピ</t>
    </rPh>
    <phoneticPr fontId="28"/>
  </si>
  <si>
    <t>木造大日如来坐像</t>
  </si>
  <si>
    <t>前山寺</t>
    <phoneticPr fontId="9"/>
  </si>
  <si>
    <t>上田市前山</t>
    <phoneticPr fontId="9"/>
  </si>
  <si>
    <t>木造薬師如来立像</t>
    <rPh sb="0" eb="2">
      <t>モクゾウ</t>
    </rPh>
    <rPh sb="2" eb="4">
      <t>ヤクシ</t>
    </rPh>
    <rPh sb="4" eb="6">
      <t>ニョライ</t>
    </rPh>
    <rPh sb="6" eb="8">
      <t>リュウゾウ</t>
    </rPh>
    <phoneticPr fontId="19"/>
  </si>
  <si>
    <t>神畑薬師堂</t>
    <rPh sb="0" eb="5">
      <t>カバタケヤクシドウ</t>
    </rPh>
    <phoneticPr fontId="9"/>
  </si>
  <si>
    <t>上田市神畑</t>
    <rPh sb="0" eb="2">
      <t>ウエダ</t>
    </rPh>
    <rPh sb="2" eb="3">
      <t>シ</t>
    </rPh>
    <rPh sb="3" eb="5">
      <t>カバタケ</t>
    </rPh>
    <phoneticPr fontId="9"/>
  </si>
  <si>
    <t>木造阿弥陀如来坐像</t>
    <rPh sb="0" eb="2">
      <t>モクゾウ</t>
    </rPh>
    <rPh sb="2" eb="5">
      <t>アミダ</t>
    </rPh>
    <rPh sb="5" eb="7">
      <t>ニョライ</t>
    </rPh>
    <phoneticPr fontId="19"/>
  </si>
  <si>
    <t>芳泉寺</t>
    <rPh sb="0" eb="1">
      <t>ホウ</t>
    </rPh>
    <rPh sb="1" eb="2">
      <t>セン</t>
    </rPh>
    <rPh sb="2" eb="3">
      <t>ジ</t>
    </rPh>
    <phoneticPr fontId="9"/>
  </si>
  <si>
    <t>上田市常磐城</t>
    <phoneticPr fontId="9"/>
  </si>
  <si>
    <t>刀</t>
    <rPh sb="0" eb="1">
      <t>カタナ</t>
    </rPh>
    <phoneticPr fontId="9"/>
  </si>
  <si>
    <t>工芸品</t>
    <phoneticPr fontId="9"/>
  </si>
  <si>
    <t>個人</t>
    <phoneticPr fontId="9"/>
  </si>
  <si>
    <t>上田市</t>
    <phoneticPr fontId="9"/>
  </si>
  <si>
    <t>上田市立博物館</t>
    <phoneticPr fontId="9"/>
  </si>
  <si>
    <t>-</t>
    <phoneticPr fontId="28"/>
  </si>
  <si>
    <t>上田城跡公園体育館</t>
    <rPh sb="0" eb="2">
      <t>ウエダ</t>
    </rPh>
    <rPh sb="2" eb="4">
      <t>ジョウセキ</t>
    </rPh>
    <rPh sb="4" eb="6">
      <t>コウエン</t>
    </rPh>
    <phoneticPr fontId="29"/>
  </si>
  <si>
    <t>上田城跡公園第2体育館</t>
    <rPh sb="0" eb="2">
      <t>ウエダ</t>
    </rPh>
    <rPh sb="4" eb="6">
      <t>コウエン</t>
    </rPh>
    <rPh sb="6" eb="7">
      <t>ダイ</t>
    </rPh>
    <rPh sb="8" eb="11">
      <t>タイイクカン</t>
    </rPh>
    <phoneticPr fontId="29"/>
  </si>
  <si>
    <t>上田城跡公園体育館分室</t>
    <rPh sb="0" eb="2">
      <t>ウエダ</t>
    </rPh>
    <rPh sb="2" eb="4">
      <t>ジョウセキ</t>
    </rPh>
    <rPh sb="4" eb="6">
      <t>コウエン</t>
    </rPh>
    <phoneticPr fontId="29"/>
  </si>
  <si>
    <t>上田城跡公園陸上競技場</t>
    <rPh sb="0" eb="2">
      <t>ウエダ</t>
    </rPh>
    <rPh sb="2" eb="4">
      <t>ジョウセキ</t>
    </rPh>
    <rPh sb="4" eb="6">
      <t>コウエン</t>
    </rPh>
    <phoneticPr fontId="29"/>
  </si>
  <si>
    <t>上田城跡公園野球場</t>
    <rPh sb="0" eb="2">
      <t>ウエダ</t>
    </rPh>
    <rPh sb="4" eb="6">
      <t>コウエン</t>
    </rPh>
    <phoneticPr fontId="29"/>
  </si>
  <si>
    <t>上田城跡公園テニス東コート</t>
    <rPh sb="0" eb="2">
      <t>ウエダ</t>
    </rPh>
    <rPh sb="4" eb="6">
      <t>コウエン</t>
    </rPh>
    <phoneticPr fontId="29"/>
  </si>
  <si>
    <t>上田城跡公園テニス西コート</t>
    <rPh sb="0" eb="2">
      <t>ウエダ</t>
    </rPh>
    <rPh sb="4" eb="6">
      <t>コウエン</t>
    </rPh>
    <phoneticPr fontId="29"/>
  </si>
  <si>
    <t>上田城跡公園相撲場</t>
    <rPh sb="0" eb="2">
      <t>ウエダ</t>
    </rPh>
    <rPh sb="4" eb="6">
      <t>コウエン</t>
    </rPh>
    <phoneticPr fontId="29"/>
  </si>
  <si>
    <t>上田城跡公園弓道場</t>
    <rPh sb="0" eb="2">
      <t>ウエダ</t>
    </rPh>
    <rPh sb="4" eb="6">
      <t>コウエン</t>
    </rPh>
    <phoneticPr fontId="29"/>
  </si>
  <si>
    <t>材木町ちびっこプール</t>
    <phoneticPr fontId="29"/>
  </si>
  <si>
    <t>千曲川市民緑地グラウンド</t>
    <phoneticPr fontId="29"/>
  </si>
  <si>
    <r>
      <t>諏訪形</t>
    </r>
    <r>
      <rPr>
        <sz val="11"/>
        <color indexed="8"/>
        <rFont val="ＭＳ Ｐ明朝"/>
        <family val="1"/>
        <charset val="128"/>
      </rPr>
      <t>グラウンド</t>
    </r>
    <phoneticPr fontId="29"/>
  </si>
  <si>
    <t>敷地28,601㎡ 　多目的グラウンド2面</t>
    <rPh sb="0" eb="2">
      <t>シキチ</t>
    </rPh>
    <rPh sb="11" eb="14">
      <t>タモクテキ</t>
    </rPh>
    <rPh sb="20" eb="21">
      <t>メン</t>
    </rPh>
    <phoneticPr fontId="1"/>
  </si>
  <si>
    <r>
      <t>古舟</t>
    </r>
    <r>
      <rPr>
        <sz val="11"/>
        <color indexed="8"/>
        <rFont val="ＭＳ Ｐ明朝"/>
        <family val="1"/>
        <charset val="128"/>
      </rPr>
      <t>グラウンド</t>
    </r>
    <phoneticPr fontId="29"/>
  </si>
  <si>
    <r>
      <t>塩尻</t>
    </r>
    <r>
      <rPr>
        <sz val="11"/>
        <color indexed="8"/>
        <rFont val="ＭＳ Ｐ明朝"/>
        <family val="1"/>
        <charset val="128"/>
      </rPr>
      <t>グラウンド</t>
    </r>
    <phoneticPr fontId="29"/>
  </si>
  <si>
    <t>敷地9,341㎡　　多目的グラウンド1面</t>
    <rPh sb="0" eb="2">
      <t>シキチ</t>
    </rPh>
    <phoneticPr fontId="1"/>
  </si>
  <si>
    <t>自然運動公園</t>
    <rPh sb="0" eb="2">
      <t>シゼン</t>
    </rPh>
    <rPh sb="2" eb="4">
      <t>ウンドウ</t>
    </rPh>
    <rPh sb="4" eb="6">
      <t>コウエン</t>
    </rPh>
    <phoneticPr fontId="29"/>
  </si>
  <si>
    <t>流水プール</t>
    <rPh sb="0" eb="2">
      <t>リュウスイ</t>
    </rPh>
    <phoneticPr fontId="28"/>
  </si>
  <si>
    <t>徒渉プール</t>
    <rPh sb="0" eb="2">
      <t>トショウ</t>
    </rPh>
    <phoneticPr fontId="28"/>
  </si>
  <si>
    <t>幼児プール</t>
    <rPh sb="0" eb="2">
      <t>ヨウジ</t>
    </rPh>
    <phoneticPr fontId="28"/>
  </si>
  <si>
    <t>競泳プール</t>
    <rPh sb="0" eb="2">
      <t>キョウエイ</t>
    </rPh>
    <phoneticPr fontId="28"/>
  </si>
  <si>
    <t>多目的グラウンド</t>
    <rPh sb="0" eb="3">
      <t>タモクテキ</t>
    </rPh>
    <phoneticPr fontId="28"/>
  </si>
  <si>
    <t>こども広場</t>
    <rPh sb="3" eb="5">
      <t>ヒロバ</t>
    </rPh>
    <phoneticPr fontId="28"/>
  </si>
  <si>
    <t>遊歩道</t>
    <rPh sb="0" eb="3">
      <t>ユウホドウ</t>
    </rPh>
    <phoneticPr fontId="28"/>
  </si>
  <si>
    <t>総合体育館</t>
    <rPh sb="0" eb="2">
      <t>ソウゴウ</t>
    </rPh>
    <rPh sb="2" eb="5">
      <t>タイイクカン</t>
    </rPh>
    <phoneticPr fontId="28"/>
  </si>
  <si>
    <t>アーチェリー場</t>
    <rPh sb="6" eb="7">
      <t>バ</t>
    </rPh>
    <phoneticPr fontId="28"/>
  </si>
  <si>
    <t>敷地2,752㎡ 6コース（18・30・50・60・70m）</t>
    <rPh sb="0" eb="2">
      <t>シキチ</t>
    </rPh>
    <phoneticPr fontId="1"/>
  </si>
  <si>
    <t>マレットゴルフ場</t>
    <rPh sb="7" eb="8">
      <t>ジョウ</t>
    </rPh>
    <phoneticPr fontId="28"/>
  </si>
  <si>
    <t>室内多目的運動場</t>
    <rPh sb="0" eb="2">
      <t>シツナイ</t>
    </rPh>
    <rPh sb="2" eb="5">
      <t>タモクテキ</t>
    </rPh>
    <rPh sb="5" eb="8">
      <t>ウンドウジョウ</t>
    </rPh>
    <phoneticPr fontId="28"/>
  </si>
  <si>
    <t>別所公園</t>
    <rPh sb="0" eb="2">
      <t>ベッショ</t>
    </rPh>
    <rPh sb="2" eb="4">
      <t>コウエン</t>
    </rPh>
    <phoneticPr fontId="29"/>
  </si>
  <si>
    <t>テニスコート</t>
    <phoneticPr fontId="28"/>
  </si>
  <si>
    <t>多目的広場</t>
    <phoneticPr fontId="28"/>
  </si>
  <si>
    <t>自由広場</t>
    <phoneticPr fontId="28"/>
  </si>
  <si>
    <t>市民の森公園</t>
    <rPh sb="0" eb="2">
      <t>シミン</t>
    </rPh>
    <rPh sb="3" eb="4">
      <t>モリ</t>
    </rPh>
    <rPh sb="4" eb="6">
      <t>コウエン</t>
    </rPh>
    <phoneticPr fontId="29"/>
  </si>
  <si>
    <t>わしば山荘</t>
    <rPh sb="3" eb="5">
      <t>サンソウ</t>
    </rPh>
    <phoneticPr fontId="28"/>
  </si>
  <si>
    <t>キャンプ場</t>
    <rPh sb="4" eb="5">
      <t>ジョウ</t>
    </rPh>
    <phoneticPr fontId="28"/>
  </si>
  <si>
    <t>テント13張 60人収容</t>
    <rPh sb="5" eb="6">
      <t>ハ</t>
    </rPh>
    <rPh sb="9" eb="10">
      <t>ニン</t>
    </rPh>
    <rPh sb="10" eb="12">
      <t>シュウヨウ</t>
    </rPh>
    <phoneticPr fontId="1"/>
  </si>
  <si>
    <t>バンガロー</t>
    <phoneticPr fontId="28"/>
  </si>
  <si>
    <t>マレットゴルフ場</t>
    <rPh sb="7" eb="8">
      <t>バ</t>
    </rPh>
    <phoneticPr fontId="28"/>
  </si>
  <si>
    <t>ゴーカート場</t>
    <rPh sb="5" eb="6">
      <t>ジョウ</t>
    </rPh>
    <phoneticPr fontId="7"/>
  </si>
  <si>
    <t>スケート場</t>
    <rPh sb="4" eb="5">
      <t>ジョウ</t>
    </rPh>
    <phoneticPr fontId="28"/>
  </si>
  <si>
    <t>体育館</t>
    <rPh sb="0" eb="3">
      <t>タイイクカン</t>
    </rPh>
    <phoneticPr fontId="28"/>
  </si>
  <si>
    <t>馬術場</t>
    <rPh sb="0" eb="2">
      <t>バジュツ</t>
    </rPh>
    <rPh sb="2" eb="3">
      <t>ジョウ</t>
    </rPh>
    <phoneticPr fontId="28"/>
  </si>
  <si>
    <t>川西社会体育館</t>
    <phoneticPr fontId="29"/>
  </si>
  <si>
    <t>建築面積988㎡</t>
    <rPh sb="0" eb="2">
      <t>ケンチク</t>
    </rPh>
    <rPh sb="2" eb="4">
      <t>メンセキ</t>
    </rPh>
    <phoneticPr fontId="1"/>
  </si>
  <si>
    <t>上野が丘社会体育館</t>
    <phoneticPr fontId="29"/>
  </si>
  <si>
    <t>アクアプラザ上田</t>
    <rPh sb="6" eb="8">
      <t>ウエダ</t>
    </rPh>
    <phoneticPr fontId="29"/>
  </si>
  <si>
    <t>上田古戦場公園</t>
    <rPh sb="0" eb="2">
      <t>ウエダ</t>
    </rPh>
    <rPh sb="2" eb="5">
      <t>コセンジョウ</t>
    </rPh>
    <rPh sb="5" eb="7">
      <t>コウエン</t>
    </rPh>
    <phoneticPr fontId="29"/>
  </si>
  <si>
    <t>テニスコート</t>
    <phoneticPr fontId="29"/>
  </si>
  <si>
    <t>砂入り人工芝7面（夜間照明7面）</t>
    <rPh sb="0" eb="1">
      <t>スナ</t>
    </rPh>
    <rPh sb="1" eb="2">
      <t>イ</t>
    </rPh>
    <rPh sb="3" eb="5">
      <t>ジンコウ</t>
    </rPh>
    <rPh sb="5" eb="6">
      <t>シバ</t>
    </rPh>
    <rPh sb="7" eb="8">
      <t>メン</t>
    </rPh>
    <rPh sb="9" eb="11">
      <t>ヤカン</t>
    </rPh>
    <rPh sb="11" eb="13">
      <t>ショウメイ</t>
    </rPh>
    <rPh sb="14" eb="15">
      <t>メン</t>
    </rPh>
    <phoneticPr fontId="1"/>
  </si>
  <si>
    <t>室内多目的運動場</t>
    <phoneticPr fontId="29"/>
  </si>
  <si>
    <t>建築面積1,138㎡</t>
    <rPh sb="0" eb="2">
      <t>ケンチク</t>
    </rPh>
    <rPh sb="2" eb="4">
      <t>メンセキ</t>
    </rPh>
    <phoneticPr fontId="1"/>
  </si>
  <si>
    <t>多目的グラウンド</t>
    <phoneticPr fontId="29"/>
  </si>
  <si>
    <t>敷地15,000㎡</t>
    <rPh sb="0" eb="2">
      <t>シキチ</t>
    </rPh>
    <phoneticPr fontId="1"/>
  </si>
  <si>
    <t>県営上田野球場</t>
    <phoneticPr fontId="29"/>
  </si>
  <si>
    <t>敷地54,860㎡ 両翼95m 中堅120m　夜間照明</t>
    <rPh sb="0" eb="2">
      <t>シキチ</t>
    </rPh>
    <rPh sb="10" eb="12">
      <t>リョウヨク</t>
    </rPh>
    <rPh sb="16" eb="18">
      <t>チュウケン</t>
    </rPh>
    <rPh sb="23" eb="25">
      <t>ヤカン</t>
    </rPh>
    <rPh sb="25" eb="27">
      <t>ショウメイ</t>
    </rPh>
    <phoneticPr fontId="1"/>
  </si>
  <si>
    <t>仁古田新池マレットゴルフ場</t>
    <rPh sb="0" eb="1">
      <t>ニ</t>
    </rPh>
    <rPh sb="1" eb="2">
      <t>コ</t>
    </rPh>
    <rPh sb="2" eb="3">
      <t>タ</t>
    </rPh>
    <rPh sb="3" eb="5">
      <t>シンイケ</t>
    </rPh>
    <rPh sb="12" eb="13">
      <t>ジョウ</t>
    </rPh>
    <phoneticPr fontId="29"/>
  </si>
  <si>
    <t>塩田の郷マレットゴルフ場</t>
    <rPh sb="0" eb="2">
      <t>シオダ</t>
    </rPh>
    <rPh sb="3" eb="4">
      <t>サト</t>
    </rPh>
    <rPh sb="11" eb="12">
      <t>ジョウ</t>
    </rPh>
    <phoneticPr fontId="29"/>
  </si>
  <si>
    <t>染屋台多目的グラウンド</t>
    <rPh sb="0" eb="1">
      <t>ソメ</t>
    </rPh>
    <rPh sb="1" eb="3">
      <t>ヤタイ</t>
    </rPh>
    <rPh sb="3" eb="6">
      <t>タモクテキ</t>
    </rPh>
    <phoneticPr fontId="29"/>
  </si>
  <si>
    <t>学校開放（体育館）</t>
    <rPh sb="0" eb="2">
      <t>ガッコウ</t>
    </rPh>
    <rPh sb="2" eb="4">
      <t>カイホウ</t>
    </rPh>
    <phoneticPr fontId="29"/>
  </si>
  <si>
    <t>学校開放（校庭）</t>
    <rPh sb="0" eb="2">
      <t>ガッコウ</t>
    </rPh>
    <rPh sb="2" eb="4">
      <t>カイホウ</t>
    </rPh>
    <rPh sb="5" eb="7">
      <t>コウテイ</t>
    </rPh>
    <phoneticPr fontId="29"/>
  </si>
  <si>
    <t>市内小中学校25校（内夜間照明利用14校）</t>
    <rPh sb="10" eb="11">
      <t>ウチ</t>
    </rPh>
    <rPh sb="11" eb="13">
      <t>ヤカン</t>
    </rPh>
    <rPh sb="13" eb="15">
      <t>ショウメイ</t>
    </rPh>
    <rPh sb="15" eb="17">
      <t>リヨウ</t>
    </rPh>
    <rPh sb="19" eb="20">
      <t>コウ</t>
    </rPh>
    <phoneticPr fontId="1"/>
  </si>
  <si>
    <t>敷地17,600㎡ 夜間照明</t>
    <rPh sb="0" eb="2">
      <t>シキチ</t>
    </rPh>
    <rPh sb="10" eb="12">
      <t>ヤカン</t>
    </rPh>
    <rPh sb="12" eb="14">
      <t>ショウメイ</t>
    </rPh>
    <phoneticPr fontId="1"/>
  </si>
  <si>
    <t>敷地5,600㎡　砂入り人工芝8面（夜間照明8面）</t>
    <rPh sb="0" eb="2">
      <t>シキチ</t>
    </rPh>
    <rPh sb="9" eb="10">
      <t>スナ</t>
    </rPh>
    <rPh sb="10" eb="11">
      <t>イ</t>
    </rPh>
    <rPh sb="12" eb="14">
      <t>ジンコウ</t>
    </rPh>
    <rPh sb="14" eb="15">
      <t>シバ</t>
    </rPh>
    <rPh sb="16" eb="17">
      <t>メン</t>
    </rPh>
    <rPh sb="23" eb="24">
      <t>メン</t>
    </rPh>
    <phoneticPr fontId="1"/>
  </si>
  <si>
    <t>敷地62.41㎡ 土俵（屋根付）</t>
    <rPh sb="0" eb="2">
      <t>シキチ</t>
    </rPh>
    <rPh sb="9" eb="11">
      <t>ドヒョウ</t>
    </rPh>
    <rPh sb="12" eb="14">
      <t>ヤネ</t>
    </rPh>
    <rPh sb="14" eb="15">
      <t>ツキ</t>
    </rPh>
    <phoneticPr fontId="1"/>
  </si>
  <si>
    <t>競技場930㎡</t>
    <rPh sb="0" eb="3">
      <t>キョウギジョウ</t>
    </rPh>
    <phoneticPr fontId="1"/>
  </si>
  <si>
    <t>競技場1,200㎡　柔道場225㎡</t>
    <rPh sb="0" eb="3">
      <t>キョウギジョウ</t>
    </rPh>
    <rPh sb="10" eb="13">
      <t>ジュウドウジョウ</t>
    </rPh>
    <phoneticPr fontId="1"/>
  </si>
  <si>
    <r>
      <t>敷地12,400㎡　夜間照明</t>
    </r>
    <r>
      <rPr>
        <strike/>
        <sz val="10"/>
        <color indexed="10"/>
        <rFont val="ＭＳ Ｐ明朝"/>
        <family val="1"/>
        <charset val="128"/>
      </rPr>
      <t/>
    </r>
    <rPh sb="0" eb="2">
      <t>シキチ</t>
    </rPh>
    <rPh sb="10" eb="12">
      <t>ヤカン</t>
    </rPh>
    <rPh sb="12" eb="14">
      <t>ショウメイ</t>
    </rPh>
    <phoneticPr fontId="1"/>
  </si>
  <si>
    <t>敷地1,868㎡　砂入り人工芝3面（夜間照明3面）</t>
    <rPh sb="0" eb="2">
      <t>シキチ</t>
    </rPh>
    <rPh sb="9" eb="10">
      <t>スナ</t>
    </rPh>
    <rPh sb="10" eb="11">
      <t>イ</t>
    </rPh>
    <rPh sb="12" eb="13">
      <t>ジン</t>
    </rPh>
    <rPh sb="13" eb="14">
      <t>コウ</t>
    </rPh>
    <rPh sb="14" eb="15">
      <t>シバ</t>
    </rPh>
    <rPh sb="16" eb="17">
      <t>メン</t>
    </rPh>
    <rPh sb="23" eb="24">
      <t>メン</t>
    </rPh>
    <phoneticPr fontId="1"/>
  </si>
  <si>
    <t>競技場527㎡　1面</t>
    <rPh sb="0" eb="3">
      <t>キョウギジョウ</t>
    </rPh>
    <rPh sb="9" eb="10">
      <t>メン</t>
    </rPh>
    <phoneticPr fontId="1"/>
  </si>
  <si>
    <t>敷地8,497㎡</t>
    <rPh sb="0" eb="2">
      <t>シキチ</t>
    </rPh>
    <phoneticPr fontId="1"/>
  </si>
  <si>
    <t>敷地8,555㎡ ミディアムヒル スモールヒル</t>
    <rPh sb="0" eb="2">
      <t>シキチ</t>
    </rPh>
    <phoneticPr fontId="1"/>
  </si>
  <si>
    <t>建築面積2,861㎡　25ｍ温泉プール　男女大浴場等</t>
    <rPh sb="0" eb="2">
      <t>ケンチク</t>
    </rPh>
    <rPh sb="2" eb="4">
      <t>メンセキ</t>
    </rPh>
    <rPh sb="14" eb="16">
      <t>オンセン</t>
    </rPh>
    <rPh sb="20" eb="22">
      <t>ダンジョ</t>
    </rPh>
    <rPh sb="22" eb="25">
      <t>ダイヨクジョウ</t>
    </rPh>
    <rPh sb="25" eb="26">
      <t>トウ</t>
    </rPh>
    <phoneticPr fontId="1"/>
  </si>
  <si>
    <t>敷地14,800㎡　夜間照明</t>
    <rPh sb="0" eb="2">
      <t>シキチ</t>
    </rPh>
    <rPh sb="10" eb="12">
      <t>ヤカン</t>
    </rPh>
    <rPh sb="12" eb="14">
      <t>ショウメイ</t>
    </rPh>
    <phoneticPr fontId="1"/>
  </si>
  <si>
    <t>競技場1,012㎡</t>
    <rPh sb="0" eb="3">
      <t>キョウギジョウ</t>
    </rPh>
    <phoneticPr fontId="1"/>
  </si>
  <si>
    <t>敷地403㎡</t>
    <rPh sb="0" eb="2">
      <t>シキチ</t>
    </rPh>
    <phoneticPr fontId="1"/>
  </si>
  <si>
    <t>敷地543㎡　1面</t>
    <rPh sb="0" eb="2">
      <t>シキチ</t>
    </rPh>
    <rPh sb="8" eb="9">
      <t>メン</t>
    </rPh>
    <phoneticPr fontId="1"/>
  </si>
  <si>
    <t>敷地3,000㎡　4面　夜間照明</t>
    <rPh sb="0" eb="2">
      <t>シキチ</t>
    </rPh>
    <rPh sb="10" eb="11">
      <t>メン</t>
    </rPh>
    <phoneticPr fontId="1"/>
  </si>
  <si>
    <t xml:space="preserve">敷地3,100㎡ 5面（砂入り人工芝2面 クレー3面）（夜間照明5面） </t>
    <rPh sb="0" eb="2">
      <t>シキチ</t>
    </rPh>
    <rPh sb="10" eb="11">
      <t>メン</t>
    </rPh>
    <rPh sb="12" eb="13">
      <t>スナ</t>
    </rPh>
    <rPh sb="13" eb="14">
      <t>イ</t>
    </rPh>
    <rPh sb="15" eb="17">
      <t>ジンコウ</t>
    </rPh>
    <rPh sb="17" eb="18">
      <t>シバ</t>
    </rPh>
    <rPh sb="19" eb="20">
      <t>メン</t>
    </rPh>
    <rPh sb="25" eb="26">
      <t>メン</t>
    </rPh>
    <phoneticPr fontId="1"/>
  </si>
  <si>
    <t>資料 ： 教育施設整備室</t>
    <phoneticPr fontId="9"/>
  </si>
  <si>
    <t>（注）西内小学校は令和５年度末で廃校。</t>
    <rPh sb="1" eb="2">
      <t>チュウ</t>
    </rPh>
    <rPh sb="3" eb="8">
      <t>ニシウチショウガッコウ</t>
    </rPh>
    <rPh sb="9" eb="11">
      <t>レイワ</t>
    </rPh>
    <rPh sb="12" eb="15">
      <t>ネンドマツ</t>
    </rPh>
    <rPh sb="16" eb="18">
      <t>ハイコウ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</si>
</sst>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 * #,##0_ ;_ * \-#,##0_ ;_ * &quot;-&quot;_ ;_ @_ "/>
    <numFmt numFmtId="43" formatCode="_ * #,##0.00_ ;_ * \-#,##0.00_ ;_ * &quot;-&quot;??_ ;_ @_ "/>
    <numFmt numFmtId="176" formatCode="#,##0;\△#,##0;\-"/>
    <numFmt numFmtId="177" formatCode="#,##0.0;\△#,##0.0;\-"/>
    <numFmt numFmtId="178" formatCode="[$-411]gee\.mm\.dd;@"/>
    <numFmt numFmtId="179" formatCode="#,##0;\-#,##0;&quot;-&quot;"/>
    <numFmt numFmtId="180" formatCode="_ &quot;SFr.&quot;* #,##0.00_ ;_ &quot;SFr.&quot;* \-#,##0.00_ ;_ &quot;SFr.&quot;* &quot;-&quot;??_ ;_ @_ "/>
    <numFmt numFmtId="181" formatCode="[$-411]g/&quot;標&quot;&quot;準&quot;"/>
    <numFmt numFmtId="182" formatCode="&quot;｣&quot;#,##0;[Red]\-&quot;｣&quot;#,##0"/>
    <numFmt numFmtId="183" formatCode="#,##0_ "/>
    <numFmt numFmtId="184" formatCode="0_);[Red]\(0\)"/>
    <numFmt numFmtId="185" formatCode="[$-411]ggge&quot;年&quot;"/>
    <numFmt numFmtId="186" formatCode="[$-411]ggge&quot;年5月1日現在&quot;"/>
    <numFmt numFmtId="187" formatCode="[$-411]ggge&quot;年度&quot;"/>
    <numFmt numFmtId="188" formatCode="[$-411]ggge&quot;年度内訳&quot;"/>
    <numFmt numFmtId="189" formatCode="[$-411]ggge&quot;年3月卒&quot;"/>
    <numFmt numFmtId="190" formatCode="[$-411]ggge&quot;年3月31日現在&quot;"/>
    <numFmt numFmtId="191" formatCode="0.0_ "/>
    <numFmt numFmtId="192" formatCode="0.0_);[Red]\(0.0\)"/>
    <numFmt numFmtId="193" formatCode="0_ "/>
    <numFmt numFmtId="194" formatCode="_ * #,##0;_ * \-#,##0;_ * &quot;-&quot;;_ @"/>
    <numFmt numFmtId="195" formatCode="* #,##0;_ * \-#,##0;_ * &quot;-&quot;;_ @"/>
  </numFmts>
  <fonts count="4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.5"/>
      <color theme="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8"/>
      <color indexed="56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trike/>
      <sz val="11"/>
      <color rgb="FFFF0000"/>
      <name val="ＭＳ Ｐ明朝"/>
      <family val="1"/>
      <charset val="128"/>
    </font>
    <font>
      <b/>
      <sz val="11"/>
      <color indexed="52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trike/>
      <sz val="10"/>
      <color indexed="10"/>
      <name val="ＭＳ Ｐ明朝"/>
      <family val="1"/>
      <charset val="128"/>
    </font>
    <font>
      <sz val="11"/>
      <name val="ＭＳ Ｐゴシック"/>
      <family val="2"/>
      <scheme val="minor"/>
    </font>
    <font>
      <sz val="9"/>
      <name val="ＭＳ Ｐ明朝"/>
      <family val="1"/>
      <charset val="128"/>
    </font>
    <font>
      <strike/>
      <sz val="11"/>
      <name val="ＭＳ Ｐ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27">
    <xf numFmtId="0" fontId="0" fillId="0" borderId="0"/>
    <xf numFmtId="0" fontId="15" fillId="0" borderId="0"/>
    <xf numFmtId="179" fontId="18" fillId="0" borderId="0" applyFill="0" applyBorder="0" applyAlignment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20" fillId="0" borderId="0">
      <alignment horizontal="left"/>
    </xf>
    <xf numFmtId="38" fontId="21" fillId="3" borderId="0" applyNumberFormat="0" applyBorder="0" applyAlignment="0" applyProtection="0"/>
    <xf numFmtId="0" fontId="22" fillId="0" borderId="31" applyNumberFormat="0" applyAlignment="0" applyProtection="0">
      <alignment horizontal="left" vertical="center"/>
    </xf>
    <xf numFmtId="0" fontId="22" fillId="0" borderId="22">
      <alignment horizontal="left" vertical="center"/>
    </xf>
    <xf numFmtId="10" fontId="21" fillId="4" borderId="14" applyNumberFormat="0" applyBorder="0" applyAlignment="0" applyProtection="0"/>
    <xf numFmtId="180" fontId="17" fillId="0" borderId="0"/>
    <xf numFmtId="0" fontId="19" fillId="0" borderId="0"/>
    <xf numFmtId="10" fontId="19" fillId="0" borderId="0" applyFont="0" applyFill="0" applyBorder="0" applyAlignment="0" applyProtection="0"/>
    <xf numFmtId="4" fontId="20" fillId="0" borderId="0">
      <alignment horizontal="right"/>
    </xf>
    <xf numFmtId="4" fontId="23" fillId="0" borderId="0">
      <alignment horizontal="right"/>
    </xf>
    <xf numFmtId="0" fontId="24" fillId="0" borderId="0">
      <alignment horizontal="left"/>
    </xf>
    <xf numFmtId="0" fontId="25" fillId="0" borderId="0"/>
    <xf numFmtId="0" fontId="26" fillId="0" borderId="0">
      <alignment horizontal="center"/>
    </xf>
    <xf numFmtId="0" fontId="27" fillId="0" borderId="0">
      <alignment vertical="center"/>
    </xf>
    <xf numFmtId="38" fontId="15" fillId="0" borderId="0" applyFont="0" applyFill="0" applyBorder="0" applyAlignment="0" applyProtection="0"/>
    <xf numFmtId="0" fontId="34" fillId="0" borderId="0"/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6" fillId="0" borderId="0"/>
    <xf numFmtId="0" fontId="16" fillId="0" borderId="0"/>
  </cellStyleXfs>
  <cellXfs count="419">
    <xf numFmtId="0" fontId="0" fillId="0" borderId="0" xfId="0"/>
    <xf numFmtId="0" fontId="8" fillId="2" borderId="0" xfId="0" applyFont="1" applyFill="1" applyAlignment="1">
      <alignment vertical="center"/>
    </xf>
    <xf numFmtId="176" fontId="8" fillId="2" borderId="0" xfId="0" applyNumberFormat="1" applyFont="1" applyFill="1" applyAlignment="1">
      <alignment horizontal="right" vertical="center"/>
    </xf>
    <xf numFmtId="0" fontId="10" fillId="2" borderId="4" xfId="0" applyFont="1" applyFill="1" applyBorder="1" applyAlignment="1">
      <alignment horizontal="right" vertical="top"/>
    </xf>
    <xf numFmtId="0" fontId="8" fillId="2" borderId="5" xfId="0" applyFont="1" applyFill="1" applyBorder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8" fillId="2" borderId="2" xfId="0" applyFont="1" applyFill="1" applyBorder="1" applyAlignment="1">
      <alignment horizontal="distributed" vertical="center"/>
    </xf>
    <xf numFmtId="177" fontId="8" fillId="2" borderId="0" xfId="0" applyNumberFormat="1" applyFont="1" applyFill="1" applyAlignment="1">
      <alignment horizontal="right" vertical="center"/>
    </xf>
    <xf numFmtId="0" fontId="8" fillId="2" borderId="5" xfId="0" applyFont="1" applyFill="1" applyBorder="1" applyAlignment="1">
      <alignment horizontal="center" vertical="center" justifyLastLine="1" shrinkToFit="1"/>
    </xf>
    <xf numFmtId="0" fontId="8" fillId="2" borderId="3" xfId="0" applyFont="1" applyFill="1" applyBorder="1" applyAlignment="1">
      <alignment vertical="center" wrapText="1" justifyLastLine="1" shrinkToFit="1"/>
    </xf>
    <xf numFmtId="0" fontId="8" fillId="2" borderId="5" xfId="0" applyFont="1" applyFill="1" applyBorder="1" applyAlignment="1">
      <alignment vertical="center" justifyLastLine="1" shrinkToFit="1"/>
    </xf>
    <xf numFmtId="0" fontId="8" fillId="2" borderId="4" xfId="0" applyFont="1" applyFill="1" applyBorder="1" applyAlignment="1">
      <alignment vertical="center" justifyLastLine="1" shrinkToFit="1"/>
    </xf>
    <xf numFmtId="0" fontId="8" fillId="2" borderId="4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right" vertical="top"/>
    </xf>
    <xf numFmtId="0" fontId="12" fillId="2" borderId="0" xfId="0" applyFont="1" applyFill="1" applyAlignment="1">
      <alignment vertical="center"/>
    </xf>
    <xf numFmtId="176" fontId="10" fillId="2" borderId="0" xfId="0" applyNumberFormat="1" applyFont="1" applyFill="1" applyAlignment="1">
      <alignment horizontal="right"/>
    </xf>
    <xf numFmtId="0" fontId="8" fillId="2" borderId="24" xfId="0" applyFont="1" applyFill="1" applyBorder="1" applyAlignment="1">
      <alignment horizontal="center" vertical="center" justifyLastLine="1" shrinkToFit="1"/>
    </xf>
    <xf numFmtId="177" fontId="8" fillId="2" borderId="6" xfId="0" applyNumberFormat="1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center" vertical="center" shrinkToFit="1"/>
    </xf>
    <xf numFmtId="0" fontId="8" fillId="2" borderId="8" xfId="0" applyFont="1" applyFill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right" vertical="top" shrinkToFit="1"/>
    </xf>
    <xf numFmtId="0" fontId="8" fillId="2" borderId="21" xfId="0" applyFont="1" applyFill="1" applyBorder="1" applyAlignment="1">
      <alignment vertical="center" justifyLastLine="1" shrinkToFi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right" vertical="top"/>
    </xf>
    <xf numFmtId="0" fontId="10" fillId="2" borderId="20" xfId="0" applyFont="1" applyFill="1" applyBorder="1" applyAlignment="1">
      <alignment horizontal="right" vertical="top"/>
    </xf>
    <xf numFmtId="176" fontId="8" fillId="2" borderId="16" xfId="0" applyNumberFormat="1" applyFont="1" applyFill="1" applyBorder="1" applyAlignment="1">
      <alignment horizontal="right" vertical="center"/>
    </xf>
    <xf numFmtId="0" fontId="8" fillId="2" borderId="17" xfId="0" applyFont="1" applyFill="1" applyBorder="1" applyAlignment="1">
      <alignment horizontal="distributed" vertical="center"/>
    </xf>
    <xf numFmtId="0" fontId="8" fillId="2" borderId="18" xfId="0" applyFont="1" applyFill="1" applyBorder="1" applyAlignment="1">
      <alignment horizontal="distributed" vertical="center"/>
    </xf>
    <xf numFmtId="0" fontId="8" fillId="2" borderId="19" xfId="0" applyFont="1" applyFill="1" applyBorder="1" applyAlignment="1">
      <alignment horizontal="distributed" vertical="center"/>
    </xf>
    <xf numFmtId="0" fontId="8" fillId="2" borderId="25" xfId="0" applyFont="1" applyFill="1" applyBorder="1" applyAlignment="1">
      <alignment horizontal="distributed" vertical="center"/>
    </xf>
    <xf numFmtId="0" fontId="8" fillId="2" borderId="15" xfId="0" applyFont="1" applyFill="1" applyBorder="1" applyAlignment="1">
      <alignment horizontal="center" vertical="center" textRotation="255" shrinkToFit="1"/>
    </xf>
    <xf numFmtId="176" fontId="8" fillId="2" borderId="0" xfId="0" applyNumberFormat="1" applyFont="1" applyFill="1" applyAlignment="1">
      <alignment vertical="center"/>
    </xf>
    <xf numFmtId="0" fontId="8" fillId="2" borderId="14" xfId="0" applyFont="1" applyFill="1" applyBorder="1" applyAlignment="1">
      <alignment horizontal="center" vertical="center" justifyLastLine="1" shrinkToFit="1"/>
    </xf>
    <xf numFmtId="0" fontId="8" fillId="2" borderId="15" xfId="0" applyFont="1" applyFill="1" applyBorder="1" applyAlignment="1">
      <alignment horizontal="center" vertical="center" justifyLastLine="1" shrinkToFit="1"/>
    </xf>
    <xf numFmtId="0" fontId="8" fillId="2" borderId="14" xfId="0" applyFont="1" applyFill="1" applyBorder="1" applyAlignment="1">
      <alignment horizontal="center" vertical="center" textRotation="255" shrinkToFit="1"/>
    </xf>
    <xf numFmtId="0" fontId="8" fillId="2" borderId="7" xfId="0" applyFont="1" applyFill="1" applyBorder="1" applyAlignment="1">
      <alignment horizontal="center" vertical="center" textRotation="255" shrinkToFit="1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distributed" vertical="center"/>
    </xf>
    <xf numFmtId="176" fontId="30" fillId="2" borderId="0" xfId="0" applyNumberFormat="1" applyFont="1" applyFill="1" applyAlignment="1">
      <alignment horizontal="right" vertical="center"/>
    </xf>
    <xf numFmtId="0" fontId="33" fillId="2" borderId="0" xfId="0" applyFont="1" applyFill="1" applyAlignment="1">
      <alignment vertical="center"/>
    </xf>
    <xf numFmtId="0" fontId="30" fillId="2" borderId="0" xfId="0" applyFont="1" applyFill="1" applyAlignment="1">
      <alignment vertical="center"/>
    </xf>
    <xf numFmtId="0" fontId="30" fillId="2" borderId="19" xfId="0" applyFont="1" applyFill="1" applyBorder="1" applyAlignment="1">
      <alignment horizontal="distributed" vertical="center"/>
    </xf>
    <xf numFmtId="184" fontId="8" fillId="2" borderId="3" xfId="0" applyNumberFormat="1" applyFont="1" applyFill="1" applyBorder="1" applyAlignment="1">
      <alignment horizontal="center" vertical="center"/>
    </xf>
    <xf numFmtId="185" fontId="0" fillId="0" borderId="0" xfId="0" applyNumberFormat="1"/>
    <xf numFmtId="184" fontId="0" fillId="0" borderId="0" xfId="0" applyNumberFormat="1"/>
    <xf numFmtId="187" fontId="8" fillId="2" borderId="3" xfId="0" applyNumberFormat="1" applyFont="1" applyFill="1" applyBorder="1" applyAlignment="1">
      <alignment horizontal="center" vertical="center"/>
    </xf>
    <xf numFmtId="188" fontId="12" fillId="2" borderId="0" xfId="0" applyNumberFormat="1" applyFont="1" applyFill="1" applyAlignment="1">
      <alignment horizontal="left" vertical="center" wrapText="1"/>
    </xf>
    <xf numFmtId="188" fontId="12" fillId="2" borderId="0" xfId="0" applyNumberFormat="1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 vertical="center" wrapText="1"/>
    </xf>
    <xf numFmtId="185" fontId="8" fillId="2" borderId="3" xfId="0" applyNumberFormat="1" applyFont="1" applyFill="1" applyBorder="1" applyAlignment="1">
      <alignment horizontal="centerContinuous" vertical="center"/>
    </xf>
    <xf numFmtId="185" fontId="8" fillId="2" borderId="8" xfId="0" applyNumberFormat="1" applyFont="1" applyFill="1" applyBorder="1" applyAlignment="1">
      <alignment horizontal="centerContinuous" vertical="center"/>
    </xf>
    <xf numFmtId="0" fontId="8" fillId="2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 wrapText="1"/>
    </xf>
    <xf numFmtId="185" fontId="8" fillId="2" borderId="3" xfId="0" applyNumberFormat="1" applyFont="1" applyFill="1" applyBorder="1" applyAlignment="1">
      <alignment horizontal="center" vertical="center" wrapText="1"/>
    </xf>
    <xf numFmtId="189" fontId="8" fillId="2" borderId="3" xfId="0" applyNumberFormat="1" applyFont="1" applyFill="1" applyBorder="1" applyAlignment="1">
      <alignment horizontal="center" vertical="center"/>
    </xf>
    <xf numFmtId="187" fontId="8" fillId="2" borderId="7" xfId="0" applyNumberFormat="1" applyFont="1" applyFill="1" applyBorder="1" applyAlignment="1">
      <alignment horizontal="center" vertical="center" justifyLastLine="1" shrinkToFit="1"/>
    </xf>
    <xf numFmtId="187" fontId="8" fillId="2" borderId="0" xfId="0" applyNumberFormat="1" applyFont="1" applyFill="1" applyAlignment="1">
      <alignment horizontal="right" vertical="center"/>
    </xf>
    <xf numFmtId="185" fontId="8" fillId="2" borderId="3" xfId="0" applyNumberFormat="1" applyFont="1" applyFill="1" applyBorder="1" applyAlignment="1">
      <alignment horizontal="center" vertical="center"/>
    </xf>
    <xf numFmtId="176" fontId="10" fillId="2" borderId="16" xfId="0" applyNumberFormat="1" applyFont="1" applyFill="1" applyBorder="1" applyAlignment="1">
      <alignment horizontal="right"/>
    </xf>
    <xf numFmtId="177" fontId="8" fillId="2" borderId="7" xfId="0" applyNumberFormat="1" applyFont="1" applyFill="1" applyBorder="1" applyAlignment="1">
      <alignment horizontal="right" vertical="center"/>
    </xf>
    <xf numFmtId="0" fontId="8" fillId="2" borderId="16" xfId="0" applyFont="1" applyFill="1" applyBorder="1" applyAlignment="1">
      <alignment vertical="center"/>
    </xf>
    <xf numFmtId="176" fontId="8" fillId="2" borderId="32" xfId="0" applyNumberFormat="1" applyFont="1" applyFill="1" applyBorder="1" applyAlignment="1">
      <alignment horizontal="right" vertical="center"/>
    </xf>
    <xf numFmtId="176" fontId="8" fillId="2" borderId="33" xfId="0" applyNumberFormat="1" applyFont="1" applyFill="1" applyBorder="1" applyAlignment="1">
      <alignment horizontal="right" vertical="center"/>
    </xf>
    <xf numFmtId="176" fontId="30" fillId="2" borderId="33" xfId="0" applyNumberFormat="1" applyFont="1" applyFill="1" applyBorder="1" applyAlignment="1">
      <alignment horizontal="right" vertical="center"/>
    </xf>
    <xf numFmtId="176" fontId="8" fillId="2" borderId="34" xfId="0" applyNumberFormat="1" applyFont="1" applyFill="1" applyBorder="1" applyAlignment="1">
      <alignment horizontal="right" vertical="center"/>
    </xf>
    <xf numFmtId="176" fontId="8" fillId="2" borderId="35" xfId="0" applyNumberFormat="1" applyFont="1" applyFill="1" applyBorder="1" applyAlignment="1">
      <alignment horizontal="right" vertical="center"/>
    </xf>
    <xf numFmtId="176" fontId="30" fillId="2" borderId="35" xfId="0" applyNumberFormat="1" applyFont="1" applyFill="1" applyBorder="1" applyAlignment="1">
      <alignment horizontal="right" vertical="center"/>
    </xf>
    <xf numFmtId="0" fontId="30" fillId="2" borderId="0" xfId="22" applyFont="1" applyFill="1" applyAlignment="1">
      <alignment vertical="center"/>
    </xf>
    <xf numFmtId="0" fontId="33" fillId="2" borderId="0" xfId="22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5" xfId="0" applyFont="1" applyFill="1" applyBorder="1" applyAlignment="1">
      <alignment vertical="center"/>
    </xf>
    <xf numFmtId="0" fontId="10" fillId="2" borderId="4" xfId="0" applyFont="1" applyFill="1" applyBorder="1" applyAlignment="1">
      <alignment horizontal="right" vertical="top"/>
    </xf>
    <xf numFmtId="187" fontId="8" fillId="2" borderId="3" xfId="0" applyNumberFormat="1" applyFont="1" applyFill="1" applyBorder="1" applyAlignment="1">
      <alignment horizontal="center" vertical="center"/>
    </xf>
    <xf numFmtId="176" fontId="8" fillId="2" borderId="0" xfId="0" applyNumberFormat="1" applyFont="1" applyFill="1" applyAlignment="1">
      <alignment horizontal="right" vertical="center" shrinkToFit="1"/>
    </xf>
    <xf numFmtId="176" fontId="8" fillId="2" borderId="16" xfId="0" applyNumberFormat="1" applyFont="1" applyFill="1" applyBorder="1" applyAlignment="1">
      <alignment horizontal="right" vertical="center" shrinkToFit="1"/>
    </xf>
    <xf numFmtId="183" fontId="8" fillId="2" borderId="0" xfId="0" applyNumberFormat="1" applyFont="1" applyFill="1" applyAlignment="1">
      <alignment vertical="center"/>
    </xf>
    <xf numFmtId="0" fontId="30" fillId="2" borderId="0" xfId="0" applyFont="1" applyFill="1" applyAlignment="1">
      <alignment vertical="center"/>
    </xf>
    <xf numFmtId="177" fontId="8" fillId="2" borderId="0" xfId="0" applyNumberFormat="1" applyFont="1" applyFill="1" applyBorder="1" applyAlignment="1">
      <alignment horizontal="right" vertical="center"/>
    </xf>
    <xf numFmtId="176" fontId="8" fillId="2" borderId="0" xfId="0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vertical="center"/>
    </xf>
    <xf numFmtId="0" fontId="8" fillId="2" borderId="33" xfId="0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vertical="center" shrinkToFit="1"/>
    </xf>
    <xf numFmtId="191" fontId="8" fillId="2" borderId="0" xfId="0" applyNumberFormat="1" applyFont="1" applyFill="1" applyBorder="1" applyAlignment="1">
      <alignment vertical="center"/>
    </xf>
    <xf numFmtId="187" fontId="8" fillId="2" borderId="34" xfId="0" applyNumberFormat="1" applyFont="1" applyFill="1" applyBorder="1" applyAlignment="1">
      <alignment horizontal="center" vertical="center" justifyLastLine="1" shrinkToFit="1"/>
    </xf>
    <xf numFmtId="176" fontId="30" fillId="2" borderId="0" xfId="0" applyNumberFormat="1" applyFont="1" applyFill="1" applyBorder="1" applyAlignment="1">
      <alignment horizontal="right" vertical="center"/>
    </xf>
    <xf numFmtId="0" fontId="8" fillId="2" borderId="11" xfId="0" applyFont="1" applyFill="1" applyBorder="1" applyAlignment="1">
      <alignment horizontal="distributed" vertical="center" justifyLastLine="1" shrinkToFit="1"/>
    </xf>
    <xf numFmtId="0" fontId="8" fillId="2" borderId="13" xfId="0" applyFont="1" applyFill="1" applyBorder="1" applyAlignment="1">
      <alignment horizontal="distributed" vertical="center" justifyLastLine="1" shrinkToFit="1"/>
    </xf>
    <xf numFmtId="0" fontId="8" fillId="2" borderId="12" xfId="0" applyFont="1" applyFill="1" applyBorder="1" applyAlignment="1">
      <alignment horizontal="distributed" vertical="center" justifyLastLine="1" shrinkToFit="1"/>
    </xf>
    <xf numFmtId="0" fontId="8" fillId="2" borderId="14" xfId="0" applyFont="1" applyFill="1" applyBorder="1" applyAlignment="1">
      <alignment horizontal="center" vertical="center" justifyLastLine="1" shrinkToFit="1"/>
    </xf>
    <xf numFmtId="0" fontId="8" fillId="2" borderId="15" xfId="0" applyFont="1" applyFill="1" applyBorder="1" applyAlignment="1">
      <alignment horizontal="center" vertical="center" justifyLastLine="1" shrinkToFit="1"/>
    </xf>
    <xf numFmtId="0" fontId="8" fillId="2" borderId="14" xfId="0" applyFont="1" applyFill="1" applyBorder="1" applyAlignment="1">
      <alignment horizontal="center" vertical="center" textRotation="255" shrinkToFit="1"/>
    </xf>
    <xf numFmtId="0" fontId="8" fillId="2" borderId="3" xfId="0" applyFont="1" applyFill="1" applyBorder="1" applyAlignment="1">
      <alignment horizontal="distributed" vertical="center" justifyLastLine="1"/>
    </xf>
    <xf numFmtId="0" fontId="8" fillId="2" borderId="0" xfId="0" applyFont="1" applyFill="1" applyAlignment="1">
      <alignment vertical="center" shrinkToFit="1"/>
    </xf>
    <xf numFmtId="0" fontId="8" fillId="2" borderId="3" xfId="0" applyFont="1" applyFill="1" applyBorder="1" applyAlignment="1">
      <alignment horizontal="distributed" vertical="center"/>
    </xf>
    <xf numFmtId="0" fontId="0" fillId="2" borderId="0" xfId="0" applyFill="1"/>
    <xf numFmtId="0" fontId="8" fillId="2" borderId="11" xfId="0" applyFont="1" applyFill="1" applyBorder="1" applyAlignment="1">
      <alignment horizontal="distributed" vertical="center" justifyLastLine="1" shrinkToFit="1"/>
    </xf>
    <xf numFmtId="0" fontId="8" fillId="2" borderId="8" xfId="0" applyFont="1" applyFill="1" applyBorder="1" applyAlignment="1">
      <alignment horizontal="distributed" vertical="center" justifyLastLine="1" shrinkToFit="1"/>
    </xf>
    <xf numFmtId="0" fontId="8" fillId="2" borderId="9" xfId="0" applyFont="1" applyFill="1" applyBorder="1" applyAlignment="1">
      <alignment horizontal="distributed" vertical="center" justifyLastLine="1" shrinkToFit="1"/>
    </xf>
    <xf numFmtId="0" fontId="8" fillId="2" borderId="2" xfId="0" applyFont="1" applyFill="1" applyBorder="1" applyAlignment="1">
      <alignment vertical="center" shrinkToFit="1"/>
    </xf>
    <xf numFmtId="0" fontId="8" fillId="2" borderId="0" xfId="0" applyFont="1" applyFill="1" applyAlignment="1">
      <alignment vertical="center" shrinkToFit="1"/>
    </xf>
    <xf numFmtId="0" fontId="8" fillId="2" borderId="3" xfId="0" applyFont="1" applyFill="1" applyBorder="1" applyAlignment="1">
      <alignment vertical="center" shrinkToFit="1"/>
    </xf>
    <xf numFmtId="187" fontId="8" fillId="2" borderId="14" xfId="0" applyNumberFormat="1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distributed" vertical="center" justifyLastLine="1" shrinkToFit="1"/>
    </xf>
    <xf numFmtId="0" fontId="8" fillId="2" borderId="33" xfId="0" applyFont="1" applyFill="1" applyBorder="1" applyAlignment="1">
      <alignment vertical="center" shrinkToFit="1"/>
    </xf>
    <xf numFmtId="177" fontId="8" fillId="2" borderId="16" xfId="0" applyNumberFormat="1" applyFont="1" applyFill="1" applyBorder="1" applyAlignment="1">
      <alignment horizontal="right" vertical="center"/>
    </xf>
    <xf numFmtId="177" fontId="8" fillId="2" borderId="35" xfId="0" applyNumberFormat="1" applyFont="1" applyFill="1" applyBorder="1" applyAlignment="1">
      <alignment horizontal="right" vertical="center"/>
    </xf>
    <xf numFmtId="177" fontId="8" fillId="2" borderId="34" xfId="0" applyNumberFormat="1" applyFont="1" applyFill="1" applyBorder="1" applyAlignment="1">
      <alignment horizontal="right" vertical="center"/>
    </xf>
    <xf numFmtId="38" fontId="8" fillId="2" borderId="16" xfId="24" applyFont="1" applyFill="1" applyBorder="1" applyAlignment="1">
      <alignment vertical="center"/>
    </xf>
    <xf numFmtId="0" fontId="8" fillId="2" borderId="25" xfId="0" applyFont="1" applyFill="1" applyBorder="1" applyAlignment="1">
      <alignment horizontal="center" vertical="center" shrinkToFit="1"/>
    </xf>
    <xf numFmtId="38" fontId="8" fillId="2" borderId="16" xfId="23" applyFont="1" applyFill="1" applyBorder="1" applyAlignment="1">
      <alignment vertical="center"/>
    </xf>
    <xf numFmtId="38" fontId="8" fillId="2" borderId="0" xfId="23" applyFont="1" applyFill="1" applyBorder="1" applyAlignment="1">
      <alignment vertical="center"/>
    </xf>
    <xf numFmtId="176" fontId="8" fillId="2" borderId="16" xfId="0" applyNumberFormat="1" applyFont="1" applyFill="1" applyBorder="1" applyAlignment="1">
      <alignment vertical="center"/>
    </xf>
    <xf numFmtId="176" fontId="8" fillId="2" borderId="0" xfId="0" applyNumberFormat="1" applyFont="1" applyFill="1" applyBorder="1" applyAlignment="1">
      <alignment vertical="center"/>
    </xf>
    <xf numFmtId="0" fontId="8" fillId="2" borderId="3" xfId="0" applyFont="1" applyFill="1" applyBorder="1" applyAlignment="1">
      <alignment horizontal="distributed" vertical="center"/>
    </xf>
    <xf numFmtId="177" fontId="30" fillId="2" borderId="0" xfId="0" applyNumberFormat="1" applyFont="1" applyFill="1" applyAlignment="1">
      <alignment horizontal="right" vertical="center"/>
    </xf>
    <xf numFmtId="177" fontId="30" fillId="2" borderId="33" xfId="0" applyNumberFormat="1" applyFont="1" applyFill="1" applyBorder="1" applyAlignment="1">
      <alignment horizontal="right" vertical="center"/>
    </xf>
    <xf numFmtId="176" fontId="30" fillId="2" borderId="16" xfId="0" applyNumberFormat="1" applyFont="1" applyFill="1" applyBorder="1" applyAlignment="1">
      <alignment horizontal="right" vertical="center"/>
    </xf>
    <xf numFmtId="176" fontId="30" fillId="2" borderId="32" xfId="0" applyNumberFormat="1" applyFont="1" applyFill="1" applyBorder="1" applyAlignment="1">
      <alignment horizontal="right" vertical="center"/>
    </xf>
    <xf numFmtId="177" fontId="8" fillId="2" borderId="32" xfId="0" applyNumberFormat="1" applyFont="1" applyFill="1" applyBorder="1" applyAlignment="1">
      <alignment horizontal="right" vertical="center"/>
    </xf>
    <xf numFmtId="177" fontId="8" fillId="2" borderId="33" xfId="0" applyNumberFormat="1" applyFont="1" applyFill="1" applyBorder="1" applyAlignment="1">
      <alignment horizontal="right" vertical="center"/>
    </xf>
    <xf numFmtId="176" fontId="30" fillId="2" borderId="33" xfId="0" applyNumberFormat="1" applyFont="1" applyFill="1" applyBorder="1" applyAlignment="1">
      <alignment vertical="center"/>
    </xf>
    <xf numFmtId="194" fontId="17" fillId="2" borderId="0" xfId="25" applyNumberFormat="1" applyFont="1" applyFill="1" applyAlignment="1">
      <alignment horizontal="left"/>
    </xf>
    <xf numFmtId="195" fontId="15" fillId="0" borderId="0" xfId="26" applyNumberFormat="1" applyFont="1" applyBorder="1"/>
    <xf numFmtId="194" fontId="8" fillId="2" borderId="0" xfId="0" applyNumberFormat="1" applyFont="1" applyFill="1" applyAlignment="1">
      <alignment vertical="center"/>
    </xf>
    <xf numFmtId="187" fontId="8" fillId="2" borderId="2" xfId="0" applyNumberFormat="1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vertical="center"/>
    </xf>
    <xf numFmtId="176" fontId="8" fillId="2" borderId="33" xfId="0" applyNumberFormat="1" applyFont="1" applyFill="1" applyBorder="1" applyAlignment="1">
      <alignment vertical="center"/>
    </xf>
    <xf numFmtId="187" fontId="8" fillId="0" borderId="2" xfId="0" applyNumberFormat="1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vertical="center"/>
    </xf>
    <xf numFmtId="0" fontId="8" fillId="2" borderId="32" xfId="0" applyFont="1" applyFill="1" applyBorder="1" applyAlignment="1">
      <alignment vertical="center"/>
    </xf>
    <xf numFmtId="176" fontId="8" fillId="2" borderId="1" xfId="0" applyNumberFormat="1" applyFont="1" applyFill="1" applyBorder="1" applyAlignment="1">
      <alignment horizontal="right" vertical="center"/>
    </xf>
    <xf numFmtId="0" fontId="8" fillId="2" borderId="11" xfId="0" applyFont="1" applyFill="1" applyBorder="1" applyAlignment="1">
      <alignment horizontal="distributed" vertical="center" justifyLastLine="1" shrinkToFit="1"/>
    </xf>
    <xf numFmtId="0" fontId="8" fillId="2" borderId="8" xfId="0" applyFont="1" applyFill="1" applyBorder="1" applyAlignment="1">
      <alignment horizontal="distributed" vertical="center" justifyLastLine="1" shrinkToFit="1"/>
    </xf>
    <xf numFmtId="0" fontId="8" fillId="2" borderId="14" xfId="0" applyFont="1" applyFill="1" applyBorder="1" applyAlignment="1">
      <alignment horizontal="center" vertical="center" justifyLastLine="1" shrinkToFit="1"/>
    </xf>
    <xf numFmtId="0" fontId="8" fillId="2" borderId="15" xfId="0" applyFont="1" applyFill="1" applyBorder="1" applyAlignment="1">
      <alignment horizontal="center" vertical="center" justifyLastLine="1" shrinkToFit="1"/>
    </xf>
    <xf numFmtId="0" fontId="8" fillId="2" borderId="0" xfId="0" applyFont="1" applyFill="1" applyAlignment="1">
      <alignment vertical="center" shrinkToFit="1"/>
    </xf>
    <xf numFmtId="189" fontId="8" fillId="2" borderId="2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76" fontId="8" fillId="2" borderId="36" xfId="0" applyNumberFormat="1" applyFont="1" applyFill="1" applyBorder="1" applyAlignment="1">
      <alignment horizontal="right" vertical="center"/>
    </xf>
    <xf numFmtId="191" fontId="8" fillId="2" borderId="16" xfId="0" applyNumberFormat="1" applyFont="1" applyFill="1" applyBorder="1" applyAlignment="1">
      <alignment vertical="center"/>
    </xf>
    <xf numFmtId="191" fontId="8" fillId="2" borderId="0" xfId="0" applyNumberFormat="1" applyFont="1" applyFill="1" applyAlignment="1">
      <alignment vertical="center"/>
    </xf>
    <xf numFmtId="0" fontId="8" fillId="2" borderId="25" xfId="0" applyFont="1" applyFill="1" applyBorder="1" applyAlignment="1">
      <alignment horizontal="center" vertical="center"/>
    </xf>
    <xf numFmtId="192" fontId="8" fillId="2" borderId="32" xfId="0" applyNumberFormat="1" applyFont="1" applyFill="1" applyBorder="1" applyAlignment="1">
      <alignment horizontal="right" vertical="center"/>
    </xf>
    <xf numFmtId="192" fontId="8" fillId="2" borderId="33" xfId="0" applyNumberFormat="1" applyFont="1" applyFill="1" applyBorder="1" applyAlignment="1">
      <alignment vertical="center"/>
    </xf>
    <xf numFmtId="0" fontId="8" fillId="2" borderId="17" xfId="0" applyFont="1" applyFill="1" applyBorder="1" applyAlignment="1">
      <alignment horizontal="center" vertical="center"/>
    </xf>
    <xf numFmtId="191" fontId="8" fillId="2" borderId="4" xfId="0" applyNumberFormat="1" applyFont="1" applyFill="1" applyBorder="1" applyAlignment="1">
      <alignment vertical="center"/>
    </xf>
    <xf numFmtId="191" fontId="8" fillId="2" borderId="32" xfId="0" applyNumberFormat="1" applyFont="1" applyFill="1" applyBorder="1" applyAlignment="1">
      <alignment vertical="center"/>
    </xf>
    <xf numFmtId="191" fontId="8" fillId="2" borderId="33" xfId="0" applyNumberFormat="1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38" fontId="8" fillId="2" borderId="33" xfId="24" applyFont="1" applyFill="1" applyBorder="1" applyAlignment="1">
      <alignment vertical="center"/>
    </xf>
    <xf numFmtId="193" fontId="8" fillId="2" borderId="33" xfId="0" applyNumberFormat="1" applyFont="1" applyFill="1" applyBorder="1" applyAlignment="1">
      <alignment horizontal="right" vertical="center"/>
    </xf>
    <xf numFmtId="193" fontId="8" fillId="2" borderId="33" xfId="0" applyNumberFormat="1" applyFont="1" applyFill="1" applyBorder="1" applyAlignment="1">
      <alignment vertical="center"/>
    </xf>
    <xf numFmtId="0" fontId="39" fillId="2" borderId="0" xfId="22" applyFont="1" applyFill="1" applyAlignment="1">
      <alignment vertical="center"/>
    </xf>
    <xf numFmtId="0" fontId="30" fillId="2" borderId="5" xfId="0" applyFont="1" applyFill="1" applyBorder="1" applyAlignment="1">
      <alignment vertical="center"/>
    </xf>
    <xf numFmtId="0" fontId="42" fillId="2" borderId="4" xfId="0" applyFont="1" applyFill="1" applyBorder="1" applyAlignment="1">
      <alignment horizontal="right" vertical="top"/>
    </xf>
    <xf numFmtId="0" fontId="30" fillId="2" borderId="3" xfId="0" applyFont="1" applyFill="1" applyBorder="1" applyAlignment="1">
      <alignment horizontal="distributed" vertical="center"/>
    </xf>
    <xf numFmtId="0" fontId="30" fillId="2" borderId="2" xfId="0" applyFont="1" applyFill="1" applyBorder="1" applyAlignment="1">
      <alignment horizontal="distributed" vertical="center"/>
    </xf>
    <xf numFmtId="38" fontId="8" fillId="2" borderId="32" xfId="24" applyFont="1" applyFill="1" applyBorder="1" applyAlignment="1">
      <alignment vertical="center"/>
    </xf>
    <xf numFmtId="0" fontId="8" fillId="2" borderId="0" xfId="0" applyFont="1" applyFill="1" applyAlignment="1">
      <alignment horizontal="left" vertical="center"/>
    </xf>
    <xf numFmtId="38" fontId="8" fillId="2" borderId="30" xfId="0" applyNumberFormat="1" applyFont="1" applyFill="1" applyBorder="1" applyAlignment="1">
      <alignment vertical="center"/>
    </xf>
    <xf numFmtId="38" fontId="8" fillId="2" borderId="33" xfId="23" applyFont="1" applyFill="1" applyBorder="1" applyAlignment="1">
      <alignment vertical="center"/>
    </xf>
    <xf numFmtId="38" fontId="8" fillId="2" borderId="32" xfId="0" applyNumberFormat="1" applyFont="1" applyFill="1" applyBorder="1" applyAlignment="1">
      <alignment vertical="center"/>
    </xf>
    <xf numFmtId="38" fontId="8" fillId="2" borderId="32" xfId="23" applyFont="1" applyFill="1" applyBorder="1" applyAlignment="1">
      <alignment vertical="center"/>
    </xf>
    <xf numFmtId="3" fontId="8" fillId="2" borderId="33" xfId="0" applyNumberFormat="1" applyFont="1" applyFill="1" applyBorder="1" applyAlignment="1">
      <alignment vertical="center"/>
    </xf>
    <xf numFmtId="183" fontId="8" fillId="2" borderId="33" xfId="0" applyNumberFormat="1" applyFont="1" applyFill="1" applyBorder="1" applyAlignment="1">
      <alignment vertical="center"/>
    </xf>
    <xf numFmtId="187" fontId="30" fillId="2" borderId="34" xfId="0" applyNumberFormat="1" applyFont="1" applyFill="1" applyBorder="1" applyAlignment="1">
      <alignment horizontal="center" vertical="center" justifyLastLine="1" shrinkToFit="1"/>
    </xf>
    <xf numFmtId="183" fontId="30" fillId="2" borderId="0" xfId="0" applyNumberFormat="1" applyFont="1" applyFill="1" applyAlignment="1">
      <alignment vertical="center"/>
    </xf>
    <xf numFmtId="183" fontId="30" fillId="2" borderId="4" xfId="0" applyNumberFormat="1" applyFont="1" applyFill="1" applyBorder="1" applyAlignment="1">
      <alignment vertical="center"/>
    </xf>
    <xf numFmtId="183" fontId="30" fillId="2" borderId="0" xfId="0" applyNumberFormat="1" applyFont="1" applyFill="1" applyAlignment="1">
      <alignment horizontal="right" vertical="center"/>
    </xf>
    <xf numFmtId="183" fontId="30" fillId="2" borderId="35" xfId="0" applyNumberFormat="1" applyFont="1" applyFill="1" applyBorder="1" applyAlignment="1">
      <alignment vertical="center"/>
    </xf>
    <xf numFmtId="183" fontId="30" fillId="2" borderId="33" xfId="0" applyNumberFormat="1" applyFont="1" applyFill="1" applyBorder="1" applyAlignment="1">
      <alignment vertical="center"/>
    </xf>
    <xf numFmtId="38" fontId="30" fillId="2" borderId="0" xfId="24" applyFont="1" applyFill="1" applyAlignment="1">
      <alignment vertical="center"/>
    </xf>
    <xf numFmtId="38" fontId="30" fillId="2" borderId="35" xfId="24" applyFont="1" applyFill="1" applyBorder="1" applyAlignment="1">
      <alignment vertical="center"/>
    </xf>
    <xf numFmtId="183" fontId="30" fillId="2" borderId="33" xfId="0" applyNumberFormat="1" applyFont="1" applyFill="1" applyBorder="1" applyAlignment="1">
      <alignment horizontal="right" vertical="center"/>
    </xf>
    <xf numFmtId="176" fontId="8" fillId="2" borderId="19" xfId="0" applyNumberFormat="1" applyFont="1" applyFill="1" applyBorder="1" applyAlignment="1">
      <alignment vertical="center" wrapText="1"/>
    </xf>
    <xf numFmtId="176" fontId="30" fillId="2" borderId="19" xfId="0" applyNumberFormat="1" applyFont="1" applyFill="1" applyBorder="1" applyAlignment="1">
      <alignment horizontal="right" vertical="center"/>
    </xf>
    <xf numFmtId="176" fontId="8" fillId="2" borderId="34" xfId="0" applyNumberFormat="1" applyFont="1" applyFill="1" applyBorder="1" applyAlignment="1">
      <alignment vertical="center" shrinkToFit="1"/>
    </xf>
    <xf numFmtId="176" fontId="8" fillId="2" borderId="22" xfId="0" applyNumberFormat="1" applyFont="1" applyFill="1" applyBorder="1" applyAlignment="1">
      <alignment vertical="center" wrapText="1"/>
    </xf>
    <xf numFmtId="176" fontId="8" fillId="2" borderId="14" xfId="0" applyNumberFormat="1" applyFont="1" applyFill="1" applyBorder="1" applyAlignment="1">
      <alignment horizontal="right" vertical="center"/>
    </xf>
    <xf numFmtId="176" fontId="8" fillId="2" borderId="22" xfId="0" applyNumberFormat="1" applyFont="1" applyFill="1" applyBorder="1" applyAlignment="1">
      <alignment vertical="center" shrinkToFit="1"/>
    </xf>
    <xf numFmtId="176" fontId="35" fillId="2" borderId="14" xfId="0" applyNumberFormat="1" applyFont="1" applyFill="1" applyBorder="1" applyAlignment="1">
      <alignment horizontal="right" vertical="center"/>
    </xf>
    <xf numFmtId="176" fontId="30" fillId="2" borderId="17" xfId="0" applyNumberFormat="1" applyFont="1" applyFill="1" applyBorder="1" applyAlignment="1">
      <alignment vertical="center" wrapText="1"/>
    </xf>
    <xf numFmtId="176" fontId="8" fillId="2" borderId="17" xfId="0" applyNumberFormat="1" applyFont="1" applyFill="1" applyBorder="1" applyAlignment="1">
      <alignment horizontal="right" vertical="center"/>
    </xf>
    <xf numFmtId="176" fontId="30" fillId="2" borderId="20" xfId="0" applyNumberFormat="1" applyFont="1" applyFill="1" applyBorder="1" applyAlignment="1">
      <alignment vertical="center" shrinkToFit="1"/>
    </xf>
    <xf numFmtId="176" fontId="30" fillId="2" borderId="22" xfId="0" applyNumberFormat="1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left" vertical="center"/>
    </xf>
    <xf numFmtId="0" fontId="30" fillId="2" borderId="14" xfId="0" applyFont="1" applyFill="1" applyBorder="1" applyAlignment="1">
      <alignment horizontal="distributed" vertical="center"/>
    </xf>
    <xf numFmtId="0" fontId="30" fillId="2" borderId="14" xfId="0" applyFont="1" applyFill="1" applyBorder="1" applyAlignment="1">
      <alignment vertical="center"/>
    </xf>
    <xf numFmtId="0" fontId="30" fillId="2" borderId="22" xfId="0" applyFont="1" applyFill="1" applyBorder="1" applyAlignment="1">
      <alignment horizontal="distributed" vertical="center"/>
    </xf>
    <xf numFmtId="0" fontId="8" fillId="2" borderId="35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distributed" vertical="center"/>
    </xf>
    <xf numFmtId="176" fontId="8" fillId="2" borderId="14" xfId="0" applyNumberFormat="1" applyFont="1" applyFill="1" applyBorder="1" applyAlignment="1">
      <alignment vertical="center" wrapText="1"/>
    </xf>
    <xf numFmtId="0" fontId="30" fillId="2" borderId="3" xfId="0" applyFont="1" applyFill="1" applyBorder="1" applyAlignment="1">
      <alignment horizontal="left" vertical="center"/>
    </xf>
    <xf numFmtId="176" fontId="30" fillId="2" borderId="22" xfId="0" applyNumberFormat="1" applyFont="1" applyFill="1" applyBorder="1" applyAlignment="1">
      <alignment vertical="center" shrinkToFit="1"/>
    </xf>
    <xf numFmtId="176" fontId="8" fillId="2" borderId="19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176" fontId="14" fillId="2" borderId="22" xfId="0" applyNumberFormat="1" applyFont="1" applyFill="1" applyBorder="1" applyAlignment="1">
      <alignment vertical="center" wrapText="1"/>
    </xf>
    <xf numFmtId="176" fontId="30" fillId="2" borderId="29" xfId="0" applyNumberFormat="1" applyFont="1" applyFill="1" applyBorder="1" applyAlignment="1">
      <alignment vertical="center" wrapText="1"/>
    </xf>
    <xf numFmtId="176" fontId="8" fillId="2" borderId="28" xfId="0" applyNumberFormat="1" applyFont="1" applyFill="1" applyBorder="1" applyAlignment="1">
      <alignment horizontal="right" vertical="center"/>
    </xf>
    <xf numFmtId="176" fontId="8" fillId="2" borderId="29" xfId="0" applyNumberFormat="1" applyFont="1" applyFill="1" applyBorder="1" applyAlignment="1">
      <alignment vertical="center" shrinkToFit="1"/>
    </xf>
    <xf numFmtId="176" fontId="8" fillId="2" borderId="35" xfId="0" applyNumberFormat="1" applyFont="1" applyFill="1" applyBorder="1" applyAlignment="1">
      <alignment vertical="center" wrapText="1"/>
    </xf>
    <xf numFmtId="176" fontId="8" fillId="2" borderId="35" xfId="0" applyNumberFormat="1" applyFont="1" applyFill="1" applyBorder="1" applyAlignment="1">
      <alignment vertical="center" shrinkToFit="1"/>
    </xf>
    <xf numFmtId="176" fontId="8" fillId="2" borderId="29" xfId="0" applyNumberFormat="1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distributed" vertical="center" justifyLastLine="1"/>
    </xf>
    <xf numFmtId="0" fontId="8" fillId="2" borderId="3" xfId="0" applyFont="1" applyFill="1" applyBorder="1" applyAlignment="1">
      <alignment horizontal="distributed" vertical="center"/>
    </xf>
    <xf numFmtId="0" fontId="30" fillId="2" borderId="20" xfId="0" applyFont="1" applyFill="1" applyBorder="1" applyAlignment="1">
      <alignment horizontal="distributed" vertical="center"/>
    </xf>
    <xf numFmtId="0" fontId="30" fillId="2" borderId="17" xfId="0" applyFont="1" applyFill="1" applyBorder="1" applyAlignment="1">
      <alignment vertical="center"/>
    </xf>
    <xf numFmtId="0" fontId="43" fillId="2" borderId="35" xfId="0" applyFont="1" applyFill="1" applyBorder="1" applyAlignment="1">
      <alignment horizontal="distributed" vertical="center"/>
    </xf>
    <xf numFmtId="0" fontId="43" fillId="2" borderId="19" xfId="0" applyFont="1" applyFill="1" applyBorder="1" applyAlignment="1">
      <alignment vertical="center"/>
    </xf>
    <xf numFmtId="176" fontId="8" fillId="2" borderId="30" xfId="0" applyNumberFormat="1" applyFont="1" applyFill="1" applyBorder="1" applyAlignment="1">
      <alignment vertical="center"/>
    </xf>
    <xf numFmtId="176" fontId="8" fillId="2" borderId="1" xfId="0" applyNumberFormat="1" applyFont="1" applyFill="1" applyBorder="1" applyAlignment="1">
      <alignment vertical="center"/>
    </xf>
    <xf numFmtId="185" fontId="8" fillId="2" borderId="2" xfId="0" applyNumberFormat="1" applyFont="1" applyFill="1" applyBorder="1" applyAlignment="1">
      <alignment horizontal="center" vertical="center"/>
    </xf>
    <xf numFmtId="3" fontId="8" fillId="2" borderId="32" xfId="0" applyNumberFormat="1" applyFont="1" applyFill="1" applyBorder="1" applyAlignment="1">
      <alignment vertical="center"/>
    </xf>
    <xf numFmtId="0" fontId="41" fillId="0" borderId="0" xfId="0" applyFont="1"/>
    <xf numFmtId="0" fontId="16" fillId="2" borderId="0" xfId="22" applyFont="1" applyFill="1" applyAlignment="1">
      <alignment vertical="center"/>
    </xf>
    <xf numFmtId="190" fontId="30" fillId="2" borderId="0" xfId="0" applyNumberFormat="1" applyFont="1" applyFill="1" applyAlignment="1">
      <alignment vertical="center"/>
    </xf>
    <xf numFmtId="0" fontId="30" fillId="2" borderId="23" xfId="22" applyFont="1" applyFill="1" applyBorder="1" applyAlignment="1">
      <alignment horizontal="distributed" vertical="center" justifyLastLine="1" shrinkToFit="1"/>
    </xf>
    <xf numFmtId="0" fontId="30" fillId="2" borderId="13" xfId="22" applyFont="1" applyFill="1" applyBorder="1" applyAlignment="1">
      <alignment horizontal="distributed" vertical="center" justifyLastLine="1" shrinkToFit="1"/>
    </xf>
    <xf numFmtId="0" fontId="30" fillId="2" borderId="12" xfId="22" applyFont="1" applyFill="1" applyBorder="1" applyAlignment="1">
      <alignment horizontal="center" vertical="center" justifyLastLine="1" shrinkToFit="1"/>
    </xf>
    <xf numFmtId="0" fontId="30" fillId="2" borderId="3" xfId="22" applyFont="1" applyFill="1" applyBorder="1" applyAlignment="1">
      <alignment horizontal="center" vertical="center"/>
    </xf>
    <xf numFmtId="0" fontId="30" fillId="2" borderId="0" xfId="22" applyFont="1" applyFill="1" applyAlignment="1">
      <alignment vertical="center" shrinkToFit="1"/>
    </xf>
    <xf numFmtId="0" fontId="30" fillId="2" borderId="17" xfId="22" applyFont="1" applyFill="1" applyBorder="1" applyAlignment="1">
      <alignment vertical="center" shrinkToFit="1"/>
    </xf>
    <xf numFmtId="176" fontId="30" fillId="2" borderId="0" xfId="22" applyNumberFormat="1" applyFont="1" applyFill="1" applyAlignment="1">
      <alignment horizontal="right" vertical="center" shrinkToFit="1"/>
    </xf>
    <xf numFmtId="0" fontId="30" fillId="2" borderId="0" xfId="22" applyFont="1" applyFill="1" applyAlignment="1">
      <alignment horizontal="center" vertical="center" shrinkToFit="1"/>
    </xf>
    <xf numFmtId="178" fontId="30" fillId="2" borderId="20" xfId="22" applyNumberFormat="1" applyFont="1" applyFill="1" applyBorder="1" applyAlignment="1">
      <alignment horizontal="right" vertical="center"/>
    </xf>
    <xf numFmtId="0" fontId="30" fillId="2" borderId="18" xfId="22" applyFont="1" applyFill="1" applyBorder="1" applyAlignment="1">
      <alignment vertical="center" shrinkToFit="1"/>
    </xf>
    <xf numFmtId="178" fontId="30" fillId="2" borderId="16" xfId="22" applyNumberFormat="1" applyFont="1" applyFill="1" applyBorder="1" applyAlignment="1">
      <alignment horizontal="right" vertical="center"/>
    </xf>
    <xf numFmtId="0" fontId="30" fillId="2" borderId="2" xfId="22" applyFont="1" applyFill="1" applyBorder="1" applyAlignment="1">
      <alignment horizontal="center" vertical="center"/>
    </xf>
    <xf numFmtId="0" fontId="30" fillId="2" borderId="33" xfId="22" applyFont="1" applyFill="1" applyBorder="1" applyAlignment="1">
      <alignment vertical="center" shrinkToFit="1"/>
    </xf>
    <xf numFmtId="0" fontId="30" fillId="2" borderId="25" xfId="22" applyFont="1" applyFill="1" applyBorder="1" applyAlignment="1">
      <alignment vertical="center" shrinkToFit="1"/>
    </xf>
    <xf numFmtId="176" fontId="30" fillId="2" borderId="33" xfId="22" applyNumberFormat="1" applyFont="1" applyFill="1" applyBorder="1" applyAlignment="1">
      <alignment horizontal="right" vertical="center" shrinkToFit="1"/>
    </xf>
    <xf numFmtId="0" fontId="30" fillId="2" borderId="33" xfId="22" applyFont="1" applyFill="1" applyBorder="1" applyAlignment="1">
      <alignment horizontal="center" vertical="center" shrinkToFit="1"/>
    </xf>
    <xf numFmtId="178" fontId="30" fillId="2" borderId="32" xfId="22" applyNumberFormat="1" applyFont="1" applyFill="1" applyBorder="1" applyAlignment="1">
      <alignment horizontal="right" vertical="center"/>
    </xf>
    <xf numFmtId="0" fontId="30" fillId="2" borderId="25" xfId="22" applyFont="1" applyFill="1" applyBorder="1" applyAlignment="1">
      <alignment vertical="center"/>
    </xf>
    <xf numFmtId="0" fontId="30" fillId="2" borderId="32" xfId="22" applyFont="1" applyFill="1" applyBorder="1" applyAlignment="1">
      <alignment vertical="center"/>
    </xf>
    <xf numFmtId="178" fontId="30" fillId="2" borderId="32" xfId="22" applyNumberFormat="1" applyFont="1" applyFill="1" applyBorder="1" applyAlignment="1">
      <alignment vertical="center"/>
    </xf>
    <xf numFmtId="0" fontId="30" fillId="2" borderId="0" xfId="22" applyFont="1" applyFill="1" applyAlignment="1">
      <alignment horizontal="center" vertical="center"/>
    </xf>
    <xf numFmtId="178" fontId="30" fillId="2" borderId="0" xfId="22" applyNumberFormat="1" applyFont="1" applyFill="1" applyAlignment="1">
      <alignment horizontal="right" vertical="center"/>
    </xf>
    <xf numFmtId="0" fontId="44" fillId="2" borderId="0" xfId="22" applyFont="1" applyFill="1"/>
    <xf numFmtId="0" fontId="30" fillId="2" borderId="27" xfId="22" applyFont="1" applyFill="1" applyBorder="1" applyAlignment="1">
      <alignment horizontal="center" vertical="center"/>
    </xf>
    <xf numFmtId="0" fontId="30" fillId="2" borderId="14" xfId="22" applyFont="1" applyFill="1" applyBorder="1" applyAlignment="1">
      <alignment vertical="center" shrinkToFit="1"/>
    </xf>
    <xf numFmtId="176" fontId="30" fillId="2" borderId="14" xfId="22" applyNumberFormat="1" applyFont="1" applyFill="1" applyBorder="1" applyAlignment="1">
      <alignment horizontal="right" vertical="center" shrinkToFit="1"/>
    </xf>
    <xf numFmtId="0" fontId="30" fillId="2" borderId="14" xfId="22" applyFont="1" applyFill="1" applyBorder="1" applyAlignment="1">
      <alignment horizontal="center" vertical="center" shrinkToFit="1"/>
    </xf>
    <xf numFmtId="178" fontId="30" fillId="2" borderId="15" xfId="22" applyNumberFormat="1" applyFont="1" applyFill="1" applyBorder="1" applyAlignment="1">
      <alignment horizontal="right" vertical="center"/>
    </xf>
    <xf numFmtId="0" fontId="30" fillId="2" borderId="0" xfId="22" applyFont="1" applyFill="1" applyAlignment="1">
      <alignment horizontal="left" vertical="center"/>
    </xf>
    <xf numFmtId="177" fontId="30" fillId="2" borderId="0" xfId="22" applyNumberFormat="1" applyFont="1" applyFill="1" applyAlignment="1">
      <alignment horizontal="right" vertical="center" shrinkToFit="1"/>
    </xf>
    <xf numFmtId="38" fontId="15" fillId="2" borderId="0" xfId="24" applyFont="1" applyFill="1" applyBorder="1" applyAlignment="1">
      <alignment horizontal="right" vertical="center"/>
    </xf>
    <xf numFmtId="176" fontId="45" fillId="2" borderId="1" xfId="0" applyNumberFormat="1" applyFont="1" applyFill="1" applyBorder="1" applyAlignment="1">
      <alignment horizontal="right" vertical="center"/>
    </xf>
    <xf numFmtId="41" fontId="8" fillId="2" borderId="33" xfId="0" applyNumberFormat="1" applyFont="1" applyFill="1" applyBorder="1" applyAlignment="1">
      <alignment vertical="center"/>
    </xf>
    <xf numFmtId="1" fontId="8" fillId="2" borderId="33" xfId="0" applyNumberFormat="1" applyFont="1" applyFill="1" applyBorder="1" applyAlignment="1">
      <alignment vertical="center"/>
    </xf>
    <xf numFmtId="186" fontId="8" fillId="2" borderId="1" xfId="0" applyNumberFormat="1" applyFont="1" applyFill="1" applyBorder="1" applyAlignment="1">
      <alignment vertical="center"/>
    </xf>
    <xf numFmtId="186" fontId="0" fillId="0" borderId="1" xfId="0" applyNumberFormat="1" applyBorder="1" applyAlignment="1">
      <alignment vertical="center"/>
    </xf>
    <xf numFmtId="0" fontId="8" fillId="2" borderId="11" xfId="0" applyFont="1" applyFill="1" applyBorder="1" applyAlignment="1">
      <alignment horizontal="distributed" vertical="center" justifyLastLine="1" shrinkToFit="1"/>
    </xf>
    <xf numFmtId="0" fontId="8" fillId="2" borderId="8" xfId="0" applyFont="1" applyFill="1" applyBorder="1" applyAlignment="1">
      <alignment horizontal="distributed" vertical="center" justifyLastLine="1" shrinkToFit="1"/>
    </xf>
    <xf numFmtId="0" fontId="8" fillId="2" borderId="10" xfId="0" applyFont="1" applyFill="1" applyBorder="1" applyAlignment="1">
      <alignment horizontal="distributed" vertical="center" justifyLastLine="1" shrinkToFit="1"/>
    </xf>
    <xf numFmtId="0" fontId="8" fillId="2" borderId="7" xfId="0" applyFont="1" applyFill="1" applyBorder="1" applyAlignment="1">
      <alignment horizontal="distributed" vertical="center" justifyLastLine="1" shrinkToFit="1"/>
    </xf>
    <xf numFmtId="0" fontId="8" fillId="2" borderId="13" xfId="0" applyFont="1" applyFill="1" applyBorder="1" applyAlignment="1">
      <alignment horizontal="distributed" vertical="center" justifyLastLine="1" shrinkToFit="1"/>
    </xf>
    <xf numFmtId="0" fontId="8" fillId="2" borderId="12" xfId="0" applyFont="1" applyFill="1" applyBorder="1" applyAlignment="1">
      <alignment horizontal="distributed" vertical="center" justifyLastLine="1" shrinkToFit="1"/>
    </xf>
    <xf numFmtId="186" fontId="30" fillId="2" borderId="1" xfId="0" applyNumberFormat="1" applyFont="1" applyFill="1" applyBorder="1" applyAlignment="1">
      <alignment vertical="center"/>
    </xf>
    <xf numFmtId="186" fontId="41" fillId="0" borderId="1" xfId="0" applyNumberFormat="1" applyFont="1" applyBorder="1" applyAlignment="1">
      <alignment vertical="center"/>
    </xf>
    <xf numFmtId="0" fontId="30" fillId="2" borderId="13" xfId="0" applyFont="1" applyFill="1" applyBorder="1" applyAlignment="1">
      <alignment horizontal="distributed" vertical="center" justifyLastLine="1" shrinkToFit="1"/>
    </xf>
    <xf numFmtId="0" fontId="30" fillId="2" borderId="12" xfId="0" applyFont="1" applyFill="1" applyBorder="1" applyAlignment="1">
      <alignment horizontal="distributed" vertical="center" justifyLastLine="1" shrinkToFit="1"/>
    </xf>
    <xf numFmtId="0" fontId="30" fillId="2" borderId="14" xfId="0" applyFont="1" applyFill="1" applyBorder="1" applyAlignment="1">
      <alignment horizontal="center" vertical="center" justifyLastLine="1" shrinkToFit="1"/>
    </xf>
    <xf numFmtId="0" fontId="30" fillId="2" borderId="15" xfId="0" applyFont="1" applyFill="1" applyBorder="1" applyAlignment="1">
      <alignment horizontal="center" vertical="center" wrapText="1" justifyLastLine="1" shrinkToFit="1"/>
    </xf>
    <xf numFmtId="0" fontId="30" fillId="2" borderId="15" xfId="0" applyFont="1" applyFill="1" applyBorder="1" applyAlignment="1">
      <alignment horizontal="center" vertical="center" justifyLastLine="1" shrinkToFit="1"/>
    </xf>
    <xf numFmtId="0" fontId="30" fillId="2" borderId="11" xfId="0" applyFont="1" applyFill="1" applyBorder="1" applyAlignment="1">
      <alignment horizontal="distributed" vertical="center" justifyLastLine="1" shrinkToFit="1"/>
    </xf>
    <xf numFmtId="0" fontId="30" fillId="2" borderId="3" xfId="0" applyFont="1" applyFill="1" applyBorder="1" applyAlignment="1">
      <alignment horizontal="distributed" vertical="center" justifyLastLine="1" shrinkToFit="1"/>
    </xf>
    <xf numFmtId="0" fontId="30" fillId="2" borderId="8" xfId="0" applyFont="1" applyFill="1" applyBorder="1" applyAlignment="1">
      <alignment horizontal="distributed" vertical="center" justifyLastLine="1" shrinkToFit="1"/>
    </xf>
    <xf numFmtId="0" fontId="30" fillId="2" borderId="10" xfId="0" applyFont="1" applyFill="1" applyBorder="1" applyAlignment="1">
      <alignment horizontal="distributed" vertical="center" justifyLastLine="1" shrinkToFit="1"/>
    </xf>
    <xf numFmtId="0" fontId="30" fillId="2" borderId="16" xfId="0" applyFont="1" applyFill="1" applyBorder="1" applyAlignment="1">
      <alignment horizontal="distributed" vertical="center" justifyLastLine="1" shrinkToFit="1"/>
    </xf>
    <xf numFmtId="0" fontId="30" fillId="2" borderId="7" xfId="0" applyFont="1" applyFill="1" applyBorder="1" applyAlignment="1">
      <alignment horizontal="distributed" vertical="center" justifyLastLine="1" shrinkToFit="1"/>
    </xf>
    <xf numFmtId="0" fontId="30" fillId="2" borderId="14" xfId="0" applyFont="1" applyFill="1" applyBorder="1" applyAlignment="1">
      <alignment horizontal="center" vertical="center" wrapText="1" justifyLastLine="1" shrinkToFit="1"/>
    </xf>
    <xf numFmtId="0" fontId="8" fillId="2" borderId="14" xfId="0" applyFont="1" applyFill="1" applyBorder="1" applyAlignment="1">
      <alignment horizontal="center" vertical="center" justifyLastLine="1" shrinkToFit="1"/>
    </xf>
    <xf numFmtId="0" fontId="8" fillId="2" borderId="15" xfId="0" applyFont="1" applyFill="1" applyBorder="1" applyAlignment="1">
      <alignment horizontal="center" vertical="center" justifyLastLine="1" shrinkToFit="1"/>
    </xf>
    <xf numFmtId="0" fontId="8" fillId="2" borderId="15" xfId="0" applyFont="1" applyFill="1" applyBorder="1" applyAlignment="1">
      <alignment horizontal="center" vertical="center" wrapText="1" justifyLastLine="1" shrinkToFit="1"/>
    </xf>
    <xf numFmtId="0" fontId="8" fillId="2" borderId="3" xfId="0" applyFont="1" applyFill="1" applyBorder="1" applyAlignment="1">
      <alignment horizontal="distributed" vertical="center" justifyLastLine="1" shrinkToFit="1"/>
    </xf>
    <xf numFmtId="0" fontId="8" fillId="2" borderId="16" xfId="0" applyFont="1" applyFill="1" applyBorder="1" applyAlignment="1">
      <alignment horizontal="distributed" vertical="center" justifyLastLine="1" shrinkToFit="1"/>
    </xf>
    <xf numFmtId="0" fontId="8" fillId="2" borderId="14" xfId="0" applyFont="1" applyFill="1" applyBorder="1" applyAlignment="1">
      <alignment horizontal="center" vertical="center" wrapText="1" justifyLastLine="1" shrinkToFit="1"/>
    </xf>
    <xf numFmtId="0" fontId="8" fillId="2" borderId="21" xfId="0" applyFont="1" applyFill="1" applyBorder="1" applyAlignment="1">
      <alignment horizontal="distributed" vertical="center" justifyLastLine="1" shrinkToFit="1"/>
    </xf>
    <xf numFmtId="0" fontId="8" fillId="2" borderId="14" xfId="0" applyFont="1" applyFill="1" applyBorder="1" applyAlignment="1">
      <alignment horizontal="center" vertical="center" textRotation="255" shrinkToFit="1"/>
    </xf>
    <xf numFmtId="0" fontId="8" fillId="2" borderId="15" xfId="0" applyFont="1" applyFill="1" applyBorder="1" applyAlignment="1">
      <alignment horizontal="center" vertical="center" wrapText="1" shrinkToFit="1"/>
    </xf>
    <xf numFmtId="0" fontId="8" fillId="2" borderId="15" xfId="0" applyFont="1" applyFill="1" applyBorder="1" applyAlignment="1">
      <alignment horizontal="center" vertical="center" shrinkToFit="1"/>
    </xf>
    <xf numFmtId="0" fontId="8" fillId="2" borderId="20" xfId="0" applyFont="1" applyFill="1" applyBorder="1" applyAlignment="1">
      <alignment horizontal="center" vertical="center" justifyLastLine="1" shrinkToFit="1"/>
    </xf>
    <xf numFmtId="0" fontId="8" fillId="2" borderId="16" xfId="0" applyFont="1" applyFill="1" applyBorder="1" applyAlignment="1">
      <alignment horizontal="center" vertical="center" justifyLastLine="1" shrinkToFit="1"/>
    </xf>
    <xf numFmtId="0" fontId="8" fillId="2" borderId="34" xfId="0" applyFont="1" applyFill="1" applyBorder="1" applyAlignment="1">
      <alignment horizontal="center" vertical="center" justifyLastLine="1" shrinkToFit="1"/>
    </xf>
    <xf numFmtId="0" fontId="8" fillId="2" borderId="35" xfId="0" applyFont="1" applyFill="1" applyBorder="1" applyAlignment="1">
      <alignment horizontal="center" vertical="center" justifyLastLine="1" shrinkToFit="1"/>
    </xf>
    <xf numFmtId="0" fontId="8" fillId="2" borderId="8" xfId="0" applyFont="1" applyFill="1" applyBorder="1" applyAlignment="1">
      <alignment horizontal="center" vertical="center" justifyLastLine="1" shrinkToFit="1"/>
    </xf>
    <xf numFmtId="0" fontId="8" fillId="2" borderId="22" xfId="0" applyFont="1" applyFill="1" applyBorder="1" applyAlignment="1">
      <alignment horizontal="center" vertical="center" justifyLastLine="1" shrinkToFit="1"/>
    </xf>
    <xf numFmtId="0" fontId="8" fillId="2" borderId="17" xfId="0" applyFont="1" applyFill="1" applyBorder="1" applyAlignment="1">
      <alignment horizontal="center" vertical="center" textRotation="255" shrinkToFit="1"/>
    </xf>
    <xf numFmtId="0" fontId="8" fillId="2" borderId="18" xfId="0" applyFont="1" applyFill="1" applyBorder="1" applyAlignment="1">
      <alignment horizontal="center" vertical="center" textRotation="255" shrinkToFit="1"/>
    </xf>
    <xf numFmtId="0" fontId="8" fillId="2" borderId="19" xfId="0" applyFont="1" applyFill="1" applyBorder="1" applyAlignment="1">
      <alignment horizontal="center" vertical="center" textRotation="255" shrinkToFit="1"/>
    </xf>
    <xf numFmtId="0" fontId="8" fillId="2" borderId="10" xfId="0" applyFont="1" applyFill="1" applyBorder="1" applyAlignment="1">
      <alignment horizontal="center" vertical="center" textRotation="255" shrinkToFit="1"/>
    </xf>
    <xf numFmtId="0" fontId="8" fillId="2" borderId="16" xfId="0" applyFont="1" applyFill="1" applyBorder="1" applyAlignment="1">
      <alignment horizontal="center" vertical="center" textRotation="255" shrinkToFit="1"/>
    </xf>
    <xf numFmtId="0" fontId="8" fillId="2" borderId="34" xfId="0" applyFont="1" applyFill="1" applyBorder="1" applyAlignment="1">
      <alignment horizontal="center" vertical="center" textRotation="255" shrinkToFit="1"/>
    </xf>
    <xf numFmtId="0" fontId="8" fillId="2" borderId="10" xfId="0" applyFont="1" applyFill="1" applyBorder="1" applyAlignment="1">
      <alignment horizontal="distributed" vertical="center" wrapText="1" justifyLastLine="1" shrinkToFit="1"/>
    </xf>
    <xf numFmtId="0" fontId="8" fillId="2" borderId="34" xfId="0" applyFont="1" applyFill="1" applyBorder="1" applyAlignment="1">
      <alignment horizontal="distributed" vertical="center" justifyLastLine="1" shrinkToFit="1"/>
    </xf>
    <xf numFmtId="0" fontId="8" fillId="2" borderId="23" xfId="0" applyFont="1" applyFill="1" applyBorder="1" applyAlignment="1">
      <alignment horizontal="distributed" vertical="center" justifyLastLine="1" shrinkToFit="1"/>
    </xf>
    <xf numFmtId="0" fontId="37" fillId="2" borderId="17" xfId="0" applyFont="1" applyFill="1" applyBorder="1" applyAlignment="1">
      <alignment horizontal="center" vertical="center" wrapText="1" justifyLastLine="1" shrinkToFit="1"/>
    </xf>
    <xf numFmtId="0" fontId="37" fillId="2" borderId="18" xfId="0" applyFont="1" applyFill="1" applyBorder="1" applyAlignment="1">
      <alignment horizontal="center" vertical="center" wrapText="1" justifyLastLine="1" shrinkToFit="1"/>
    </xf>
    <xf numFmtId="0" fontId="37" fillId="2" borderId="19" xfId="0" applyFont="1" applyFill="1" applyBorder="1" applyAlignment="1">
      <alignment horizontal="center" vertical="center" wrapText="1" justifyLastLine="1" shrinkToFit="1"/>
    </xf>
    <xf numFmtId="0" fontId="37" fillId="2" borderId="20" xfId="0" applyFont="1" applyFill="1" applyBorder="1" applyAlignment="1">
      <alignment horizontal="center" vertical="center" wrapText="1" justifyLastLine="1" shrinkToFit="1"/>
    </xf>
    <xf numFmtId="0" fontId="37" fillId="2" borderId="16" xfId="0" applyFont="1" applyFill="1" applyBorder="1" applyAlignment="1">
      <alignment horizontal="center" vertical="center" wrapText="1" justifyLastLine="1" shrinkToFit="1"/>
    </xf>
    <xf numFmtId="0" fontId="37" fillId="2" borderId="34" xfId="0" applyFont="1" applyFill="1" applyBorder="1" applyAlignment="1">
      <alignment horizontal="center" vertical="center" wrapText="1" justifyLastLine="1" shrinkToFit="1"/>
    </xf>
    <xf numFmtId="0" fontId="8" fillId="2" borderId="9" xfId="0" applyFont="1" applyFill="1" applyBorder="1" applyAlignment="1">
      <alignment horizontal="distributed" vertical="center" justifyLastLine="1" shrinkToFit="1"/>
    </xf>
    <xf numFmtId="0" fontId="8" fillId="2" borderId="0" xfId="0" applyFont="1" applyFill="1" applyAlignment="1">
      <alignment horizontal="distributed" vertical="center" justifyLastLine="1" shrinkToFit="1"/>
    </xf>
    <xf numFmtId="0" fontId="8" fillId="2" borderId="35" xfId="0" applyFont="1" applyFill="1" applyBorder="1" applyAlignment="1">
      <alignment horizontal="distributed" vertical="center" justifyLastLine="1" shrinkToFit="1"/>
    </xf>
    <xf numFmtId="0" fontId="8" fillId="2" borderId="0" xfId="0" applyFont="1" applyFill="1" applyAlignment="1">
      <alignment horizontal="distributed" vertical="center" justifyLastLine="1"/>
    </xf>
    <xf numFmtId="0" fontId="8" fillId="2" borderId="3" xfId="0" applyFont="1" applyFill="1" applyBorder="1" applyAlignment="1">
      <alignment horizontal="distributed" vertical="center" justifyLastLine="1"/>
    </xf>
    <xf numFmtId="0" fontId="8" fillId="2" borderId="33" xfId="0" applyFont="1" applyFill="1" applyBorder="1" applyAlignment="1">
      <alignment horizontal="distributed" vertical="center" justifyLastLine="1"/>
    </xf>
    <xf numFmtId="0" fontId="8" fillId="2" borderId="2" xfId="0" applyFont="1" applyFill="1" applyBorder="1" applyAlignment="1">
      <alignment horizontal="distributed" vertical="center" justifyLastLine="1"/>
    </xf>
    <xf numFmtId="0" fontId="38" fillId="2" borderId="17" xfId="0" applyFont="1" applyFill="1" applyBorder="1" applyAlignment="1">
      <alignment horizontal="center" vertical="center" wrapText="1" justifyLastLine="1" shrinkToFit="1"/>
    </xf>
    <xf numFmtId="0" fontId="38" fillId="2" borderId="19" xfId="0" applyFont="1" applyFill="1" applyBorder="1" applyAlignment="1">
      <alignment horizontal="center" vertical="center" wrapText="1" justifyLastLine="1" shrinkToFit="1"/>
    </xf>
    <xf numFmtId="0" fontId="38" fillId="2" borderId="20" xfId="0" applyFont="1" applyFill="1" applyBorder="1" applyAlignment="1">
      <alignment horizontal="center" vertical="center" wrapText="1" justifyLastLine="1" shrinkToFit="1"/>
    </xf>
    <xf numFmtId="0" fontId="38" fillId="2" borderId="34" xfId="0" applyFont="1" applyFill="1" applyBorder="1" applyAlignment="1">
      <alignment horizontal="center" vertical="center" wrapText="1" justifyLastLine="1" shrinkToFit="1"/>
    </xf>
    <xf numFmtId="0" fontId="8" fillId="2" borderId="5" xfId="0" applyFont="1" applyFill="1" applyBorder="1" applyAlignment="1">
      <alignment horizontal="center" vertical="center" textRotation="255" shrinkToFit="1"/>
    </xf>
    <xf numFmtId="0" fontId="8" fillId="2" borderId="3" xfId="0" applyFont="1" applyFill="1" applyBorder="1" applyAlignment="1">
      <alignment horizontal="center" vertical="center" textRotation="255" shrinkToFit="1"/>
    </xf>
    <xf numFmtId="0" fontId="8" fillId="2" borderId="8" xfId="0" applyFont="1" applyFill="1" applyBorder="1" applyAlignment="1">
      <alignment horizontal="center" vertical="center" textRotation="255" shrinkToFit="1"/>
    </xf>
    <xf numFmtId="0" fontId="8" fillId="2" borderId="12" xfId="0" applyFont="1" applyFill="1" applyBorder="1" applyAlignment="1">
      <alignment horizontal="center" vertical="center" justifyLastLine="1" shrinkToFit="1"/>
    </xf>
    <xf numFmtId="0" fontId="8" fillId="2" borderId="21" xfId="0" applyFont="1" applyFill="1" applyBorder="1" applyAlignment="1">
      <alignment horizontal="center" vertical="center" justifyLastLine="1" shrinkToFit="1"/>
    </xf>
    <xf numFmtId="0" fontId="8" fillId="2" borderId="18" xfId="0" applyFont="1" applyFill="1" applyBorder="1" applyAlignment="1">
      <alignment horizontal="center" vertical="top" textRotation="255" wrapText="1" shrinkToFit="1"/>
    </xf>
    <xf numFmtId="0" fontId="8" fillId="2" borderId="19" xfId="0" applyFont="1" applyFill="1" applyBorder="1" applyAlignment="1">
      <alignment horizontal="center" vertical="top" textRotation="255" wrapText="1" shrinkToFit="1"/>
    </xf>
    <xf numFmtId="0" fontId="8" fillId="2" borderId="20" xfId="0" applyFont="1" applyFill="1" applyBorder="1" applyAlignment="1">
      <alignment horizontal="center" vertical="center" textRotation="255" shrinkToFit="1"/>
    </xf>
    <xf numFmtId="0" fontId="8" fillId="2" borderId="7" xfId="0" applyFont="1" applyFill="1" applyBorder="1" applyAlignment="1">
      <alignment horizontal="center" vertical="center" textRotation="255" shrinkToFit="1"/>
    </xf>
    <xf numFmtId="0" fontId="8" fillId="2" borderId="24" xfId="0" applyFont="1" applyFill="1" applyBorder="1" applyAlignment="1">
      <alignment horizontal="center" vertical="center" textRotation="255" shrinkToFit="1"/>
    </xf>
    <xf numFmtId="0" fontId="8" fillId="2" borderId="10" xfId="0" applyFont="1" applyFill="1" applyBorder="1" applyAlignment="1">
      <alignment horizontal="center" vertical="center" wrapText="1" justifyLastLine="1" shrinkToFit="1"/>
    </xf>
    <xf numFmtId="0" fontId="8" fillId="2" borderId="11" xfId="0" applyFont="1" applyFill="1" applyBorder="1" applyAlignment="1">
      <alignment horizontal="center" vertical="center" justifyLastLine="1" shrinkToFit="1"/>
    </xf>
    <xf numFmtId="0" fontId="8" fillId="2" borderId="3" xfId="0" applyFont="1" applyFill="1" applyBorder="1" applyAlignment="1">
      <alignment horizontal="center" vertical="center" justifyLastLine="1" shrinkToFit="1"/>
    </xf>
    <xf numFmtId="0" fontId="8" fillId="2" borderId="7" xfId="0" applyFont="1" applyFill="1" applyBorder="1" applyAlignment="1">
      <alignment horizontal="center" vertical="center" justifyLastLine="1" shrinkToFit="1"/>
    </xf>
    <xf numFmtId="0" fontId="8" fillId="2" borderId="9" xfId="0" applyFont="1" applyFill="1" applyBorder="1" applyAlignment="1">
      <alignment horizontal="center" vertical="center" wrapText="1" justifyLastLine="1" shrinkToFit="1"/>
    </xf>
    <xf numFmtId="0" fontId="8" fillId="2" borderId="7" xfId="0" applyFont="1" applyFill="1" applyBorder="1" applyAlignment="1">
      <alignment horizontal="center" vertical="center" wrapText="1" justifyLastLine="1" shrinkToFit="1"/>
    </xf>
    <xf numFmtId="0" fontId="8" fillId="2" borderId="6" xfId="0" applyFont="1" applyFill="1" applyBorder="1" applyAlignment="1">
      <alignment horizontal="center" vertical="center" wrapText="1" justifyLastLine="1" shrinkToFit="1"/>
    </xf>
    <xf numFmtId="0" fontId="8" fillId="2" borderId="6" xfId="0" applyFont="1" applyFill="1" applyBorder="1" applyAlignment="1">
      <alignment horizontal="distributed" vertical="center" justifyLastLine="1" shrinkToFit="1"/>
    </xf>
    <xf numFmtId="0" fontId="8" fillId="2" borderId="14" xfId="0" applyFont="1" applyFill="1" applyBorder="1" applyAlignment="1">
      <alignment horizontal="distributed" vertical="center" justifyLastLine="1" shrinkToFit="1"/>
    </xf>
    <xf numFmtId="0" fontId="8" fillId="2" borderId="10" xfId="0" applyFont="1" applyFill="1" applyBorder="1" applyAlignment="1">
      <alignment horizontal="center" vertical="top" textRotation="255" wrapText="1" shrinkToFit="1"/>
    </xf>
    <xf numFmtId="0" fontId="8" fillId="2" borderId="16" xfId="0" applyFont="1" applyFill="1" applyBorder="1" applyAlignment="1">
      <alignment horizontal="center" vertical="top" textRotation="255" wrapText="1" shrinkToFit="1"/>
    </xf>
    <xf numFmtId="0" fontId="8" fillId="2" borderId="7" xfId="0" applyFont="1" applyFill="1" applyBorder="1" applyAlignment="1">
      <alignment horizontal="center" vertical="top" textRotation="255" wrapText="1" shrinkToFit="1"/>
    </xf>
    <xf numFmtId="0" fontId="8" fillId="2" borderId="10" xfId="0" applyFont="1" applyFill="1" applyBorder="1" applyAlignment="1">
      <alignment horizontal="center" vertical="center" wrapText="1" shrinkToFit="1"/>
    </xf>
    <xf numFmtId="0" fontId="8" fillId="2" borderId="9" xfId="0" applyFont="1" applyFill="1" applyBorder="1" applyAlignment="1">
      <alignment horizontal="center" vertical="center" shrinkToFit="1"/>
    </xf>
    <xf numFmtId="0" fontId="8" fillId="2" borderId="16" xfId="0" applyFont="1" applyFill="1" applyBorder="1" applyAlignment="1">
      <alignment horizontal="center" vertical="center" shrinkToFit="1"/>
    </xf>
    <xf numFmtId="0" fontId="8" fillId="2" borderId="0" xfId="0" applyFont="1" applyFill="1" applyAlignment="1">
      <alignment horizontal="center" vertical="center" shrinkToFit="1"/>
    </xf>
    <xf numFmtId="0" fontId="8" fillId="2" borderId="17" xfId="0" applyFont="1" applyFill="1" applyBorder="1" applyAlignment="1">
      <alignment horizontal="center" vertical="top" textRotation="255" wrapText="1" shrinkToFit="1"/>
    </xf>
    <xf numFmtId="0" fontId="8" fillId="2" borderId="19" xfId="0" applyFont="1" applyFill="1" applyBorder="1" applyAlignment="1">
      <alignment horizontal="center" vertical="top" textRotation="255" shrinkToFit="1"/>
    </xf>
    <xf numFmtId="0" fontId="8" fillId="2" borderId="18" xfId="0" applyFont="1" applyFill="1" applyBorder="1" applyAlignment="1">
      <alignment horizontal="center" vertical="top" textRotation="255" shrinkToFit="1"/>
    </xf>
    <xf numFmtId="187" fontId="8" fillId="2" borderId="5" xfId="0" applyNumberFormat="1" applyFont="1" applyFill="1" applyBorder="1" applyAlignment="1">
      <alignment horizontal="center" vertical="center" wrapText="1"/>
    </xf>
    <xf numFmtId="187" fontId="8" fillId="2" borderId="8" xfId="0" applyNumberFormat="1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distributed" vertical="center" justifyLastLine="1" shrinkToFit="1"/>
    </xf>
    <xf numFmtId="0" fontId="8" fillId="2" borderId="19" xfId="0" applyFont="1" applyFill="1" applyBorder="1" applyAlignment="1">
      <alignment horizontal="distributed" vertical="center" justifyLastLine="1" shrinkToFit="1"/>
    </xf>
    <xf numFmtId="0" fontId="39" fillId="2" borderId="9" xfId="22" applyFont="1" applyFill="1" applyBorder="1" applyAlignment="1">
      <alignment horizontal="left" vertical="center" wrapText="1" shrinkToFit="1"/>
    </xf>
    <xf numFmtId="0" fontId="39" fillId="2" borderId="0" xfId="22" applyFont="1" applyFill="1" applyAlignment="1">
      <alignment horizontal="left" vertical="center" wrapText="1" shrinkToFit="1"/>
    </xf>
    <xf numFmtId="0" fontId="39" fillId="2" borderId="9" xfId="0" applyFont="1" applyFill="1" applyBorder="1" applyAlignment="1">
      <alignment horizontal="left" vertical="center" wrapText="1" shrinkToFit="1"/>
    </xf>
    <xf numFmtId="0" fontId="39" fillId="2" borderId="0" xfId="0" applyFont="1" applyFill="1" applyAlignment="1">
      <alignment horizontal="left" vertical="center" wrapText="1" shrinkToFit="1"/>
    </xf>
    <xf numFmtId="0" fontId="8" fillId="2" borderId="0" xfId="0" applyFont="1" applyFill="1" applyAlignment="1">
      <alignment vertical="center" shrinkToFit="1"/>
    </xf>
    <xf numFmtId="0" fontId="8" fillId="2" borderId="16" xfId="0" applyFont="1" applyFill="1" applyBorder="1" applyAlignment="1">
      <alignment horizontal="center" vertical="center" wrapText="1" justifyLastLine="1" shrinkToFit="1"/>
    </xf>
    <xf numFmtId="0" fontId="8" fillId="2" borderId="19" xfId="0" applyFont="1" applyFill="1" applyBorder="1" applyAlignment="1">
      <alignment horizontal="center" vertical="center" justifyLastLine="1" shrinkToFit="1"/>
    </xf>
    <xf numFmtId="0" fontId="8" fillId="2" borderId="17" xfId="0" applyFont="1" applyFill="1" applyBorder="1" applyAlignment="1">
      <alignment horizontal="center" vertical="center" justifyLastLine="1" shrinkToFit="1"/>
    </xf>
    <xf numFmtId="0" fontId="8" fillId="2" borderId="20" xfId="0" applyFont="1" applyFill="1" applyBorder="1" applyAlignment="1">
      <alignment horizontal="center" vertical="center" wrapText="1" justifyLastLine="1" shrinkToFit="1"/>
    </xf>
    <xf numFmtId="0" fontId="8" fillId="2" borderId="17" xfId="0" applyFont="1" applyFill="1" applyBorder="1" applyAlignment="1">
      <alignment horizontal="center" vertical="center" wrapText="1" justifyLastLine="1" shrinkToFit="1"/>
    </xf>
    <xf numFmtId="0" fontId="8" fillId="2" borderId="18" xfId="0" applyFont="1" applyFill="1" applyBorder="1" applyAlignment="1">
      <alignment horizontal="center" vertical="center" wrapText="1" justifyLastLine="1" shrinkToFit="1"/>
    </xf>
    <xf numFmtId="0" fontId="8" fillId="2" borderId="18" xfId="0" applyFont="1" applyFill="1" applyBorder="1" applyAlignment="1">
      <alignment horizontal="center" vertical="center" justifyLastLine="1" shrinkToFit="1"/>
    </xf>
    <xf numFmtId="0" fontId="8" fillId="2" borderId="23" xfId="0" applyFont="1" applyFill="1" applyBorder="1" applyAlignment="1">
      <alignment horizontal="center" vertical="center" justifyLastLine="1" shrinkToFit="1"/>
    </xf>
    <xf numFmtId="0" fontId="8" fillId="2" borderId="12" xfId="0" applyFont="1" applyFill="1" applyBorder="1" applyAlignment="1">
      <alignment horizontal="center" vertical="center" shrinkToFit="1"/>
    </xf>
    <xf numFmtId="0" fontId="8" fillId="2" borderId="23" xfId="0" applyFont="1" applyFill="1" applyBorder="1" applyAlignment="1">
      <alignment horizontal="center" vertical="center" shrinkToFit="1"/>
    </xf>
    <xf numFmtId="0" fontId="39" fillId="2" borderId="12" xfId="0" applyFont="1" applyFill="1" applyBorder="1" applyAlignment="1">
      <alignment horizontal="center" vertical="center"/>
    </xf>
    <xf numFmtId="0" fontId="39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distributed" vertical="center"/>
    </xf>
    <xf numFmtId="0" fontId="8" fillId="2" borderId="27" xfId="0" applyFont="1" applyFill="1" applyBorder="1" applyAlignment="1">
      <alignment horizontal="distributed" vertical="center"/>
    </xf>
    <xf numFmtId="0" fontId="8" fillId="2" borderId="29" xfId="0" applyFont="1" applyFill="1" applyBorder="1" applyAlignment="1">
      <alignment horizontal="distributed" vertical="center"/>
    </xf>
    <xf numFmtId="0" fontId="8" fillId="2" borderId="26" xfId="0" applyFont="1" applyFill="1" applyBorder="1" applyAlignment="1">
      <alignment horizontal="distributed" vertical="center"/>
    </xf>
    <xf numFmtId="0" fontId="8" fillId="2" borderId="35" xfId="0" applyFont="1" applyFill="1" applyBorder="1" applyAlignment="1">
      <alignment horizontal="distributed" vertical="center"/>
    </xf>
    <xf numFmtId="0" fontId="8" fillId="2" borderId="8" xfId="0" applyFont="1" applyFill="1" applyBorder="1" applyAlignment="1">
      <alignment horizontal="distributed" vertical="center"/>
    </xf>
    <xf numFmtId="176" fontId="30" fillId="2" borderId="16" xfId="0" applyNumberFormat="1" applyFont="1" applyFill="1" applyBorder="1" applyAlignment="1">
      <alignment vertical="center" shrinkToFit="1"/>
    </xf>
    <xf numFmtId="176" fontId="30" fillId="2" borderId="34" xfId="0" applyNumberFormat="1" applyFont="1" applyFill="1" applyBorder="1" applyAlignment="1">
      <alignment vertical="center" shrinkToFit="1"/>
    </xf>
    <xf numFmtId="0" fontId="30" fillId="2" borderId="22" xfId="0" applyFont="1" applyFill="1" applyBorder="1" applyAlignment="1">
      <alignment horizontal="distributed" vertical="center"/>
    </xf>
    <xf numFmtId="0" fontId="30" fillId="2" borderId="27" xfId="0" applyFont="1" applyFill="1" applyBorder="1" applyAlignment="1">
      <alignment horizontal="distributed" vertical="center"/>
    </xf>
    <xf numFmtId="0" fontId="30" fillId="2" borderId="29" xfId="0" applyFont="1" applyFill="1" applyBorder="1" applyAlignment="1">
      <alignment horizontal="distributed" vertical="center"/>
    </xf>
    <xf numFmtId="0" fontId="30" fillId="2" borderId="26" xfId="0" applyFont="1" applyFill="1" applyBorder="1" applyAlignment="1">
      <alignment horizontal="distributed" vertical="center"/>
    </xf>
    <xf numFmtId="190" fontId="8" fillId="2" borderId="33" xfId="0" applyNumberFormat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distributed" vertical="center"/>
    </xf>
    <xf numFmtId="176" fontId="30" fillId="2" borderId="20" xfId="0" applyNumberFormat="1" applyFont="1" applyFill="1" applyBorder="1" applyAlignment="1">
      <alignment vertical="center" shrinkToFit="1"/>
    </xf>
    <xf numFmtId="0" fontId="8" fillId="2" borderId="5" xfId="0" applyFont="1" applyFill="1" applyBorder="1" applyAlignment="1">
      <alignment horizontal="distributed" vertical="center"/>
    </xf>
    <xf numFmtId="0" fontId="8" fillId="2" borderId="0" xfId="0" applyFont="1" applyFill="1" applyAlignment="1">
      <alignment horizontal="distributed" vertical="center"/>
    </xf>
    <xf numFmtId="0" fontId="8" fillId="2" borderId="3" xfId="0" applyFont="1" applyFill="1" applyBorder="1" applyAlignment="1">
      <alignment horizontal="distributed" vertical="center"/>
    </xf>
    <xf numFmtId="176" fontId="30" fillId="2" borderId="17" xfId="0" applyNumberFormat="1" applyFont="1" applyFill="1" applyBorder="1" applyAlignment="1">
      <alignment vertical="center" wrapText="1"/>
    </xf>
    <xf numFmtId="176" fontId="30" fillId="2" borderId="19" xfId="0" applyNumberFormat="1" applyFont="1" applyFill="1" applyBorder="1" applyAlignment="1">
      <alignment vertical="center" wrapText="1"/>
    </xf>
    <xf numFmtId="176" fontId="8" fillId="2" borderId="17" xfId="0" applyNumberFormat="1" applyFont="1" applyFill="1" applyBorder="1" applyAlignment="1">
      <alignment horizontal="right" vertical="center"/>
    </xf>
    <xf numFmtId="176" fontId="8" fillId="2" borderId="18" xfId="0" applyNumberFormat="1" applyFont="1" applyFill="1" applyBorder="1" applyAlignment="1">
      <alignment horizontal="right" vertical="center"/>
    </xf>
    <xf numFmtId="176" fontId="30" fillId="2" borderId="20" xfId="0" applyNumberFormat="1" applyFont="1" applyFill="1" applyBorder="1" applyAlignment="1">
      <alignment vertical="center" wrapText="1"/>
    </xf>
    <xf numFmtId="176" fontId="30" fillId="2" borderId="1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distributed" vertical="center"/>
    </xf>
    <xf numFmtId="0" fontId="8" fillId="2" borderId="6" xfId="0" applyFont="1" applyFill="1" applyBorder="1" applyAlignment="1">
      <alignment horizontal="distributed" vertical="center" justifyLastLine="1"/>
    </xf>
    <xf numFmtId="0" fontId="8" fillId="2" borderId="8" xfId="0" applyFont="1" applyFill="1" applyBorder="1" applyAlignment="1">
      <alignment horizontal="distributed" vertical="center" justifyLastLine="1"/>
    </xf>
    <xf numFmtId="0" fontId="8" fillId="2" borderId="10" xfId="0" applyFont="1" applyFill="1" applyBorder="1" applyAlignment="1">
      <alignment horizontal="center" vertical="center" justifyLastLine="1" shrinkToFit="1"/>
    </xf>
    <xf numFmtId="0" fontId="8" fillId="2" borderId="9" xfId="0" applyFont="1" applyFill="1" applyBorder="1" applyAlignment="1">
      <alignment horizontal="center" vertical="center" justifyLastLine="1" shrinkToFit="1"/>
    </xf>
    <xf numFmtId="0" fontId="8" fillId="2" borderId="15" xfId="0" applyFont="1" applyFill="1" applyBorder="1" applyAlignment="1">
      <alignment horizontal="distributed" vertical="center" justifyLastLine="1" shrinkToFit="1"/>
    </xf>
    <xf numFmtId="0" fontId="8" fillId="2" borderId="27" xfId="0" applyFont="1" applyFill="1" applyBorder="1" applyAlignment="1">
      <alignment horizontal="center" vertical="center" justifyLastLine="1" shrinkToFit="1"/>
    </xf>
    <xf numFmtId="0" fontId="8" fillId="2" borderId="24" xfId="0" applyFont="1" applyFill="1" applyBorder="1" applyAlignment="1">
      <alignment horizontal="distributed" vertical="center" wrapText="1" justifyLastLine="1" shrinkToFit="1"/>
    </xf>
    <xf numFmtId="0" fontId="8" fillId="2" borderId="13" xfId="0" applyFont="1" applyFill="1" applyBorder="1" applyAlignment="1">
      <alignment horizontal="distributed" vertical="center" wrapText="1" justifyLastLine="1" shrinkToFit="1"/>
    </xf>
    <xf numFmtId="0" fontId="30" fillId="2" borderId="24" xfId="0" applyFont="1" applyFill="1" applyBorder="1" applyAlignment="1">
      <alignment horizontal="center" vertical="center" wrapText="1" justifyLastLine="1" shrinkToFit="1"/>
    </xf>
    <xf numFmtId="0" fontId="30" fillId="2" borderId="19" xfId="0" applyFont="1" applyFill="1" applyBorder="1" applyAlignment="1">
      <alignment horizontal="center" vertical="center" wrapText="1" justifyLastLine="1" shrinkToFit="1"/>
    </xf>
    <xf numFmtId="190" fontId="8" fillId="2" borderId="1" xfId="0" applyNumberFormat="1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center" vertical="center" justifyLastLine="1" shrinkToFit="1"/>
    </xf>
    <xf numFmtId="0" fontId="8" fillId="2" borderId="13" xfId="0" applyFont="1" applyFill="1" applyBorder="1" applyAlignment="1">
      <alignment horizontal="center" vertical="center" textRotation="255" shrinkToFit="1"/>
    </xf>
    <xf numFmtId="0" fontId="13" fillId="2" borderId="13" xfId="0" applyFont="1" applyFill="1" applyBorder="1" applyAlignment="1">
      <alignment horizontal="center" vertical="center" wrapText="1" justifyLastLine="1" shrinkToFit="1"/>
    </xf>
    <xf numFmtId="0" fontId="13" fillId="2" borderId="14" xfId="0" applyFont="1" applyFill="1" applyBorder="1" applyAlignment="1">
      <alignment horizontal="center" vertical="center" justifyLastLine="1" shrinkToFit="1"/>
    </xf>
    <xf numFmtId="190" fontId="30" fillId="2" borderId="33" xfId="0" applyNumberFormat="1" applyFont="1" applyFill="1" applyBorder="1" applyAlignment="1">
      <alignment horizontal="right" vertical="center"/>
    </xf>
    <xf numFmtId="0" fontId="30" fillId="2" borderId="13" xfId="22" applyFont="1" applyFill="1" applyBorder="1" applyAlignment="1">
      <alignment horizontal="distributed" vertical="center" justifyLastLine="1" shrinkToFit="1"/>
    </xf>
    <xf numFmtId="0" fontId="30" fillId="2" borderId="3" xfId="22" applyFont="1" applyFill="1" applyBorder="1" applyAlignment="1">
      <alignment horizontal="center" vertical="center"/>
    </xf>
    <xf numFmtId="0" fontId="30" fillId="2" borderId="18" xfId="22" applyFont="1" applyFill="1" applyBorder="1" applyAlignment="1">
      <alignment vertical="center" shrinkToFit="1"/>
    </xf>
    <xf numFmtId="186" fontId="41" fillId="2" borderId="0" xfId="0" applyNumberFormat="1" applyFont="1" applyFill="1" applyBorder="1" applyAlignment="1">
      <alignment vertical="center"/>
    </xf>
    <xf numFmtId="186" fontId="41" fillId="2" borderId="0" xfId="0" applyNumberFormat="1" applyFont="1" applyFill="1" applyAlignment="1">
      <alignment vertical="center"/>
    </xf>
  </cellXfs>
  <cellStyles count="27">
    <cellStyle name="Calc Currency (0)" xfId="2" xr:uid="{00000000-0005-0000-0000-000000000000}"/>
    <cellStyle name="Comma [0]_Full Year FY96" xfId="3" xr:uid="{00000000-0005-0000-0000-000001000000}"/>
    <cellStyle name="Comma_Full Year FY96" xfId="4" xr:uid="{00000000-0005-0000-0000-000002000000}"/>
    <cellStyle name="Currency [0]_CCOCPX" xfId="5" xr:uid="{00000000-0005-0000-0000-000003000000}"/>
    <cellStyle name="Currency_CCOCPX" xfId="6" xr:uid="{00000000-0005-0000-0000-000004000000}"/>
    <cellStyle name="entry" xfId="7" xr:uid="{00000000-0005-0000-0000-000005000000}"/>
    <cellStyle name="Grey" xfId="8" xr:uid="{00000000-0005-0000-0000-000006000000}"/>
    <cellStyle name="Header1" xfId="9" xr:uid="{00000000-0005-0000-0000-000007000000}"/>
    <cellStyle name="Header2" xfId="10" xr:uid="{00000000-0005-0000-0000-000008000000}"/>
    <cellStyle name="Input [yellow]" xfId="11" xr:uid="{00000000-0005-0000-0000-000009000000}"/>
    <cellStyle name="Normal - Style1" xfId="12" xr:uid="{00000000-0005-0000-0000-00000A000000}"/>
    <cellStyle name="Normal_#18-Internet" xfId="13" xr:uid="{00000000-0005-0000-0000-00000B000000}"/>
    <cellStyle name="Percent [2]" xfId="14" xr:uid="{00000000-0005-0000-0000-00000C000000}"/>
    <cellStyle name="price" xfId="15" xr:uid="{00000000-0005-0000-0000-00000D000000}"/>
    <cellStyle name="revised" xfId="16" xr:uid="{00000000-0005-0000-0000-00000E000000}"/>
    <cellStyle name="section" xfId="17" xr:uid="{00000000-0005-0000-0000-00000F000000}"/>
    <cellStyle name="subhead" xfId="18" xr:uid="{00000000-0005-0000-0000-000010000000}"/>
    <cellStyle name="title" xfId="19" xr:uid="{00000000-0005-0000-0000-000011000000}"/>
    <cellStyle name="センター" xfId="20" xr:uid="{00000000-0005-0000-0000-000012000000}"/>
    <cellStyle name="桁区切り" xfId="24" builtinId="6"/>
    <cellStyle name="桁区切り 2" xfId="21" xr:uid="{00000000-0005-0000-0000-000013000000}"/>
    <cellStyle name="桁区切り 3" xfId="23" xr:uid="{7483B4D7-9AF4-4254-A242-C2C4E1B03202}"/>
    <cellStyle name="標準" xfId="0" builtinId="0"/>
    <cellStyle name="標準 2" xfId="1" xr:uid="{00000000-0005-0000-0000-000015000000}"/>
    <cellStyle name="標準 3" xfId="22" xr:uid="{00000000-0005-0000-0000-000016000000}"/>
    <cellStyle name="標準_101表" xfId="25" xr:uid="{D82287D7-32B6-45AD-B9D8-53F8C08E172E}"/>
    <cellStyle name="標準_109表" xfId="26" xr:uid="{3A98A3C6-6B82-4575-88D0-AE2DB9F84857}"/>
  </cellStyles>
  <dxfs count="29">
    <dxf>
      <numFmt numFmtId="196" formatCode="&quot;令&quot;&quot;和&quot;&quot;元&quot;&quot;年&quot;&quot;度&quot;"/>
    </dxf>
    <dxf>
      <numFmt numFmtId="196" formatCode="&quot;令&quot;&quot;和&quot;&quot;元&quot;&quot;年&quot;&quot;度&quot;"/>
    </dxf>
    <dxf>
      <numFmt numFmtId="196" formatCode="&quot;令&quot;&quot;和&quot;&quot;元&quot;&quot;年&quot;&quot;度&quot;"/>
    </dxf>
    <dxf>
      <numFmt numFmtId="196" formatCode="&quot;令&quot;&quot;和&quot;&quot;元&quot;&quot;年&quot;&quot;度&quot;"/>
    </dxf>
    <dxf>
      <numFmt numFmtId="196" formatCode="&quot;令&quot;&quot;和&quot;&quot;元&quot;&quot;年&quot;&quot;度&quot;"/>
    </dxf>
    <dxf>
      <numFmt numFmtId="196" formatCode="&quot;令&quot;&quot;和&quot;&quot;元&quot;&quot;年&quot;&quot;度&quot;"/>
    </dxf>
    <dxf>
      <numFmt numFmtId="196" formatCode="&quot;令&quot;&quot;和&quot;&quot;元&quot;&quot;年&quot;&quot;度&quot;"/>
    </dxf>
    <dxf>
      <numFmt numFmtId="196" formatCode="&quot;令&quot;&quot;和&quot;&quot;元&quot;&quot;年&quot;&quot;度&quot;"/>
    </dxf>
    <dxf>
      <numFmt numFmtId="196" formatCode="&quot;令&quot;&quot;和&quot;&quot;元&quot;&quot;年&quot;&quot;度&quot;"/>
    </dxf>
    <dxf>
      <numFmt numFmtId="196" formatCode="&quot;令&quot;&quot;和&quot;&quot;元&quot;&quot;年&quot;&quot;度&quot;"/>
    </dxf>
    <dxf>
      <numFmt numFmtId="196" formatCode="&quot;令&quot;&quot;和&quot;&quot;元&quot;&quot;年&quot;&quot;度&quot;"/>
    </dxf>
    <dxf>
      <numFmt numFmtId="196" formatCode="&quot;令&quot;&quot;和&quot;&quot;元&quot;&quot;年&quot;&quot;度&quot;"/>
    </dxf>
    <dxf>
      <numFmt numFmtId="196" formatCode="&quot;令&quot;&quot;和&quot;&quot;元&quot;&quot;年&quot;&quot;度&quot;"/>
    </dxf>
    <dxf>
      <numFmt numFmtId="196" formatCode="&quot;令&quot;&quot;和&quot;&quot;元&quot;&quot;年&quot;&quot;度&quot;"/>
    </dxf>
    <dxf>
      <numFmt numFmtId="196" formatCode="&quot;令&quot;&quot;和&quot;&quot;元&quot;&quot;年&quot;&quot;度&quot;"/>
    </dxf>
    <dxf>
      <numFmt numFmtId="196" formatCode="&quot;令&quot;&quot;和&quot;&quot;元&quot;&quot;年&quot;&quot;度&quot;"/>
    </dxf>
    <dxf>
      <numFmt numFmtId="196" formatCode="&quot;令&quot;&quot;和&quot;&quot;元&quot;&quot;年&quot;&quot;度&quot;"/>
    </dxf>
    <dxf>
      <numFmt numFmtId="196" formatCode="&quot;令&quot;&quot;和&quot;&quot;元&quot;&quot;年&quot;&quot;度&quot;"/>
    </dxf>
    <dxf>
      <numFmt numFmtId="196" formatCode="&quot;令&quot;&quot;和&quot;&quot;元&quot;&quot;年&quot;&quot;度&quot;"/>
    </dxf>
    <dxf>
      <numFmt numFmtId="197" formatCode="&quot;令&quot;&quot;和&quot;&quot;元&quot;&quot;年&quot;&quot;3月卒&quot;"/>
    </dxf>
    <dxf>
      <numFmt numFmtId="197" formatCode="&quot;令&quot;&quot;和&quot;&quot;元&quot;&quot;年&quot;&quot;3月卒&quot;"/>
    </dxf>
    <dxf>
      <numFmt numFmtId="198" formatCode="&quot;令&quot;&quot;和&quot;&quot;元&quot;&quot;年&quot;"/>
    </dxf>
    <dxf>
      <numFmt numFmtId="196" formatCode="&quot;令&quot;&quot;和&quot;&quot;元&quot;&quot;年&quot;&quot;度&quot;"/>
    </dxf>
    <dxf>
      <numFmt numFmtId="196" formatCode="&quot;令&quot;&quot;和&quot;&quot;元&quot;&quot;年&quot;&quot;度&quot;"/>
    </dxf>
    <dxf>
      <numFmt numFmtId="196" formatCode="&quot;令&quot;&quot;和&quot;&quot;元&quot;&quot;年&quot;&quot;度&quot;"/>
    </dxf>
    <dxf>
      <numFmt numFmtId="198" formatCode="&quot;令&quot;&quot;和&quot;&quot;元&quot;&quot;年&quot;"/>
    </dxf>
    <dxf>
      <numFmt numFmtId="196" formatCode="&quot;令&quot;&quot;和&quot;&quot;元&quot;&quot;年&quot;&quot;度&quot;"/>
    </dxf>
    <dxf>
      <numFmt numFmtId="196" formatCode="&quot;令&quot;&quot;和&quot;&quot;元&quot;&quot;年&quot;&quot;度&quot;"/>
    </dxf>
    <dxf>
      <numFmt numFmtId="198" formatCode="&quot;令&quot;&quot;和&quot;&quot;元&quot;&quot;年&quot;"/>
    </dxf>
  </dxfs>
  <tableStyles count="0" defaultTableStyle="TableStyleMedium2" defaultPivotStyle="PivotStyleLight16"/>
  <colors>
    <mruColors>
      <color rgb="FFFF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7260\f\Users\kikaku\Documents\&#9733;&#19978;&#30000;&#24066;&#12398;&#32113;&#35336;&#29031;&#20250;&#27096;&#24335;&#12510;&#12463;&#12525;&#65288;&#12371;&#12428;&#12434;r&#65301;&#12398;&#27096;&#24335;&#12395;&#12377;&#12427;&#65289;\R3_06_&#25945;&#32946;&#12539;&#25991;&#21270;&#12288;&#6529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0006670\AppData\Local\Temp\$sastik3\NetIsoTran\1418726_dir\R6_02_107_117kousotu_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&#25919;&#31574;&#20225;&#30011;&#35506;\05_&#32113;&#35336;&#20225;&#30011;&#25285;&#24403;&#26989;&#21209;\&#32113;&#35336;\&#9733;&#20196;&#21644;6&#24180;&#19978;&#30000;&#24066;&#12398;&#32113;&#35336;\&#22238;&#31572;&#12487;&#12540;&#12479;&#25552;&#20986;&#29992;&#12501;&#12457;&#12523;&#12480;\R6_06_&#25945;&#32946;&#12539;&#25991;&#21270;&#65288;60&#65374;88&#65289;(77&#12539;78&#12539;79%20&#12473;&#12509;&#12540;&#12484;&#25512;&#36914;&#3550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年度表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名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2">
          <cell r="M12">
            <v>17</v>
          </cell>
          <cell r="O12">
            <v>62</v>
          </cell>
          <cell r="P12">
            <v>25</v>
          </cell>
          <cell r="Q12">
            <v>4</v>
          </cell>
        </row>
      </sheetData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年度表"/>
      <sheetName val="60　様式⑳"/>
      <sheetName val="61"/>
      <sheetName val="62"/>
      <sheetName val="63様式(47)"/>
      <sheetName val="64　様式（21）"/>
      <sheetName val="65　様式（22）"/>
      <sheetName val="66　様式（23）"/>
      <sheetName val="67　様式（24）"/>
      <sheetName val="68 様式（25）"/>
      <sheetName val="69　様式（26）"/>
      <sheetName val="70　様式（27）"/>
      <sheetName val="71　様式（28）"/>
      <sheetName val="72 様式（29）"/>
      <sheetName val="73様式（30）"/>
      <sheetName val="74様式（30）"/>
      <sheetName val="75 様式（31）"/>
      <sheetName val="76 "/>
      <sheetName val="77"/>
      <sheetName val="78"/>
      <sheetName val="79"/>
      <sheetName val="80 "/>
      <sheetName val="81"/>
      <sheetName val="82"/>
      <sheetName val="83"/>
      <sheetName val="84"/>
      <sheetName val="85"/>
      <sheetName val="86"/>
      <sheetName val="87"/>
      <sheetName val="88"/>
    </sheetNames>
    <sheetDataSet>
      <sheetData sheetId="0">
        <row r="7">
          <cell r="A7">
            <v>45664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28DCF-8971-4A04-848E-0FB63AB5E09F}">
  <sheetPr codeName="Sheet30">
    <tabColor rgb="FFCCFFCC"/>
  </sheetPr>
  <dimension ref="A1:J28"/>
  <sheetViews>
    <sheetView workbookViewId="0">
      <selection activeCell="A2" sqref="A2"/>
    </sheetView>
  </sheetViews>
  <sheetFormatPr defaultRowHeight="13.2" x14ac:dyDescent="0.2"/>
  <cols>
    <col min="1" max="1" width="9.44140625" bestFit="1" customWidth="1"/>
  </cols>
  <sheetData>
    <row r="1" spans="1:1" x14ac:dyDescent="0.2">
      <c r="A1" s="46">
        <f>43102+366</f>
        <v>43468</v>
      </c>
    </row>
    <row r="2" spans="1:1" x14ac:dyDescent="0.2">
      <c r="A2" s="47">
        <f t="shared" ref="A2:A7" si="0">A1+366</f>
        <v>43834</v>
      </c>
    </row>
    <row r="3" spans="1:1" x14ac:dyDescent="0.2">
      <c r="A3" s="47">
        <f t="shared" si="0"/>
        <v>44200</v>
      </c>
    </row>
    <row r="4" spans="1:1" x14ac:dyDescent="0.2">
      <c r="A4" s="47">
        <f t="shared" si="0"/>
        <v>44566</v>
      </c>
    </row>
    <row r="5" spans="1:1" x14ac:dyDescent="0.2">
      <c r="A5" s="47">
        <f t="shared" si="0"/>
        <v>44932</v>
      </c>
    </row>
    <row r="6" spans="1:1" x14ac:dyDescent="0.2">
      <c r="A6" s="47">
        <f t="shared" si="0"/>
        <v>45298</v>
      </c>
    </row>
    <row r="7" spans="1:1" x14ac:dyDescent="0.2">
      <c r="A7" s="47">
        <f t="shared" si="0"/>
        <v>45664</v>
      </c>
    </row>
    <row r="14" spans="1:1" x14ac:dyDescent="0.2">
      <c r="A14" s="48">
        <v>42826</v>
      </c>
    </row>
    <row r="17" spans="1:10" x14ac:dyDescent="0.2">
      <c r="A17" s="48">
        <f>A14-A1</f>
        <v>-642</v>
      </c>
    </row>
    <row r="27" spans="1:10" x14ac:dyDescent="0.2">
      <c r="I27">
        <v>43468</v>
      </c>
    </row>
    <row r="28" spans="1:10" x14ac:dyDescent="0.2">
      <c r="J28">
        <f>43468+365</f>
        <v>43833</v>
      </c>
    </row>
  </sheetData>
  <phoneticPr fontId="9"/>
  <conditionalFormatting sqref="A1:A6">
    <cfRule type="cellIs" dxfId="28" priority="1" operator="between">
      <formula>43467</formula>
      <formula>43830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CCFFCC"/>
    <pageSetUpPr fitToPage="1"/>
  </sheetPr>
  <dimension ref="B2:AM40"/>
  <sheetViews>
    <sheetView zoomScale="86" zoomScaleNormal="86" zoomScaleSheetLayoutView="100" workbookViewId="0">
      <pane xSplit="3" ySplit="8" topLeftCell="D32" activePane="bottomRight" state="frozen"/>
      <selection pane="topRight" activeCell="D1" sqref="D1"/>
      <selection pane="bottomLeft" activeCell="A9" sqref="A9"/>
      <selection pane="bottomRight" activeCell="E38" sqref="E38"/>
    </sheetView>
  </sheetViews>
  <sheetFormatPr defaultColWidth="2.6640625" defaultRowHeight="13.2" x14ac:dyDescent="0.2"/>
  <cols>
    <col min="1" max="1" width="2.6640625" style="1"/>
    <col min="2" max="2" width="9.109375" style="1" bestFit="1" customWidth="1"/>
    <col min="3" max="3" width="5.6640625" style="1" customWidth="1"/>
    <col min="4" max="14" width="6.33203125" style="1" customWidth="1"/>
    <col min="15" max="16384" width="2.6640625" style="1"/>
  </cols>
  <sheetData>
    <row r="2" spans="2:39" x14ac:dyDescent="0.2">
      <c r="B2" s="6" t="s">
        <v>1119</v>
      </c>
    </row>
    <row r="3" spans="2:39" ht="2.1" customHeight="1" thickBot="1" x14ac:dyDescent="0.25">
      <c r="B3" s="6"/>
    </row>
    <row r="4" spans="2:39" ht="13.5" customHeight="1" x14ac:dyDescent="0.2">
      <c r="B4" s="312" t="s">
        <v>108</v>
      </c>
      <c r="C4" s="261"/>
      <c r="D4" s="332" t="s">
        <v>111</v>
      </c>
      <c r="E4" s="17" t="s">
        <v>158</v>
      </c>
      <c r="F4" s="17" t="s">
        <v>159</v>
      </c>
      <c r="G4" s="17" t="s">
        <v>161</v>
      </c>
      <c r="H4" s="17" t="s">
        <v>164</v>
      </c>
      <c r="I4" s="332" t="s">
        <v>1211</v>
      </c>
      <c r="J4" s="332" t="s">
        <v>167</v>
      </c>
      <c r="K4" s="332" t="s">
        <v>1214</v>
      </c>
      <c r="L4" s="345" t="s">
        <v>718</v>
      </c>
      <c r="M4" s="346"/>
      <c r="N4" s="342" t="s">
        <v>168</v>
      </c>
    </row>
    <row r="5" spans="2:39" ht="13.5" customHeight="1" x14ac:dyDescent="0.2">
      <c r="B5" s="313"/>
      <c r="C5" s="284"/>
      <c r="D5" s="298"/>
      <c r="E5" s="328" t="s">
        <v>162</v>
      </c>
      <c r="F5" s="328" t="s">
        <v>163</v>
      </c>
      <c r="G5" s="328" t="s">
        <v>166</v>
      </c>
      <c r="H5" s="328" t="s">
        <v>165</v>
      </c>
      <c r="I5" s="298"/>
      <c r="J5" s="298"/>
      <c r="K5" s="298"/>
      <c r="L5" s="347"/>
      <c r="M5" s="348"/>
      <c r="N5" s="343"/>
    </row>
    <row r="6" spans="2:39" ht="13.5" customHeight="1" x14ac:dyDescent="0.2">
      <c r="B6" s="313"/>
      <c r="C6" s="284"/>
      <c r="D6" s="298"/>
      <c r="E6" s="351"/>
      <c r="F6" s="351"/>
      <c r="G6" s="351"/>
      <c r="H6" s="351"/>
      <c r="I6" s="298"/>
      <c r="J6" s="298"/>
      <c r="K6" s="298"/>
      <c r="L6" s="347"/>
      <c r="M6" s="348"/>
      <c r="N6" s="343"/>
    </row>
    <row r="7" spans="2:39" ht="13.5" customHeight="1" x14ac:dyDescent="0.2">
      <c r="B7" s="313"/>
      <c r="C7" s="284"/>
      <c r="D7" s="298"/>
      <c r="E7" s="351"/>
      <c r="F7" s="351"/>
      <c r="G7" s="351"/>
      <c r="H7" s="351"/>
      <c r="I7" s="298"/>
      <c r="J7" s="298"/>
      <c r="K7" s="298"/>
      <c r="L7" s="349" t="s">
        <v>1212</v>
      </c>
      <c r="M7" s="349" t="s">
        <v>1269</v>
      </c>
      <c r="N7" s="343"/>
    </row>
    <row r="8" spans="2:39" ht="171.75" customHeight="1" x14ac:dyDescent="0.2">
      <c r="B8" s="340"/>
      <c r="C8" s="262"/>
      <c r="D8" s="299"/>
      <c r="E8" s="350"/>
      <c r="F8" s="350"/>
      <c r="G8" s="350"/>
      <c r="H8" s="350"/>
      <c r="I8" s="299"/>
      <c r="J8" s="299"/>
      <c r="K8" s="299"/>
      <c r="L8" s="350"/>
      <c r="M8" s="329"/>
      <c r="N8" s="344"/>
    </row>
    <row r="9" spans="2:39" ht="13.5" customHeight="1" x14ac:dyDescent="0.2">
      <c r="B9" s="4"/>
      <c r="C9" s="14"/>
      <c r="D9" s="3" t="s">
        <v>20</v>
      </c>
      <c r="E9" s="3" t="s">
        <v>20</v>
      </c>
      <c r="F9" s="3" t="s">
        <v>20</v>
      </c>
      <c r="G9" s="3" t="s">
        <v>20</v>
      </c>
      <c r="H9" s="3" t="s">
        <v>20</v>
      </c>
      <c r="I9" s="3" t="s">
        <v>20</v>
      </c>
      <c r="J9" s="3" t="s">
        <v>20</v>
      </c>
      <c r="K9" s="3" t="s">
        <v>20</v>
      </c>
      <c r="L9" s="3" t="s">
        <v>20</v>
      </c>
      <c r="M9" s="3" t="s">
        <v>20</v>
      </c>
      <c r="N9" s="3" t="s">
        <v>20</v>
      </c>
    </row>
    <row r="10" spans="2:39" ht="13.5" customHeight="1" x14ac:dyDescent="0.2">
      <c r="B10" s="55"/>
      <c r="C10" s="19" t="s">
        <v>15</v>
      </c>
      <c r="D10" s="2">
        <v>916</v>
      </c>
      <c r="E10" s="2">
        <v>443</v>
      </c>
      <c r="F10" s="2">
        <v>181</v>
      </c>
      <c r="G10" s="2">
        <v>76</v>
      </c>
      <c r="H10" s="2">
        <v>27</v>
      </c>
      <c r="I10" s="2">
        <v>156</v>
      </c>
      <c r="J10" s="2">
        <v>32</v>
      </c>
      <c r="K10" s="2">
        <v>1</v>
      </c>
      <c r="L10" s="2">
        <v>0</v>
      </c>
      <c r="M10" s="2">
        <v>0</v>
      </c>
      <c r="N10" s="2">
        <v>518</v>
      </c>
    </row>
    <row r="11" spans="2:39" x14ac:dyDescent="0.2">
      <c r="B11" s="60">
        <f>年度表!A2</f>
        <v>43834</v>
      </c>
      <c r="C11" s="19" t="s">
        <v>16</v>
      </c>
      <c r="D11" s="2">
        <v>847</v>
      </c>
      <c r="E11" s="2">
        <v>489</v>
      </c>
      <c r="F11" s="2">
        <v>227</v>
      </c>
      <c r="G11" s="2">
        <v>35</v>
      </c>
      <c r="H11" s="2">
        <v>3</v>
      </c>
      <c r="I11" s="2">
        <v>80</v>
      </c>
      <c r="J11" s="2">
        <v>11</v>
      </c>
      <c r="K11" s="2">
        <v>2</v>
      </c>
      <c r="L11" s="2">
        <v>0</v>
      </c>
      <c r="M11" s="2">
        <v>0</v>
      </c>
      <c r="N11" s="2">
        <v>552</v>
      </c>
    </row>
    <row r="12" spans="2:39" x14ac:dyDescent="0.2">
      <c r="B12" s="40" t="s">
        <v>1271</v>
      </c>
      <c r="C12" s="19" t="s">
        <v>109</v>
      </c>
      <c r="D12" s="2">
        <f>D10+D11</f>
        <v>1763</v>
      </c>
      <c r="E12" s="2">
        <f>E10+E11</f>
        <v>932</v>
      </c>
      <c r="F12" s="2">
        <f t="shared" ref="F12:J12" si="0">F10+F11</f>
        <v>408</v>
      </c>
      <c r="G12" s="2">
        <f t="shared" si="0"/>
        <v>111</v>
      </c>
      <c r="H12" s="2">
        <f t="shared" si="0"/>
        <v>30</v>
      </c>
      <c r="I12" s="2">
        <f t="shared" si="0"/>
        <v>236</v>
      </c>
      <c r="J12" s="2">
        <f t="shared" si="0"/>
        <v>43</v>
      </c>
      <c r="K12" s="2">
        <f t="shared" ref="K12" si="1">K10+K11</f>
        <v>3</v>
      </c>
      <c r="L12" s="2">
        <f t="shared" ref="L12" si="2">L10+L11</f>
        <v>0</v>
      </c>
      <c r="M12" s="2">
        <f t="shared" ref="M12" si="3">M10+M11</f>
        <v>0</v>
      </c>
      <c r="N12" s="2">
        <f t="shared" ref="N12" si="4">N10+N11</f>
        <v>1070</v>
      </c>
      <c r="AM12" s="25"/>
    </row>
    <row r="13" spans="2:39" x14ac:dyDescent="0.15">
      <c r="B13" s="56"/>
      <c r="C13" s="19"/>
      <c r="D13" s="16" t="s">
        <v>112</v>
      </c>
      <c r="E13" s="16" t="s">
        <v>112</v>
      </c>
      <c r="F13" s="16" t="s">
        <v>112</v>
      </c>
      <c r="G13" s="16" t="s">
        <v>112</v>
      </c>
      <c r="H13" s="16" t="s">
        <v>112</v>
      </c>
      <c r="I13" s="16" t="s">
        <v>112</v>
      </c>
      <c r="J13" s="16" t="s">
        <v>112</v>
      </c>
      <c r="K13" s="16" t="s">
        <v>112</v>
      </c>
      <c r="L13" s="16" t="s">
        <v>112</v>
      </c>
      <c r="M13" s="16" t="s">
        <v>112</v>
      </c>
      <c r="N13" s="16" t="s">
        <v>112</v>
      </c>
    </row>
    <row r="14" spans="2:39" x14ac:dyDescent="0.2">
      <c r="B14" s="59"/>
      <c r="C14" s="20" t="s">
        <v>110</v>
      </c>
      <c r="D14" s="18">
        <v>100</v>
      </c>
      <c r="E14" s="18">
        <v>52.864435621100398</v>
      </c>
      <c r="F14" s="18">
        <v>23.1423709585933</v>
      </c>
      <c r="G14" s="18">
        <v>6.2960862166761196</v>
      </c>
      <c r="H14" s="18">
        <v>1.7016449234259801</v>
      </c>
      <c r="I14" s="18">
        <v>13.3862733976177</v>
      </c>
      <c r="J14" s="18">
        <v>2.4390243902439002</v>
      </c>
      <c r="K14" s="18">
        <v>0.17016449234259801</v>
      </c>
      <c r="L14" s="18">
        <v>0</v>
      </c>
      <c r="M14" s="18">
        <v>0</v>
      </c>
      <c r="N14" s="18">
        <v>59.3306863301191</v>
      </c>
    </row>
    <row r="15" spans="2:39" x14ac:dyDescent="0.2">
      <c r="B15" s="4"/>
      <c r="C15" s="21"/>
      <c r="D15" s="3" t="s">
        <v>20</v>
      </c>
      <c r="E15" s="3" t="s">
        <v>20</v>
      </c>
      <c r="F15" s="3" t="s">
        <v>20</v>
      </c>
      <c r="G15" s="3" t="s">
        <v>20</v>
      </c>
      <c r="H15" s="3" t="s">
        <v>20</v>
      </c>
      <c r="I15" s="3" t="s">
        <v>20</v>
      </c>
      <c r="J15" s="3" t="s">
        <v>20</v>
      </c>
      <c r="K15" s="3" t="s">
        <v>20</v>
      </c>
      <c r="L15" s="3" t="s">
        <v>20</v>
      </c>
      <c r="M15" s="3" t="s">
        <v>20</v>
      </c>
      <c r="N15" s="3" t="s">
        <v>20</v>
      </c>
    </row>
    <row r="16" spans="2:39" ht="13.5" customHeight="1" x14ac:dyDescent="0.2">
      <c r="B16" s="56"/>
      <c r="C16" s="19" t="s">
        <v>15</v>
      </c>
      <c r="D16" s="2">
        <v>870</v>
      </c>
      <c r="E16" s="2">
        <v>451</v>
      </c>
      <c r="F16" s="2">
        <v>190</v>
      </c>
      <c r="G16" s="2">
        <v>2</v>
      </c>
      <c r="H16" s="2">
        <v>23</v>
      </c>
      <c r="I16" s="2">
        <v>112</v>
      </c>
      <c r="J16" s="2">
        <v>90</v>
      </c>
      <c r="K16" s="2">
        <v>2</v>
      </c>
      <c r="L16" s="2">
        <v>0</v>
      </c>
      <c r="M16" s="2">
        <v>0</v>
      </c>
      <c r="N16" s="2">
        <v>518</v>
      </c>
    </row>
    <row r="17" spans="2:14" x14ac:dyDescent="0.2">
      <c r="B17" s="60">
        <f>年度表!A3</f>
        <v>44200</v>
      </c>
      <c r="C17" s="19" t="s">
        <v>16</v>
      </c>
      <c r="D17" s="2">
        <v>836</v>
      </c>
      <c r="E17" s="2">
        <v>512</v>
      </c>
      <c r="F17" s="2">
        <v>191</v>
      </c>
      <c r="G17" s="2">
        <v>0</v>
      </c>
      <c r="H17" s="2">
        <v>2</v>
      </c>
      <c r="I17" s="2">
        <v>77</v>
      </c>
      <c r="J17" s="2">
        <v>53</v>
      </c>
      <c r="K17" s="2">
        <v>1</v>
      </c>
      <c r="L17" s="2">
        <v>0</v>
      </c>
      <c r="M17" s="2">
        <v>0</v>
      </c>
      <c r="N17" s="2">
        <v>556</v>
      </c>
    </row>
    <row r="18" spans="2:14" x14ac:dyDescent="0.2">
      <c r="B18" s="40" t="s">
        <v>1271</v>
      </c>
      <c r="C18" s="19" t="s">
        <v>109</v>
      </c>
      <c r="D18" s="2">
        <f>D16+D17</f>
        <v>1706</v>
      </c>
      <c r="E18" s="2">
        <f t="shared" ref="E18:N18" si="5">E16+E17</f>
        <v>963</v>
      </c>
      <c r="F18" s="2">
        <f t="shared" si="5"/>
        <v>381</v>
      </c>
      <c r="G18" s="2">
        <f t="shared" si="5"/>
        <v>2</v>
      </c>
      <c r="H18" s="2">
        <f t="shared" si="5"/>
        <v>25</v>
      </c>
      <c r="I18" s="2">
        <f t="shared" si="5"/>
        <v>189</v>
      </c>
      <c r="J18" s="2">
        <f t="shared" si="5"/>
        <v>143</v>
      </c>
      <c r="K18" s="2">
        <f t="shared" si="5"/>
        <v>3</v>
      </c>
      <c r="L18" s="2">
        <f t="shared" si="5"/>
        <v>0</v>
      </c>
      <c r="M18" s="2">
        <f t="shared" si="5"/>
        <v>0</v>
      </c>
      <c r="N18" s="2">
        <f t="shared" si="5"/>
        <v>1074</v>
      </c>
    </row>
    <row r="19" spans="2:14" x14ac:dyDescent="0.15">
      <c r="B19" s="56"/>
      <c r="C19" s="19"/>
      <c r="D19" s="16" t="s">
        <v>112</v>
      </c>
      <c r="E19" s="16" t="s">
        <v>112</v>
      </c>
      <c r="F19" s="16" t="s">
        <v>112</v>
      </c>
      <c r="G19" s="16" t="s">
        <v>112</v>
      </c>
      <c r="H19" s="16" t="s">
        <v>112</v>
      </c>
      <c r="I19" s="16" t="s">
        <v>112</v>
      </c>
      <c r="J19" s="16" t="s">
        <v>112</v>
      </c>
      <c r="K19" s="16" t="s">
        <v>112</v>
      </c>
      <c r="L19" s="16" t="s">
        <v>112</v>
      </c>
      <c r="M19" s="16" t="s">
        <v>112</v>
      </c>
      <c r="N19" s="16" t="s">
        <v>112</v>
      </c>
    </row>
    <row r="20" spans="2:14" x14ac:dyDescent="0.2">
      <c r="B20" s="59"/>
      <c r="C20" s="20" t="s">
        <v>110</v>
      </c>
      <c r="D20" s="18">
        <v>100</v>
      </c>
      <c r="E20" s="18">
        <v>56.447831184056298</v>
      </c>
      <c r="F20" s="18">
        <v>22.332942555685801</v>
      </c>
      <c r="G20" s="18">
        <v>0.117233294255569</v>
      </c>
      <c r="H20" s="18">
        <v>1.46541617819461</v>
      </c>
      <c r="I20" s="18">
        <v>11.0785463071512</v>
      </c>
      <c r="J20" s="18">
        <v>8.3821805392731505</v>
      </c>
      <c r="K20" s="18">
        <v>0.175849941383353</v>
      </c>
      <c r="L20" s="18">
        <v>0</v>
      </c>
      <c r="M20" s="18">
        <v>0</v>
      </c>
      <c r="N20" s="18">
        <v>62.954279015240303</v>
      </c>
    </row>
    <row r="21" spans="2:14" x14ac:dyDescent="0.2">
      <c r="B21" s="4"/>
      <c r="C21" s="21"/>
      <c r="D21" s="3" t="s">
        <v>20</v>
      </c>
      <c r="E21" s="3" t="s">
        <v>20</v>
      </c>
      <c r="F21" s="3" t="s">
        <v>20</v>
      </c>
      <c r="G21" s="3" t="s">
        <v>20</v>
      </c>
      <c r="H21" s="3" t="s">
        <v>20</v>
      </c>
      <c r="I21" s="3" t="s">
        <v>20</v>
      </c>
      <c r="J21" s="3" t="s">
        <v>20</v>
      </c>
      <c r="K21" s="3" t="s">
        <v>20</v>
      </c>
      <c r="L21" s="3" t="s">
        <v>20</v>
      </c>
      <c r="M21" s="3" t="s">
        <v>20</v>
      </c>
      <c r="N21" s="3" t="s">
        <v>20</v>
      </c>
    </row>
    <row r="22" spans="2:14" ht="13.5" customHeight="1" x14ac:dyDescent="0.2">
      <c r="B22" s="56"/>
      <c r="C22" s="19" t="s">
        <v>15</v>
      </c>
      <c r="D22" s="2">
        <v>855</v>
      </c>
      <c r="E22" s="2">
        <v>511</v>
      </c>
      <c r="F22" s="2">
        <v>134</v>
      </c>
      <c r="G22" s="2">
        <v>40</v>
      </c>
      <c r="H22" s="2">
        <v>26</v>
      </c>
      <c r="I22" s="2">
        <v>103</v>
      </c>
      <c r="J22" s="2">
        <v>41</v>
      </c>
      <c r="K22" s="2">
        <v>0</v>
      </c>
      <c r="L22" s="2">
        <v>0</v>
      </c>
      <c r="M22" s="2">
        <v>0</v>
      </c>
      <c r="N22" s="2">
        <v>576</v>
      </c>
    </row>
    <row r="23" spans="2:14" x14ac:dyDescent="0.2">
      <c r="B23" s="60">
        <f>年度表!A4</f>
        <v>44566</v>
      </c>
      <c r="C23" s="19" t="s">
        <v>16</v>
      </c>
      <c r="D23" s="2">
        <v>807</v>
      </c>
      <c r="E23" s="2">
        <v>521</v>
      </c>
      <c r="F23" s="2">
        <v>169</v>
      </c>
      <c r="G23" s="2">
        <v>24</v>
      </c>
      <c r="H23" s="2">
        <v>0</v>
      </c>
      <c r="I23" s="2">
        <v>63</v>
      </c>
      <c r="J23" s="2">
        <v>30</v>
      </c>
      <c r="K23" s="2">
        <v>0</v>
      </c>
      <c r="L23" s="2">
        <v>0</v>
      </c>
      <c r="M23" s="2">
        <v>0</v>
      </c>
      <c r="N23" s="2">
        <v>550</v>
      </c>
    </row>
    <row r="24" spans="2:14" x14ac:dyDescent="0.2">
      <c r="B24" s="40" t="s">
        <v>1271</v>
      </c>
      <c r="C24" s="19" t="s">
        <v>109</v>
      </c>
      <c r="D24" s="2">
        <f>D22+D23</f>
        <v>1662</v>
      </c>
      <c r="E24" s="2">
        <f t="shared" ref="E24:N24" si="6">E22+E23</f>
        <v>1032</v>
      </c>
      <c r="F24" s="2">
        <f t="shared" si="6"/>
        <v>303</v>
      </c>
      <c r="G24" s="2">
        <f t="shared" si="6"/>
        <v>64</v>
      </c>
      <c r="H24" s="2">
        <f t="shared" si="6"/>
        <v>26</v>
      </c>
      <c r="I24" s="2">
        <f t="shared" si="6"/>
        <v>166</v>
      </c>
      <c r="J24" s="2">
        <f t="shared" si="6"/>
        <v>71</v>
      </c>
      <c r="K24" s="2">
        <f t="shared" si="6"/>
        <v>0</v>
      </c>
      <c r="L24" s="2">
        <f t="shared" si="6"/>
        <v>0</v>
      </c>
      <c r="M24" s="2">
        <f t="shared" si="6"/>
        <v>0</v>
      </c>
      <c r="N24" s="2">
        <f t="shared" si="6"/>
        <v>1126</v>
      </c>
    </row>
    <row r="25" spans="2:14" x14ac:dyDescent="0.15">
      <c r="B25" s="55"/>
      <c r="C25" s="19"/>
      <c r="D25" s="16" t="s">
        <v>112</v>
      </c>
      <c r="E25" s="16" t="s">
        <v>112</v>
      </c>
      <c r="F25" s="16" t="s">
        <v>112</v>
      </c>
      <c r="G25" s="16" t="s">
        <v>112</v>
      </c>
      <c r="H25" s="16" t="s">
        <v>112</v>
      </c>
      <c r="I25" s="16" t="s">
        <v>112</v>
      </c>
      <c r="J25" s="16" t="s">
        <v>112</v>
      </c>
      <c r="K25" s="16" t="s">
        <v>112</v>
      </c>
      <c r="L25" s="16" t="s">
        <v>112</v>
      </c>
      <c r="M25" s="16" t="s">
        <v>112</v>
      </c>
      <c r="N25" s="16" t="s">
        <v>112</v>
      </c>
    </row>
    <row r="26" spans="2:14" x14ac:dyDescent="0.2">
      <c r="B26" s="57"/>
      <c r="C26" s="20" t="s">
        <v>110</v>
      </c>
      <c r="D26" s="18">
        <v>100</v>
      </c>
      <c r="E26" s="18">
        <v>62.093862815884499</v>
      </c>
      <c r="F26" s="18">
        <v>18.231046931407899</v>
      </c>
      <c r="G26" s="18">
        <v>3.85078219013237</v>
      </c>
      <c r="H26" s="18">
        <v>1.5643802647412799</v>
      </c>
      <c r="I26" s="18">
        <v>9.9879663056558403</v>
      </c>
      <c r="J26" s="18">
        <v>4.2719614921781002</v>
      </c>
      <c r="K26" s="18">
        <v>0</v>
      </c>
      <c r="L26" s="18">
        <v>0</v>
      </c>
      <c r="M26" s="18">
        <v>0</v>
      </c>
      <c r="N26" s="18">
        <v>67.749699157641402</v>
      </c>
    </row>
    <row r="27" spans="2:14" x14ac:dyDescent="0.2">
      <c r="B27" s="4"/>
      <c r="C27" s="21"/>
      <c r="D27" s="3" t="s">
        <v>20</v>
      </c>
      <c r="E27" s="3" t="s">
        <v>20</v>
      </c>
      <c r="F27" s="3" t="s">
        <v>20</v>
      </c>
      <c r="G27" s="3" t="s">
        <v>20</v>
      </c>
      <c r="H27" s="3" t="s">
        <v>20</v>
      </c>
      <c r="I27" s="3" t="s">
        <v>20</v>
      </c>
      <c r="J27" s="3" t="s">
        <v>20</v>
      </c>
      <c r="K27" s="3" t="s">
        <v>20</v>
      </c>
      <c r="L27" s="3" t="s">
        <v>20</v>
      </c>
      <c r="M27" s="3" t="s">
        <v>20</v>
      </c>
      <c r="N27" s="3" t="s">
        <v>20</v>
      </c>
    </row>
    <row r="28" spans="2:14" ht="13.5" customHeight="1" x14ac:dyDescent="0.2">
      <c r="B28" s="56"/>
      <c r="C28" s="19" t="s">
        <v>15</v>
      </c>
      <c r="D28" s="2">
        <v>813</v>
      </c>
      <c r="E28" s="2">
        <v>464</v>
      </c>
      <c r="F28" s="2">
        <v>110</v>
      </c>
      <c r="G28" s="2">
        <v>44</v>
      </c>
      <c r="H28" s="2">
        <v>30</v>
      </c>
      <c r="I28" s="2">
        <v>134</v>
      </c>
      <c r="J28" s="2">
        <v>31</v>
      </c>
      <c r="K28" s="2">
        <v>0</v>
      </c>
      <c r="L28" s="2">
        <v>1</v>
      </c>
      <c r="M28" s="2">
        <v>0</v>
      </c>
      <c r="N28" s="2">
        <v>660</v>
      </c>
    </row>
    <row r="29" spans="2:14" x14ac:dyDescent="0.2">
      <c r="B29" s="60">
        <f>年度表!A5</f>
        <v>44932</v>
      </c>
      <c r="C29" s="19" t="s">
        <v>16</v>
      </c>
      <c r="D29" s="2">
        <v>833</v>
      </c>
      <c r="E29" s="2">
        <v>543</v>
      </c>
      <c r="F29" s="2">
        <v>178</v>
      </c>
      <c r="G29" s="2">
        <v>20</v>
      </c>
      <c r="H29" s="2">
        <v>0</v>
      </c>
      <c r="I29" s="2">
        <v>65</v>
      </c>
      <c r="J29" s="2">
        <v>27</v>
      </c>
      <c r="K29" s="2">
        <v>0</v>
      </c>
      <c r="L29" s="2">
        <v>0</v>
      </c>
      <c r="M29" s="2">
        <v>0</v>
      </c>
      <c r="N29" s="2">
        <v>529</v>
      </c>
    </row>
    <row r="30" spans="2:14" x14ac:dyDescent="0.2">
      <c r="B30" s="40" t="s">
        <v>1271</v>
      </c>
      <c r="C30" s="19" t="s">
        <v>109</v>
      </c>
      <c r="D30" s="2">
        <f>D28+D29</f>
        <v>1646</v>
      </c>
      <c r="E30" s="2">
        <f t="shared" ref="E30:N30" si="7">E28+E29</f>
        <v>1007</v>
      </c>
      <c r="F30" s="2">
        <f t="shared" si="7"/>
        <v>288</v>
      </c>
      <c r="G30" s="2">
        <f t="shared" si="7"/>
        <v>64</v>
      </c>
      <c r="H30" s="2">
        <f t="shared" si="7"/>
        <v>30</v>
      </c>
      <c r="I30" s="2">
        <f t="shared" si="7"/>
        <v>199</v>
      </c>
      <c r="J30" s="2">
        <f t="shared" si="7"/>
        <v>58</v>
      </c>
      <c r="K30" s="2">
        <f t="shared" si="7"/>
        <v>0</v>
      </c>
      <c r="L30" s="2">
        <f t="shared" si="7"/>
        <v>1</v>
      </c>
      <c r="M30" s="2">
        <f t="shared" si="7"/>
        <v>0</v>
      </c>
      <c r="N30" s="2">
        <f t="shared" si="7"/>
        <v>1189</v>
      </c>
    </row>
    <row r="31" spans="2:14" x14ac:dyDescent="0.15">
      <c r="B31" s="56"/>
      <c r="C31" s="19"/>
      <c r="D31" s="16" t="s">
        <v>1297</v>
      </c>
      <c r="E31" s="16" t="s">
        <v>1297</v>
      </c>
      <c r="F31" s="16" t="s">
        <v>1297</v>
      </c>
      <c r="G31" s="16" t="s">
        <v>1297</v>
      </c>
      <c r="H31" s="16" t="s">
        <v>1297</v>
      </c>
      <c r="I31" s="16" t="s">
        <v>1297</v>
      </c>
      <c r="J31" s="16" t="s">
        <v>1297</v>
      </c>
      <c r="K31" s="16" t="s">
        <v>1297</v>
      </c>
      <c r="L31" s="16" t="s">
        <v>1297</v>
      </c>
      <c r="M31" s="16" t="s">
        <v>1297</v>
      </c>
      <c r="N31" s="16" t="s">
        <v>1297</v>
      </c>
    </row>
    <row r="32" spans="2:14" x14ac:dyDescent="0.2">
      <c r="B32" s="59"/>
      <c r="C32" s="20" t="s">
        <v>110</v>
      </c>
      <c r="D32" s="66">
        <v>100</v>
      </c>
      <c r="E32" s="18">
        <v>61.178614822999997</v>
      </c>
      <c r="F32" s="18">
        <v>17.496962331999999</v>
      </c>
      <c r="G32" s="18">
        <v>3.8882138510000002</v>
      </c>
      <c r="H32" s="18">
        <v>1.8226002429999999</v>
      </c>
      <c r="I32" s="18">
        <v>12.089914945</v>
      </c>
      <c r="J32" s="18">
        <v>3.523693803</v>
      </c>
      <c r="K32" s="18">
        <v>0</v>
      </c>
      <c r="L32" s="18">
        <v>6.0753341000000002E-2</v>
      </c>
      <c r="M32" s="18">
        <v>0</v>
      </c>
      <c r="N32" s="18">
        <v>72.235722964000004</v>
      </c>
    </row>
    <row r="33" spans="2:17" x14ac:dyDescent="0.2">
      <c r="B33" s="4"/>
      <c r="C33" s="21"/>
      <c r="D33" s="3" t="s">
        <v>20</v>
      </c>
      <c r="E33" s="3" t="s">
        <v>20</v>
      </c>
      <c r="F33" s="3" t="s">
        <v>20</v>
      </c>
      <c r="G33" s="3" t="s">
        <v>20</v>
      </c>
      <c r="H33" s="3" t="s">
        <v>20</v>
      </c>
      <c r="I33" s="3" t="s">
        <v>20</v>
      </c>
      <c r="J33" s="3" t="s">
        <v>20</v>
      </c>
      <c r="K33" s="3" t="s">
        <v>20</v>
      </c>
      <c r="L33" s="3" t="s">
        <v>20</v>
      </c>
      <c r="M33" s="3" t="s">
        <v>20</v>
      </c>
      <c r="N33" s="3" t="s">
        <v>20</v>
      </c>
    </row>
    <row r="34" spans="2:17" ht="13.5" customHeight="1" x14ac:dyDescent="0.2">
      <c r="B34" s="56"/>
      <c r="C34" s="19" t="s">
        <v>15</v>
      </c>
      <c r="D34" s="2">
        <v>774</v>
      </c>
      <c r="E34" s="2">
        <v>443</v>
      </c>
      <c r="F34" s="2">
        <v>124</v>
      </c>
      <c r="G34" s="2">
        <v>33</v>
      </c>
      <c r="H34" s="2">
        <v>21</v>
      </c>
      <c r="I34" s="2">
        <v>118</v>
      </c>
      <c r="J34" s="2">
        <v>35</v>
      </c>
      <c r="K34" s="2">
        <v>0</v>
      </c>
      <c r="L34" s="2">
        <v>0</v>
      </c>
      <c r="M34" s="2">
        <v>0</v>
      </c>
      <c r="N34" s="2">
        <v>443</v>
      </c>
      <c r="O34" s="131"/>
      <c r="P34" s="88"/>
      <c r="Q34" s="88"/>
    </row>
    <row r="35" spans="2:17" x14ac:dyDescent="0.2">
      <c r="B35" s="60">
        <f>年度表!A6</f>
        <v>45298</v>
      </c>
      <c r="C35" s="19" t="s">
        <v>16</v>
      </c>
      <c r="D35" s="2">
        <v>794</v>
      </c>
      <c r="E35" s="2">
        <v>509</v>
      </c>
      <c r="F35" s="2">
        <v>176</v>
      </c>
      <c r="G35" s="2">
        <v>27</v>
      </c>
      <c r="H35" s="2">
        <v>1</v>
      </c>
      <c r="I35" s="2">
        <v>61</v>
      </c>
      <c r="J35" s="2">
        <v>20</v>
      </c>
      <c r="K35" s="2">
        <v>0</v>
      </c>
      <c r="L35" s="2">
        <v>0</v>
      </c>
      <c r="M35" s="2">
        <v>0</v>
      </c>
      <c r="N35" s="2">
        <v>509</v>
      </c>
      <c r="O35" s="77"/>
      <c r="P35" s="88"/>
      <c r="Q35" s="88"/>
    </row>
    <row r="36" spans="2:17" x14ac:dyDescent="0.2">
      <c r="B36" s="40" t="s">
        <v>1271</v>
      </c>
      <c r="C36" s="19" t="s">
        <v>109</v>
      </c>
      <c r="D36" s="2">
        <v>1568</v>
      </c>
      <c r="E36" s="2">
        <v>952</v>
      </c>
      <c r="F36" s="2">
        <v>300</v>
      </c>
      <c r="G36" s="2">
        <v>60</v>
      </c>
      <c r="H36" s="2">
        <v>22</v>
      </c>
      <c r="I36" s="2">
        <v>179</v>
      </c>
      <c r="J36" s="2">
        <v>55</v>
      </c>
      <c r="K36" s="2">
        <v>0</v>
      </c>
      <c r="L36" s="2">
        <v>0</v>
      </c>
      <c r="M36" s="2">
        <v>0</v>
      </c>
      <c r="N36" s="2">
        <v>952</v>
      </c>
      <c r="O36" s="77"/>
    </row>
    <row r="37" spans="2:17" x14ac:dyDescent="0.15">
      <c r="B37" s="55"/>
      <c r="C37" s="19"/>
      <c r="D37" s="16" t="s">
        <v>351</v>
      </c>
      <c r="E37" s="16" t="s">
        <v>351</v>
      </c>
      <c r="F37" s="16" t="s">
        <v>351</v>
      </c>
      <c r="G37" s="16" t="s">
        <v>351</v>
      </c>
      <c r="H37" s="16" t="s">
        <v>351</v>
      </c>
      <c r="I37" s="16" t="s">
        <v>351</v>
      </c>
      <c r="J37" s="16" t="s">
        <v>351</v>
      </c>
      <c r="K37" s="16" t="s">
        <v>351</v>
      </c>
      <c r="L37" s="16" t="s">
        <v>351</v>
      </c>
      <c r="M37" s="16" t="s">
        <v>351</v>
      </c>
      <c r="N37" s="16" t="s">
        <v>351</v>
      </c>
    </row>
    <row r="38" spans="2:17" ht="13.8" thickBot="1" x14ac:dyDescent="0.25">
      <c r="B38" s="58"/>
      <c r="C38" s="117" t="s">
        <v>110</v>
      </c>
      <c r="D38" s="66">
        <v>100</v>
      </c>
      <c r="E38" s="18">
        <f>E36/$D$36*100</f>
        <v>60.714285714285708</v>
      </c>
      <c r="F38" s="18">
        <f t="shared" ref="F38:N38" si="8">F36/$D$36*100</f>
        <v>19.132653061224488</v>
      </c>
      <c r="G38" s="18">
        <f t="shared" si="8"/>
        <v>3.8265306122448979</v>
      </c>
      <c r="H38" s="18">
        <f t="shared" si="8"/>
        <v>1.403061224489796</v>
      </c>
      <c r="I38" s="18">
        <f t="shared" si="8"/>
        <v>11.415816326530612</v>
      </c>
      <c r="J38" s="18">
        <f t="shared" si="8"/>
        <v>3.5076530612244894</v>
      </c>
      <c r="K38" s="18">
        <f t="shared" si="8"/>
        <v>0</v>
      </c>
      <c r="L38" s="18">
        <f t="shared" si="8"/>
        <v>0</v>
      </c>
      <c r="M38" s="18">
        <f t="shared" si="8"/>
        <v>0</v>
      </c>
      <c r="N38" s="18">
        <f t="shared" si="8"/>
        <v>60.714285714285708</v>
      </c>
      <c r="O38" s="91"/>
    </row>
    <row r="39" spans="2:17" x14ac:dyDescent="0.2">
      <c r="B39" s="1" t="s">
        <v>1213</v>
      </c>
    </row>
    <row r="40" spans="2:17" x14ac:dyDescent="0.2">
      <c r="B40" s="1" t="s">
        <v>89</v>
      </c>
    </row>
  </sheetData>
  <mergeCells count="13">
    <mergeCell ref="N4:N8"/>
    <mergeCell ref="L4:M6"/>
    <mergeCell ref="L7:L8"/>
    <mergeCell ref="B4:C8"/>
    <mergeCell ref="D4:D8"/>
    <mergeCell ref="J4:J8"/>
    <mergeCell ref="K4:K8"/>
    <mergeCell ref="M7:M8"/>
    <mergeCell ref="I4:I8"/>
    <mergeCell ref="E5:E8"/>
    <mergeCell ref="F5:F8"/>
    <mergeCell ref="G5:G8"/>
    <mergeCell ref="H5:H8"/>
  </mergeCells>
  <phoneticPr fontId="9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1FA3EAEE-E5C6-4951-978D-20625B678B38}">
            <xm:f>年度表!$I$27</xm:f>
            <x14:dxf>
              <numFmt numFmtId="198" formatCode="&quot;令&quot;&quot;和&quot;&quot;元&quot;&quot;年&quot;"/>
            </x14:dxf>
          </x14:cfRule>
          <xm:sqref>B9:B38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CCFFCC"/>
    <pageSetUpPr fitToPage="1"/>
  </sheetPr>
  <dimension ref="B2:N15"/>
  <sheetViews>
    <sheetView zoomScaleSheetLayoutView="100" workbookViewId="0">
      <selection activeCell="B4" sqref="B4:N15"/>
    </sheetView>
  </sheetViews>
  <sheetFormatPr defaultColWidth="2.6640625" defaultRowHeight="13.2" x14ac:dyDescent="0.2"/>
  <cols>
    <col min="1" max="1" width="2.6640625" style="1"/>
    <col min="2" max="2" width="14.21875" style="1" bestFit="1" customWidth="1"/>
    <col min="3" max="14" width="5.6640625" style="1" customWidth="1"/>
    <col min="15" max="16384" width="2.6640625" style="1"/>
  </cols>
  <sheetData>
    <row r="2" spans="2:14" x14ac:dyDescent="0.2">
      <c r="B2" s="6" t="s">
        <v>1120</v>
      </c>
    </row>
    <row r="3" spans="2:14" ht="2.1" customHeight="1" thickBot="1" x14ac:dyDescent="0.25">
      <c r="B3" s="6"/>
    </row>
    <row r="4" spans="2:14" x14ac:dyDescent="0.2">
      <c r="B4" s="261" t="s">
        <v>108</v>
      </c>
      <c r="C4" s="300" t="s">
        <v>14</v>
      </c>
      <c r="D4" s="266" t="s">
        <v>169</v>
      </c>
      <c r="E4" s="287"/>
      <c r="F4" s="287"/>
      <c r="G4" s="287"/>
      <c r="H4" s="287"/>
      <c r="I4" s="287"/>
      <c r="J4" s="266" t="s">
        <v>175</v>
      </c>
      <c r="K4" s="287"/>
      <c r="L4" s="287"/>
      <c r="M4" s="287"/>
      <c r="N4" s="287"/>
    </row>
    <row r="5" spans="2:14" x14ac:dyDescent="0.2">
      <c r="B5" s="284"/>
      <c r="C5" s="301"/>
      <c r="D5" s="330" t="s">
        <v>109</v>
      </c>
      <c r="E5" s="9"/>
      <c r="F5" s="297" t="s">
        <v>171</v>
      </c>
      <c r="G5" s="297" t="s">
        <v>172</v>
      </c>
      <c r="H5" s="297" t="s">
        <v>173</v>
      </c>
      <c r="I5" s="297" t="s">
        <v>174</v>
      </c>
      <c r="J5" s="297" t="s">
        <v>109</v>
      </c>
      <c r="K5" s="297" t="s">
        <v>171</v>
      </c>
      <c r="L5" s="297" t="s">
        <v>172</v>
      </c>
      <c r="M5" s="297" t="s">
        <v>173</v>
      </c>
      <c r="N5" s="330" t="s">
        <v>174</v>
      </c>
    </row>
    <row r="6" spans="2:14" ht="81.75" customHeight="1" x14ac:dyDescent="0.2">
      <c r="B6" s="262"/>
      <c r="C6" s="331"/>
      <c r="D6" s="331"/>
      <c r="E6" s="38" t="s">
        <v>170</v>
      </c>
      <c r="F6" s="299"/>
      <c r="G6" s="299"/>
      <c r="H6" s="299"/>
      <c r="I6" s="299"/>
      <c r="J6" s="299"/>
      <c r="K6" s="299"/>
      <c r="L6" s="299"/>
      <c r="M6" s="299"/>
      <c r="N6" s="331"/>
    </row>
    <row r="7" spans="2:14" x14ac:dyDescent="0.2">
      <c r="B7" s="4"/>
      <c r="C7" s="3" t="s">
        <v>20</v>
      </c>
      <c r="D7" s="3" t="s">
        <v>20</v>
      </c>
      <c r="E7" s="3" t="s">
        <v>20</v>
      </c>
      <c r="F7" s="3" t="s">
        <v>20</v>
      </c>
      <c r="G7" s="3" t="s">
        <v>20</v>
      </c>
      <c r="H7" s="3" t="s">
        <v>20</v>
      </c>
      <c r="I7" s="3" t="s">
        <v>20</v>
      </c>
      <c r="J7" s="3" t="s">
        <v>20</v>
      </c>
      <c r="K7" s="3" t="s">
        <v>20</v>
      </c>
      <c r="L7" s="3" t="s">
        <v>20</v>
      </c>
      <c r="M7" s="3" t="s">
        <v>20</v>
      </c>
      <c r="N7" s="3" t="s">
        <v>20</v>
      </c>
    </row>
    <row r="8" spans="2:14" x14ac:dyDescent="0.2">
      <c r="B8" s="61">
        <v>43834</v>
      </c>
      <c r="C8" s="2">
        <v>236</v>
      </c>
      <c r="D8" s="2">
        <v>215</v>
      </c>
      <c r="E8" s="2">
        <v>117</v>
      </c>
      <c r="F8" s="2">
        <v>2</v>
      </c>
      <c r="G8" s="2">
        <v>149</v>
      </c>
      <c r="H8" s="2">
        <v>64</v>
      </c>
      <c r="I8" s="2">
        <v>0</v>
      </c>
      <c r="J8" s="2">
        <v>21</v>
      </c>
      <c r="K8" s="2">
        <v>0</v>
      </c>
      <c r="L8" s="2">
        <v>7</v>
      </c>
      <c r="M8" s="2">
        <v>14</v>
      </c>
      <c r="N8" s="2">
        <v>0</v>
      </c>
    </row>
    <row r="9" spans="2:14" x14ac:dyDescent="0.2">
      <c r="B9" s="61">
        <v>44200</v>
      </c>
      <c r="C9" s="2">
        <v>188</v>
      </c>
      <c r="D9" s="2">
        <v>171</v>
      </c>
      <c r="E9" s="2">
        <v>131</v>
      </c>
      <c r="F9" s="2">
        <v>4</v>
      </c>
      <c r="G9" s="2">
        <v>111</v>
      </c>
      <c r="H9" s="2">
        <v>56</v>
      </c>
      <c r="I9" s="2">
        <v>0</v>
      </c>
      <c r="J9" s="2">
        <v>17</v>
      </c>
      <c r="K9" s="2">
        <v>1</v>
      </c>
      <c r="L9" s="2">
        <v>4</v>
      </c>
      <c r="M9" s="2">
        <v>11</v>
      </c>
      <c r="N9" s="2">
        <v>1</v>
      </c>
    </row>
    <row r="10" spans="2:14" x14ac:dyDescent="0.2">
      <c r="B10" s="61">
        <v>44566</v>
      </c>
      <c r="C10" s="29">
        <v>166</v>
      </c>
      <c r="D10" s="2">
        <v>146</v>
      </c>
      <c r="E10" s="2">
        <v>81</v>
      </c>
      <c r="F10" s="2">
        <v>5</v>
      </c>
      <c r="G10" s="2">
        <v>102</v>
      </c>
      <c r="H10" s="2">
        <v>39</v>
      </c>
      <c r="I10" s="2">
        <v>0</v>
      </c>
      <c r="J10" s="2">
        <v>20</v>
      </c>
      <c r="K10" s="2">
        <v>0</v>
      </c>
      <c r="L10" s="2">
        <v>12</v>
      </c>
      <c r="M10" s="2">
        <v>8</v>
      </c>
      <c r="N10" s="2">
        <v>0</v>
      </c>
    </row>
    <row r="11" spans="2:14" x14ac:dyDescent="0.2">
      <c r="B11" s="61">
        <v>44930</v>
      </c>
      <c r="C11" s="86">
        <v>194</v>
      </c>
      <c r="D11" s="2">
        <v>170</v>
      </c>
      <c r="E11" s="2">
        <v>92</v>
      </c>
      <c r="F11" s="2">
        <v>0</v>
      </c>
      <c r="G11" s="2">
        <v>125</v>
      </c>
      <c r="H11" s="2">
        <v>45</v>
      </c>
      <c r="I11" s="2">
        <v>0</v>
      </c>
      <c r="J11" s="2">
        <v>24</v>
      </c>
      <c r="K11" s="2">
        <v>0</v>
      </c>
      <c r="L11" s="2">
        <v>16</v>
      </c>
      <c r="M11" s="2">
        <v>8</v>
      </c>
      <c r="N11" s="2">
        <v>0</v>
      </c>
    </row>
    <row r="12" spans="2:14" ht="13.8" thickBot="1" x14ac:dyDescent="0.25">
      <c r="B12" s="145">
        <v>45295</v>
      </c>
      <c r="C12" s="146">
        <v>179</v>
      </c>
      <c r="D12" s="146">
        <v>159</v>
      </c>
      <c r="E12" s="137">
        <v>89</v>
      </c>
      <c r="F12" s="69">
        <v>0</v>
      </c>
      <c r="G12" s="146">
        <f>'[2]116'!$M$12+'[2]116'!$O$12+'[2]116'!$Q$12+'[2]116'!$P$12</f>
        <v>108</v>
      </c>
      <c r="H12" s="146">
        <f>4+9+1+6+9+1+1+5+2+5+8</f>
        <v>51</v>
      </c>
      <c r="I12" s="69">
        <v>0</v>
      </c>
      <c r="J12" s="146">
        <v>20</v>
      </c>
      <c r="K12" s="69">
        <v>0</v>
      </c>
      <c r="L12" s="137">
        <v>6</v>
      </c>
      <c r="M12" s="137">
        <v>14</v>
      </c>
      <c r="N12" s="69">
        <v>0</v>
      </c>
    </row>
    <row r="14" spans="2:14" x14ac:dyDescent="0.2">
      <c r="B14" s="1" t="s">
        <v>1092</v>
      </c>
    </row>
    <row r="15" spans="2:14" x14ac:dyDescent="0.2">
      <c r="B15" s="1" t="s">
        <v>89</v>
      </c>
    </row>
  </sheetData>
  <mergeCells count="14">
    <mergeCell ref="N5:N6"/>
    <mergeCell ref="J4:N4"/>
    <mergeCell ref="I5:I6"/>
    <mergeCell ref="D4:I4"/>
    <mergeCell ref="J5:J6"/>
    <mergeCell ref="K5:K6"/>
    <mergeCell ref="L5:L6"/>
    <mergeCell ref="M5:M6"/>
    <mergeCell ref="H5:H6"/>
    <mergeCell ref="B4:B6"/>
    <mergeCell ref="C4:C6"/>
    <mergeCell ref="D5:D6"/>
    <mergeCell ref="F5:F6"/>
    <mergeCell ref="G5:G6"/>
  </mergeCells>
  <phoneticPr fontId="9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C8E8CFCB-346D-444F-BDB5-2CD94E85EE1B}">
            <xm:f>年度表!$I$27</xm:f>
            <x14:dxf>
              <numFmt numFmtId="197" formatCode="&quot;令&quot;&quot;和&quot;&quot;元&quot;&quot;年&quot;&quot;3月卒&quot;"/>
            </x14:dxf>
          </x14:cfRule>
          <xm:sqref>B7:B12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CCFFCC"/>
    <pageSetUpPr fitToPage="1"/>
  </sheetPr>
  <dimension ref="B2:AA14"/>
  <sheetViews>
    <sheetView zoomScaleSheetLayoutView="100" workbookViewId="0">
      <selection activeCell="B4" sqref="B4:W14"/>
    </sheetView>
  </sheetViews>
  <sheetFormatPr defaultColWidth="2.6640625" defaultRowHeight="13.2" x14ac:dyDescent="0.2"/>
  <cols>
    <col min="1" max="1" width="2.6640625" style="1"/>
    <col min="2" max="2" width="14.21875" style="1" bestFit="1" customWidth="1"/>
    <col min="3" max="3" width="4.44140625" style="1" bestFit="1" customWidth="1"/>
    <col min="4" max="23" width="4.44140625" style="1" customWidth="1"/>
    <col min="24" max="26" width="2.6640625" style="1"/>
    <col min="27" max="27" width="5.109375" style="1" bestFit="1" customWidth="1"/>
    <col min="28" max="16384" width="2.6640625" style="1"/>
  </cols>
  <sheetData>
    <row r="2" spans="2:27" x14ac:dyDescent="0.2">
      <c r="B2" s="6" t="s">
        <v>1121</v>
      </c>
    </row>
    <row r="3" spans="2:27" ht="2.1" customHeight="1" thickBot="1" x14ac:dyDescent="0.25">
      <c r="B3" s="6"/>
    </row>
    <row r="4" spans="2:27" x14ac:dyDescent="0.2">
      <c r="B4" s="261" t="s">
        <v>108</v>
      </c>
      <c r="C4" s="300" t="s">
        <v>14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</row>
    <row r="5" spans="2:27" ht="199.2" x14ac:dyDescent="0.2">
      <c r="B5" s="262"/>
      <c r="C5" s="331"/>
      <c r="D5" s="39" t="s">
        <v>1075</v>
      </c>
      <c r="E5" s="39" t="s">
        <v>176</v>
      </c>
      <c r="F5" s="39" t="s">
        <v>1076</v>
      </c>
      <c r="G5" s="39" t="s">
        <v>177</v>
      </c>
      <c r="H5" s="39" t="s">
        <v>178</v>
      </c>
      <c r="I5" s="39" t="s">
        <v>179</v>
      </c>
      <c r="J5" s="39" t="s">
        <v>180</v>
      </c>
      <c r="K5" s="39" t="s">
        <v>1077</v>
      </c>
      <c r="L5" s="39" t="s">
        <v>1078</v>
      </c>
      <c r="M5" s="39" t="s">
        <v>1079</v>
      </c>
      <c r="N5" s="39" t="s">
        <v>1080</v>
      </c>
      <c r="O5" s="39" t="s">
        <v>1081</v>
      </c>
      <c r="P5" s="39" t="s">
        <v>1082</v>
      </c>
      <c r="Q5" s="39" t="s">
        <v>1083</v>
      </c>
      <c r="R5" s="39" t="s">
        <v>1084</v>
      </c>
      <c r="S5" s="39" t="s">
        <v>1085</v>
      </c>
      <c r="T5" s="39" t="s">
        <v>181</v>
      </c>
      <c r="U5" s="39" t="s">
        <v>183</v>
      </c>
      <c r="V5" s="39" t="s">
        <v>184</v>
      </c>
      <c r="W5" s="39" t="s">
        <v>182</v>
      </c>
    </row>
    <row r="6" spans="2:27" x14ac:dyDescent="0.2">
      <c r="B6" s="4"/>
      <c r="C6" s="3" t="s">
        <v>20</v>
      </c>
      <c r="D6" s="3" t="s">
        <v>20</v>
      </c>
      <c r="E6" s="3" t="s">
        <v>20</v>
      </c>
      <c r="F6" s="3" t="s">
        <v>20</v>
      </c>
      <c r="G6" s="3" t="s">
        <v>20</v>
      </c>
      <c r="H6" s="3" t="s">
        <v>20</v>
      </c>
      <c r="I6" s="3" t="s">
        <v>20</v>
      </c>
      <c r="J6" s="3" t="s">
        <v>20</v>
      </c>
      <c r="K6" s="3" t="s">
        <v>20</v>
      </c>
      <c r="L6" s="3" t="s">
        <v>20</v>
      </c>
      <c r="M6" s="3" t="s">
        <v>20</v>
      </c>
      <c r="N6" s="3" t="s">
        <v>20</v>
      </c>
      <c r="O6" s="3" t="s">
        <v>20</v>
      </c>
      <c r="P6" s="3" t="s">
        <v>20</v>
      </c>
      <c r="Q6" s="3" t="s">
        <v>20</v>
      </c>
      <c r="R6" s="3" t="s">
        <v>20</v>
      </c>
      <c r="S6" s="3" t="s">
        <v>20</v>
      </c>
      <c r="T6" s="3" t="s">
        <v>20</v>
      </c>
      <c r="U6" s="3" t="s">
        <v>20</v>
      </c>
      <c r="V6" s="3" t="s">
        <v>20</v>
      </c>
      <c r="W6" s="3" t="s">
        <v>20</v>
      </c>
    </row>
    <row r="7" spans="2:27" x14ac:dyDescent="0.2">
      <c r="B7" s="61">
        <v>43834</v>
      </c>
      <c r="C7" s="2">
        <v>215</v>
      </c>
      <c r="D7" s="2">
        <v>2</v>
      </c>
      <c r="E7" s="2">
        <v>0</v>
      </c>
      <c r="F7" s="2">
        <v>0</v>
      </c>
      <c r="G7" s="2">
        <v>25</v>
      </c>
      <c r="H7" s="2">
        <v>124</v>
      </c>
      <c r="I7" s="2">
        <v>8</v>
      </c>
      <c r="J7" s="2">
        <v>1</v>
      </c>
      <c r="K7" s="2">
        <v>3</v>
      </c>
      <c r="L7" s="2">
        <v>17</v>
      </c>
      <c r="M7" s="2">
        <v>0</v>
      </c>
      <c r="N7" s="2">
        <v>0</v>
      </c>
      <c r="O7" s="2">
        <v>0</v>
      </c>
      <c r="P7" s="2">
        <v>10</v>
      </c>
      <c r="Q7" s="2">
        <v>1</v>
      </c>
      <c r="R7" s="2">
        <v>0</v>
      </c>
      <c r="S7" s="2">
        <v>11</v>
      </c>
      <c r="T7" s="2">
        <v>4</v>
      </c>
      <c r="U7" s="2">
        <v>5</v>
      </c>
      <c r="V7" s="2">
        <v>4</v>
      </c>
      <c r="W7" s="2">
        <v>0</v>
      </c>
    </row>
    <row r="8" spans="2:27" x14ac:dyDescent="0.2">
      <c r="B8" s="61">
        <v>44200</v>
      </c>
      <c r="C8" s="2">
        <v>171</v>
      </c>
      <c r="D8" s="2">
        <v>4</v>
      </c>
      <c r="E8" s="2">
        <v>0</v>
      </c>
      <c r="F8" s="2">
        <v>0</v>
      </c>
      <c r="G8" s="2">
        <v>24</v>
      </c>
      <c r="H8" s="2">
        <v>87</v>
      </c>
      <c r="I8" s="2">
        <v>4</v>
      </c>
      <c r="J8" s="2">
        <v>2</v>
      </c>
      <c r="K8" s="2">
        <v>2</v>
      </c>
      <c r="L8" s="2">
        <v>17</v>
      </c>
      <c r="M8" s="2">
        <v>1</v>
      </c>
      <c r="N8" s="2">
        <v>0</v>
      </c>
      <c r="O8" s="2">
        <v>0</v>
      </c>
      <c r="P8" s="2">
        <v>6</v>
      </c>
      <c r="Q8" s="2">
        <v>7</v>
      </c>
      <c r="R8" s="2">
        <v>0</v>
      </c>
      <c r="S8" s="2">
        <v>9</v>
      </c>
      <c r="T8" s="2">
        <v>1</v>
      </c>
      <c r="U8" s="2">
        <v>4</v>
      </c>
      <c r="V8" s="2">
        <v>3</v>
      </c>
      <c r="W8" s="2">
        <v>0</v>
      </c>
    </row>
    <row r="9" spans="2:27" x14ac:dyDescent="0.2">
      <c r="B9" s="61">
        <v>44566</v>
      </c>
      <c r="C9" s="29">
        <v>146</v>
      </c>
      <c r="D9" s="2">
        <v>4</v>
      </c>
      <c r="E9" s="2">
        <v>1</v>
      </c>
      <c r="F9" s="2">
        <v>0</v>
      </c>
      <c r="G9" s="2">
        <v>16</v>
      </c>
      <c r="H9" s="2">
        <v>84</v>
      </c>
      <c r="I9" s="2">
        <v>1</v>
      </c>
      <c r="J9" s="2">
        <v>1</v>
      </c>
      <c r="K9" s="2">
        <v>5</v>
      </c>
      <c r="L9" s="2">
        <v>6</v>
      </c>
      <c r="M9" s="2">
        <v>1</v>
      </c>
      <c r="N9" s="2">
        <v>0</v>
      </c>
      <c r="O9" s="2">
        <v>0</v>
      </c>
      <c r="P9" s="2">
        <v>7</v>
      </c>
      <c r="Q9" s="2">
        <v>0</v>
      </c>
      <c r="R9" s="2">
        <v>0</v>
      </c>
      <c r="S9" s="2">
        <v>6</v>
      </c>
      <c r="T9" s="2">
        <v>0</v>
      </c>
      <c r="U9" s="2">
        <v>6</v>
      </c>
      <c r="V9" s="2">
        <v>8</v>
      </c>
      <c r="W9" s="2">
        <v>0</v>
      </c>
    </row>
    <row r="10" spans="2:27" x14ac:dyDescent="0.2">
      <c r="B10" s="61">
        <v>44930</v>
      </c>
      <c r="C10" s="29">
        <v>194</v>
      </c>
      <c r="D10" s="2">
        <v>0</v>
      </c>
      <c r="E10" s="2">
        <v>0</v>
      </c>
      <c r="F10" s="2">
        <v>0</v>
      </c>
      <c r="G10" s="2">
        <v>32</v>
      </c>
      <c r="H10" s="2">
        <v>103</v>
      </c>
      <c r="I10" s="2">
        <v>3</v>
      </c>
      <c r="J10" s="2">
        <v>0</v>
      </c>
      <c r="K10" s="2">
        <v>7</v>
      </c>
      <c r="L10" s="2">
        <v>8</v>
      </c>
      <c r="M10" s="2">
        <v>1</v>
      </c>
      <c r="N10" s="2">
        <v>1</v>
      </c>
      <c r="O10" s="2">
        <v>4</v>
      </c>
      <c r="P10" s="2">
        <v>10</v>
      </c>
      <c r="Q10" s="2">
        <v>2</v>
      </c>
      <c r="R10" s="2">
        <v>0</v>
      </c>
      <c r="S10" s="2">
        <v>4</v>
      </c>
      <c r="T10" s="2">
        <v>4</v>
      </c>
      <c r="U10" s="2">
        <v>4</v>
      </c>
      <c r="V10" s="2">
        <v>11</v>
      </c>
      <c r="W10" s="2">
        <v>0</v>
      </c>
    </row>
    <row r="11" spans="2:27" ht="13.8" thickBot="1" x14ac:dyDescent="0.25">
      <c r="B11" s="145">
        <v>45295</v>
      </c>
      <c r="C11" s="147">
        <v>179</v>
      </c>
      <c r="D11" s="147">
        <v>0</v>
      </c>
      <c r="E11" s="147">
        <v>0</v>
      </c>
      <c r="F11" s="147">
        <v>0</v>
      </c>
      <c r="G11" s="147">
        <v>20</v>
      </c>
      <c r="H11" s="147">
        <v>89</v>
      </c>
      <c r="I11" s="147">
        <v>5</v>
      </c>
      <c r="J11" s="147">
        <v>0</v>
      </c>
      <c r="K11" s="147">
        <v>5</v>
      </c>
      <c r="L11" s="147">
        <v>9</v>
      </c>
      <c r="M11" s="147">
        <v>1</v>
      </c>
      <c r="N11" s="147">
        <v>0</v>
      </c>
      <c r="O11" s="147">
        <v>7</v>
      </c>
      <c r="P11" s="147">
        <v>11</v>
      </c>
      <c r="Q11" s="147">
        <v>4</v>
      </c>
      <c r="R11" s="147">
        <v>1</v>
      </c>
      <c r="S11" s="147">
        <v>7</v>
      </c>
      <c r="T11" s="147">
        <v>2</v>
      </c>
      <c r="U11" s="147">
        <v>6</v>
      </c>
      <c r="V11" s="147">
        <v>12</v>
      </c>
      <c r="W11" s="147">
        <v>0</v>
      </c>
      <c r="AA11" s="132"/>
    </row>
    <row r="13" spans="2:27" x14ac:dyDescent="0.2">
      <c r="B13" s="1" t="s">
        <v>1213</v>
      </c>
    </row>
    <row r="14" spans="2:27" x14ac:dyDescent="0.2">
      <c r="B14" s="1" t="s">
        <v>89</v>
      </c>
    </row>
  </sheetData>
  <mergeCells count="2">
    <mergeCell ref="B4:B5"/>
    <mergeCell ref="C4:C5"/>
  </mergeCells>
  <phoneticPr fontId="9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071BDDCC-2B8C-478C-AB9F-00AC11E5D73B}">
            <xm:f>年度表!$I$27</xm:f>
            <x14:dxf>
              <numFmt numFmtId="197" formatCode="&quot;令&quot;&quot;和&quot;&quot;元&quot;&quot;年&quot;&quot;3月卒&quot;"/>
            </x14:dxf>
          </x14:cfRule>
          <xm:sqref>B7:B11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7217B-BAA8-43B8-A50D-FE8B9EFC07DF}">
  <sheetPr codeName="Sheet31">
    <tabColor rgb="FFCCFFCC"/>
    <pageSetUpPr fitToPage="1"/>
  </sheetPr>
  <dimension ref="B2:O32"/>
  <sheetViews>
    <sheetView topLeftCell="A16" zoomScaleSheetLayoutView="100" workbookViewId="0">
      <selection activeCell="B3" sqref="B3:O32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3" width="5.21875" style="1" bestFit="1" customWidth="1"/>
    <col min="4" max="14" width="6.109375" style="1" bestFit="1" customWidth="1"/>
    <col min="15" max="15" width="6.109375" style="1" customWidth="1"/>
    <col min="16" max="16384" width="2.6640625" style="1"/>
  </cols>
  <sheetData>
    <row r="2" spans="2:15" x14ac:dyDescent="0.2">
      <c r="B2" s="6" t="s">
        <v>1122</v>
      </c>
    </row>
    <row r="3" spans="2:15" ht="20.100000000000001" customHeight="1" thickBot="1" x14ac:dyDescent="0.25">
      <c r="B3" s="15" t="s">
        <v>185</v>
      </c>
      <c r="O3" s="5" t="s">
        <v>189</v>
      </c>
    </row>
    <row r="4" spans="2:15" x14ac:dyDescent="0.2">
      <c r="B4" s="261" t="s">
        <v>0</v>
      </c>
      <c r="C4" s="354" t="s">
        <v>186</v>
      </c>
      <c r="D4" s="265" t="s">
        <v>190</v>
      </c>
      <c r="E4" s="266"/>
      <c r="F4" s="265" t="s">
        <v>191</v>
      </c>
      <c r="G4" s="266"/>
      <c r="H4" s="265" t="s">
        <v>192</v>
      </c>
      <c r="I4" s="266"/>
      <c r="J4" s="265" t="s">
        <v>193</v>
      </c>
      <c r="K4" s="266"/>
      <c r="L4" s="265" t="s">
        <v>194</v>
      </c>
      <c r="M4" s="266"/>
      <c r="N4" s="265" t="s">
        <v>195</v>
      </c>
      <c r="O4" s="266"/>
    </row>
    <row r="5" spans="2:15" x14ac:dyDescent="0.2">
      <c r="B5" s="262"/>
      <c r="C5" s="355"/>
      <c r="D5" s="36" t="s">
        <v>15</v>
      </c>
      <c r="E5" s="37" t="s">
        <v>16</v>
      </c>
      <c r="F5" s="36" t="s">
        <v>15</v>
      </c>
      <c r="G5" s="37" t="s">
        <v>16</v>
      </c>
      <c r="H5" s="36" t="s">
        <v>15</v>
      </c>
      <c r="I5" s="37" t="s">
        <v>16</v>
      </c>
      <c r="J5" s="36" t="s">
        <v>15</v>
      </c>
      <c r="K5" s="37" t="s">
        <v>16</v>
      </c>
      <c r="L5" s="36" t="s">
        <v>15</v>
      </c>
      <c r="M5" s="37" t="s">
        <v>16</v>
      </c>
      <c r="N5" s="36" t="s">
        <v>15</v>
      </c>
      <c r="O5" s="37" t="s">
        <v>16</v>
      </c>
    </row>
    <row r="6" spans="2:15" x14ac:dyDescent="0.2">
      <c r="B6" s="352">
        <f>年度表!A2</f>
        <v>43834</v>
      </c>
      <c r="C6" s="23" t="s">
        <v>187</v>
      </c>
      <c r="D6" s="8">
        <v>116.7</v>
      </c>
      <c r="E6" s="8">
        <v>115.5</v>
      </c>
      <c r="F6" s="8">
        <v>122.8</v>
      </c>
      <c r="G6" s="8">
        <v>121.5</v>
      </c>
      <c r="H6" s="8">
        <v>128.19999999999999</v>
      </c>
      <c r="I6" s="8">
        <v>127.1</v>
      </c>
      <c r="J6" s="8">
        <v>133.4</v>
      </c>
      <c r="K6" s="8">
        <v>133.5</v>
      </c>
      <c r="L6" s="8">
        <v>138.80000000000001</v>
      </c>
      <c r="M6" s="8">
        <v>139.4</v>
      </c>
      <c r="N6" s="8">
        <v>145.1</v>
      </c>
      <c r="O6" s="8">
        <v>146.4</v>
      </c>
    </row>
    <row r="7" spans="2:15" x14ac:dyDescent="0.2">
      <c r="B7" s="353"/>
      <c r="C7" s="24" t="s">
        <v>188</v>
      </c>
      <c r="D7" s="18">
        <v>21.5</v>
      </c>
      <c r="E7" s="18">
        <v>20.8</v>
      </c>
      <c r="F7" s="18">
        <v>24.3</v>
      </c>
      <c r="G7" s="18">
        <v>23.4</v>
      </c>
      <c r="H7" s="18">
        <v>27.3</v>
      </c>
      <c r="I7" s="18">
        <v>26.3</v>
      </c>
      <c r="J7" s="18">
        <v>30.9</v>
      </c>
      <c r="K7" s="18">
        <v>29.9</v>
      </c>
      <c r="L7" s="18">
        <v>34</v>
      </c>
      <c r="M7" s="18">
        <v>33.5</v>
      </c>
      <c r="N7" s="18">
        <v>39</v>
      </c>
      <c r="O7" s="18">
        <v>38.5</v>
      </c>
    </row>
    <row r="8" spans="2:15" x14ac:dyDescent="0.2">
      <c r="B8" s="352">
        <f>年度表!A3</f>
        <v>44200</v>
      </c>
      <c r="C8" s="23" t="s">
        <v>187</v>
      </c>
      <c r="D8" s="8">
        <v>118</v>
      </c>
      <c r="E8" s="8">
        <v>116.8</v>
      </c>
      <c r="F8" s="8">
        <v>123.8</v>
      </c>
      <c r="G8" s="8">
        <v>122.5</v>
      </c>
      <c r="H8" s="8">
        <v>129.19999999999999</v>
      </c>
      <c r="I8" s="8">
        <v>128.6</v>
      </c>
      <c r="J8" s="8">
        <v>134.5</v>
      </c>
      <c r="K8" s="8">
        <v>134.4</v>
      </c>
      <c r="L8" s="8">
        <v>140.19999999999999</v>
      </c>
      <c r="M8" s="8">
        <v>141.69999999999999</v>
      </c>
      <c r="N8" s="8">
        <v>146</v>
      </c>
      <c r="O8" s="8">
        <v>146.9</v>
      </c>
    </row>
    <row r="9" spans="2:15" x14ac:dyDescent="0.2">
      <c r="B9" s="353"/>
      <c r="C9" s="24" t="s">
        <v>188</v>
      </c>
      <c r="D9" s="18">
        <v>22.1</v>
      </c>
      <c r="E9" s="18">
        <v>21.4</v>
      </c>
      <c r="F9" s="18">
        <v>25.1</v>
      </c>
      <c r="G9" s="18">
        <v>24.1</v>
      </c>
      <c r="H9" s="18">
        <v>28.5</v>
      </c>
      <c r="I9" s="18">
        <v>27.1</v>
      </c>
      <c r="J9" s="18">
        <v>32.200000000000003</v>
      </c>
      <c r="K9" s="18">
        <v>30.8</v>
      </c>
      <c r="L9" s="18">
        <v>36.5</v>
      </c>
      <c r="M9" s="18">
        <v>35.299999999999997</v>
      </c>
      <c r="N9" s="18">
        <v>39.700000000000003</v>
      </c>
      <c r="O9" s="18">
        <v>39.200000000000003</v>
      </c>
    </row>
    <row r="10" spans="2:15" x14ac:dyDescent="0.2">
      <c r="B10" s="352">
        <f>年度表!A4</f>
        <v>44566</v>
      </c>
      <c r="C10" s="23" t="s">
        <v>187</v>
      </c>
      <c r="D10" s="8">
        <v>116.9428184713376</v>
      </c>
      <c r="E10" s="8">
        <v>116.21083197389886</v>
      </c>
      <c r="F10" s="8">
        <v>122.93848909657318</v>
      </c>
      <c r="G10" s="8">
        <v>121.68196774193545</v>
      </c>
      <c r="H10" s="8">
        <v>128.44585185185187</v>
      </c>
      <c r="I10" s="8">
        <v>127.57123762376237</v>
      </c>
      <c r="J10" s="8">
        <v>133.87251470588234</v>
      </c>
      <c r="K10" s="8">
        <v>134.1547393364929</v>
      </c>
      <c r="L10" s="8">
        <v>139.20182763744427</v>
      </c>
      <c r="M10" s="8">
        <v>140.40616923076919</v>
      </c>
      <c r="N10" s="8">
        <v>145.9566272189349</v>
      </c>
      <c r="O10" s="8">
        <v>147.25417785234896</v>
      </c>
    </row>
    <row r="11" spans="2:15" x14ac:dyDescent="0.2">
      <c r="B11" s="353"/>
      <c r="C11" s="24" t="s">
        <v>188</v>
      </c>
      <c r="D11" s="66">
        <v>21.978471337579627</v>
      </c>
      <c r="E11" s="18">
        <v>21.341370309951056</v>
      </c>
      <c r="F11" s="18">
        <v>24.424096573208722</v>
      </c>
      <c r="G11" s="18">
        <v>23.663548387096771</v>
      </c>
      <c r="H11" s="18">
        <v>27.716800000000006</v>
      </c>
      <c r="I11" s="18">
        <v>26.66793729372937</v>
      </c>
      <c r="J11" s="18">
        <v>31.180191176470593</v>
      </c>
      <c r="K11" s="18">
        <v>30.461816745655611</v>
      </c>
      <c r="L11" s="18">
        <v>34.796493313521552</v>
      </c>
      <c r="M11" s="18">
        <v>34.356661538461537</v>
      </c>
      <c r="N11" s="18">
        <v>40.133668639053255</v>
      </c>
      <c r="O11" s="18">
        <v>39.740922818791951</v>
      </c>
    </row>
    <row r="12" spans="2:15" x14ac:dyDescent="0.2">
      <c r="B12" s="352">
        <f>年度表!A5</f>
        <v>44932</v>
      </c>
      <c r="C12" s="23" t="s">
        <v>187</v>
      </c>
      <c r="D12" s="113">
        <v>117.2</v>
      </c>
      <c r="E12" s="85">
        <v>116.3</v>
      </c>
      <c r="F12" s="85">
        <v>123</v>
      </c>
      <c r="G12" s="85">
        <v>121.8</v>
      </c>
      <c r="H12" s="85">
        <v>128.69999999999999</v>
      </c>
      <c r="I12" s="85">
        <v>128</v>
      </c>
      <c r="J12" s="85">
        <v>134.19999999999999</v>
      </c>
      <c r="K12" s="85">
        <v>133.9</v>
      </c>
      <c r="L12" s="85">
        <v>139.80000000000001</v>
      </c>
      <c r="M12" s="85">
        <v>140.80000000000001</v>
      </c>
      <c r="N12" s="85">
        <v>146</v>
      </c>
      <c r="O12" s="85">
        <v>147.6</v>
      </c>
    </row>
    <row r="13" spans="2:15" x14ac:dyDescent="0.2">
      <c r="B13" s="353"/>
      <c r="C13" s="24" t="s">
        <v>188</v>
      </c>
      <c r="D13" s="115">
        <v>21.6</v>
      </c>
      <c r="E13" s="114">
        <v>21.2</v>
      </c>
      <c r="F13" s="114">
        <v>24.6</v>
      </c>
      <c r="G13" s="114">
        <v>23.5</v>
      </c>
      <c r="H13" s="114">
        <v>27.9</v>
      </c>
      <c r="I13" s="114">
        <v>27.1</v>
      </c>
      <c r="J13" s="114">
        <v>31.7</v>
      </c>
      <c r="K13" s="114">
        <v>30.6</v>
      </c>
      <c r="L13" s="114">
        <v>35.5</v>
      </c>
      <c r="M13" s="114">
        <v>34.700000000000003</v>
      </c>
      <c r="N13" s="114">
        <v>40.1</v>
      </c>
      <c r="O13" s="114">
        <v>39.700000000000003</v>
      </c>
    </row>
    <row r="14" spans="2:15" x14ac:dyDescent="0.2">
      <c r="B14" s="352">
        <f>年度表!A6</f>
        <v>45298</v>
      </c>
      <c r="C14" s="23" t="s">
        <v>1294</v>
      </c>
      <c r="D14" s="148">
        <v>116.88915191303964</v>
      </c>
      <c r="E14" s="149">
        <v>115.57885128983868</v>
      </c>
      <c r="F14" s="149">
        <v>122.74373250314794</v>
      </c>
      <c r="G14" s="149">
        <v>121.48537137860733</v>
      </c>
      <c r="H14" s="149">
        <v>128.26741818979528</v>
      </c>
      <c r="I14" s="149">
        <v>127.7520394024166</v>
      </c>
      <c r="J14" s="149">
        <v>133.98726044192591</v>
      </c>
      <c r="K14" s="149">
        <v>133.94318006594065</v>
      </c>
      <c r="L14" s="149">
        <v>139.73099948971705</v>
      </c>
      <c r="M14" s="149">
        <v>140.47913991323946</v>
      </c>
      <c r="N14" s="149">
        <v>146.45280812491015</v>
      </c>
      <c r="O14" s="149">
        <v>147.92062624378107</v>
      </c>
    </row>
    <row r="15" spans="2:15" ht="13.8" thickBot="1" x14ac:dyDescent="0.25">
      <c r="B15" s="353"/>
      <c r="C15" s="150" t="s">
        <v>1295</v>
      </c>
      <c r="D15" s="151">
        <v>21.33995962285378</v>
      </c>
      <c r="E15" s="152">
        <v>20.832275738871239</v>
      </c>
      <c r="F15" s="152">
        <v>24.109480691381425</v>
      </c>
      <c r="G15" s="152">
        <v>23.575962315929416</v>
      </c>
      <c r="H15" s="152">
        <v>27.563471982262271</v>
      </c>
      <c r="I15" s="152">
        <v>26.7</v>
      </c>
      <c r="J15" s="152">
        <v>31.551738613634715</v>
      </c>
      <c r="K15" s="152">
        <v>30.52358237914898</v>
      </c>
      <c r="L15" s="152">
        <v>35.200134483596109</v>
      </c>
      <c r="M15" s="152">
        <v>34.579787671584413</v>
      </c>
      <c r="N15" s="152">
        <v>41.202683279404319</v>
      </c>
      <c r="O15" s="152">
        <v>40.405098422975271</v>
      </c>
    </row>
    <row r="16" spans="2:15" ht="20.100000000000001" customHeight="1" x14ac:dyDescent="0.2"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</row>
    <row r="17" spans="2:15" x14ac:dyDescent="0.2"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</row>
    <row r="18" spans="2:15" ht="13.8" thickBot="1" x14ac:dyDescent="0.25">
      <c r="B18" s="15" t="s">
        <v>196</v>
      </c>
      <c r="C18" s="77"/>
      <c r="D18" s="77"/>
      <c r="E18" s="77"/>
      <c r="F18" s="77"/>
      <c r="G18" s="77"/>
      <c r="H18" s="77"/>
      <c r="I18" s="5" t="s">
        <v>189</v>
      </c>
      <c r="J18" s="77"/>
      <c r="K18" s="77"/>
      <c r="L18" s="77"/>
      <c r="M18" s="77"/>
      <c r="N18" s="77"/>
      <c r="O18" s="77"/>
    </row>
    <row r="19" spans="2:15" x14ac:dyDescent="0.2">
      <c r="B19" s="261" t="s">
        <v>0</v>
      </c>
      <c r="C19" s="354" t="s">
        <v>186</v>
      </c>
      <c r="D19" s="265" t="s">
        <v>190</v>
      </c>
      <c r="E19" s="266"/>
      <c r="F19" s="265" t="s">
        <v>191</v>
      </c>
      <c r="G19" s="266"/>
      <c r="H19" s="265" t="s">
        <v>192</v>
      </c>
      <c r="I19" s="266"/>
      <c r="J19" s="77"/>
      <c r="K19" s="77"/>
      <c r="L19" s="77"/>
      <c r="M19" s="77"/>
      <c r="N19" s="77"/>
      <c r="O19" s="77"/>
    </row>
    <row r="20" spans="2:15" x14ac:dyDescent="0.2">
      <c r="B20" s="262"/>
      <c r="C20" s="355"/>
      <c r="D20" s="142" t="s">
        <v>15</v>
      </c>
      <c r="E20" s="143" t="s">
        <v>16</v>
      </c>
      <c r="F20" s="142" t="s">
        <v>15</v>
      </c>
      <c r="G20" s="143" t="s">
        <v>16</v>
      </c>
      <c r="H20" s="142" t="s">
        <v>15</v>
      </c>
      <c r="I20" s="143" t="s">
        <v>16</v>
      </c>
      <c r="J20" s="77"/>
      <c r="K20" s="77"/>
      <c r="L20" s="77"/>
      <c r="M20" s="88"/>
      <c r="N20" s="88"/>
      <c r="O20" s="77"/>
    </row>
    <row r="21" spans="2:15" x14ac:dyDescent="0.2">
      <c r="B21" s="352">
        <f>年度表!A2</f>
        <v>43834</v>
      </c>
      <c r="C21" s="23" t="s">
        <v>187</v>
      </c>
      <c r="D21" s="8">
        <v>153.69999999999999</v>
      </c>
      <c r="E21" s="8">
        <v>152</v>
      </c>
      <c r="F21" s="8">
        <v>160.5</v>
      </c>
      <c r="G21" s="8">
        <v>155.30000000000001</v>
      </c>
      <c r="H21" s="8">
        <v>166</v>
      </c>
      <c r="I21" s="8">
        <v>156.4</v>
      </c>
      <c r="J21" s="77"/>
      <c r="K21" s="77"/>
      <c r="L21" s="77"/>
      <c r="M21" s="77"/>
      <c r="N21" s="77"/>
      <c r="O21" s="77"/>
    </row>
    <row r="22" spans="2:15" x14ac:dyDescent="0.2">
      <c r="B22" s="353"/>
      <c r="C22" s="24" t="s">
        <v>188</v>
      </c>
      <c r="D22" s="18">
        <v>45.8</v>
      </c>
      <c r="E22" s="18">
        <v>43.8</v>
      </c>
      <c r="F22" s="18">
        <v>50.5</v>
      </c>
      <c r="G22" s="18">
        <v>48</v>
      </c>
      <c r="H22" s="18">
        <v>55.8</v>
      </c>
      <c r="I22" s="18">
        <v>49.9</v>
      </c>
      <c r="J22" s="77"/>
      <c r="K22" s="77"/>
      <c r="L22" s="77"/>
      <c r="M22" s="77"/>
      <c r="N22" s="77"/>
      <c r="O22" s="77"/>
    </row>
    <row r="23" spans="2:15" x14ac:dyDescent="0.2">
      <c r="B23" s="352">
        <f>年度表!A3</f>
        <v>44200</v>
      </c>
      <c r="C23" s="23" t="s">
        <v>187</v>
      </c>
      <c r="D23" s="8">
        <v>153.287326120556</v>
      </c>
      <c r="E23" s="8">
        <v>151.57881355932199</v>
      </c>
      <c r="F23" s="8">
        <v>160.552461322082</v>
      </c>
      <c r="G23" s="8">
        <v>154.64085545722699</v>
      </c>
      <c r="H23" s="8">
        <v>165.299301675978</v>
      </c>
      <c r="I23" s="8">
        <v>156.6584</v>
      </c>
      <c r="J23" s="77"/>
      <c r="K23" s="77"/>
      <c r="L23" s="77"/>
      <c r="M23" s="77"/>
      <c r="N23" s="77"/>
      <c r="O23" s="77"/>
    </row>
    <row r="24" spans="2:15" x14ac:dyDescent="0.2">
      <c r="B24" s="353"/>
      <c r="C24" s="24" t="s">
        <v>188</v>
      </c>
      <c r="D24" s="18">
        <v>45.186862442040201</v>
      </c>
      <c r="E24" s="18">
        <v>44.8935028248588</v>
      </c>
      <c r="F24" s="18">
        <v>50.5860759493671</v>
      </c>
      <c r="G24" s="18">
        <v>46.914896755162196</v>
      </c>
      <c r="H24" s="18">
        <v>55.054748603352003</v>
      </c>
      <c r="I24" s="18">
        <v>50.095359999999999</v>
      </c>
      <c r="J24" s="77"/>
      <c r="K24" s="77"/>
      <c r="L24" s="77"/>
      <c r="M24" s="77"/>
      <c r="N24" s="77"/>
      <c r="O24" s="77"/>
    </row>
    <row r="25" spans="2:15" x14ac:dyDescent="0.2">
      <c r="B25" s="352">
        <f>年度表!A4</f>
        <v>44566</v>
      </c>
      <c r="C25" s="23" t="s">
        <v>187</v>
      </c>
      <c r="D25" s="8">
        <v>153.69999999999999</v>
      </c>
      <c r="E25" s="8">
        <v>152.1</v>
      </c>
      <c r="F25" s="8">
        <v>160.69999999999999</v>
      </c>
      <c r="G25" s="8">
        <v>154.5</v>
      </c>
      <c r="H25" s="8">
        <v>165.8</v>
      </c>
      <c r="I25" s="8">
        <v>156.30000000000001</v>
      </c>
      <c r="J25" s="77"/>
      <c r="K25" s="77"/>
      <c r="L25" s="77"/>
      <c r="M25" s="77"/>
      <c r="N25" s="77"/>
      <c r="O25" s="77"/>
    </row>
    <row r="26" spans="2:15" x14ac:dyDescent="0.2">
      <c r="B26" s="353"/>
      <c r="C26" s="24" t="s">
        <v>188</v>
      </c>
      <c r="D26" s="66">
        <v>46.8</v>
      </c>
      <c r="E26" s="18">
        <v>44.7</v>
      </c>
      <c r="F26" s="18">
        <v>50.6</v>
      </c>
      <c r="G26" s="18">
        <v>47.5</v>
      </c>
      <c r="H26" s="18">
        <v>56.4</v>
      </c>
      <c r="I26" s="18">
        <v>49.7</v>
      </c>
      <c r="J26" s="77"/>
      <c r="K26" s="77"/>
      <c r="L26" s="77"/>
      <c r="M26" s="77"/>
      <c r="N26" s="77"/>
      <c r="O26" s="77"/>
    </row>
    <row r="27" spans="2:15" x14ac:dyDescent="0.2">
      <c r="B27" s="352">
        <f>年度表!A5</f>
        <v>44932</v>
      </c>
      <c r="C27" s="23" t="s">
        <v>187</v>
      </c>
      <c r="D27" s="85">
        <v>154</v>
      </c>
      <c r="E27" s="85">
        <v>152</v>
      </c>
      <c r="F27" s="85">
        <v>161.1</v>
      </c>
      <c r="G27" s="85">
        <v>154.9</v>
      </c>
      <c r="H27" s="85">
        <v>165.6</v>
      </c>
      <c r="I27" s="85">
        <v>156.1</v>
      </c>
      <c r="J27" s="77"/>
      <c r="K27" s="77"/>
      <c r="L27" s="77"/>
      <c r="M27" s="77"/>
      <c r="N27" s="77"/>
      <c r="O27" s="77"/>
    </row>
    <row r="28" spans="2:15" x14ac:dyDescent="0.2">
      <c r="B28" s="353"/>
      <c r="C28" s="23" t="s">
        <v>188</v>
      </c>
      <c r="D28" s="85">
        <v>46.3</v>
      </c>
      <c r="E28" s="85">
        <v>44.5</v>
      </c>
      <c r="F28" s="85">
        <v>51</v>
      </c>
      <c r="G28" s="85">
        <v>47.1</v>
      </c>
      <c r="H28" s="85">
        <v>55.1</v>
      </c>
      <c r="I28" s="85">
        <v>49.6</v>
      </c>
      <c r="J28" s="77"/>
      <c r="K28" s="77"/>
      <c r="L28" s="77"/>
      <c r="M28" s="77"/>
      <c r="N28" s="77"/>
      <c r="O28" s="77"/>
    </row>
    <row r="29" spans="2:15" x14ac:dyDescent="0.2">
      <c r="B29" s="352">
        <f>年度表!A6</f>
        <v>45298</v>
      </c>
      <c r="C29" s="153" t="s">
        <v>187</v>
      </c>
      <c r="D29" s="154">
        <v>153.74201674226708</v>
      </c>
      <c r="E29" s="154">
        <v>152.29197462472055</v>
      </c>
      <c r="F29" s="154">
        <v>161.17036916295899</v>
      </c>
      <c r="G29" s="154">
        <v>154.59045129892411</v>
      </c>
      <c r="H29" s="154">
        <v>165.50175449425538</v>
      </c>
      <c r="I29" s="154">
        <v>156.43211292136778</v>
      </c>
      <c r="J29" s="77"/>
      <c r="K29" s="77"/>
      <c r="L29" s="77"/>
      <c r="M29" s="77"/>
      <c r="N29" s="77"/>
      <c r="O29" s="77"/>
    </row>
    <row r="30" spans="2:15" ht="13.8" thickBot="1" x14ac:dyDescent="0.25">
      <c r="B30" s="353"/>
      <c r="C30" s="24" t="s">
        <v>188</v>
      </c>
      <c r="D30" s="155">
        <v>45.213843473084815</v>
      </c>
      <c r="E30" s="156">
        <v>44.096462921831773</v>
      </c>
      <c r="F30" s="156">
        <v>50.678727157939711</v>
      </c>
      <c r="G30" s="156">
        <v>47.744108679869399</v>
      </c>
      <c r="H30" s="156">
        <v>55.160457945092482</v>
      </c>
      <c r="I30" s="156">
        <v>48.982071556030661</v>
      </c>
      <c r="J30" s="77"/>
      <c r="K30" s="77"/>
      <c r="L30" s="77"/>
      <c r="M30" s="77"/>
      <c r="N30" s="77"/>
      <c r="O30" s="77"/>
    </row>
    <row r="32" spans="2:15" x14ac:dyDescent="0.2">
      <c r="B32" s="1" t="s">
        <v>197</v>
      </c>
    </row>
  </sheetData>
  <mergeCells count="23">
    <mergeCell ref="N4:O4"/>
    <mergeCell ref="B4:B5"/>
    <mergeCell ref="C4:C5"/>
    <mergeCell ref="D4:E4"/>
    <mergeCell ref="F4:G4"/>
    <mergeCell ref="H4:I4"/>
    <mergeCell ref="J4:K4"/>
    <mergeCell ref="B29:B30"/>
    <mergeCell ref="D19:E19"/>
    <mergeCell ref="F19:G19"/>
    <mergeCell ref="H19:I19"/>
    <mergeCell ref="L4:M4"/>
    <mergeCell ref="B19:B20"/>
    <mergeCell ref="C19:C20"/>
    <mergeCell ref="B21:B22"/>
    <mergeCell ref="B23:B24"/>
    <mergeCell ref="B25:B26"/>
    <mergeCell ref="B27:B28"/>
    <mergeCell ref="B14:B15"/>
    <mergeCell ref="B12:B13"/>
    <mergeCell ref="B10:B11"/>
    <mergeCell ref="B8:B9"/>
    <mergeCell ref="B6:B7"/>
  </mergeCells>
  <phoneticPr fontId="9"/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AC8867AD-6981-401C-9E94-E524B6FB23F1}">
            <xm:f>年度表!$I$27</xm:f>
            <x14:dxf>
              <numFmt numFmtId="196" formatCode="&quot;令&quot;&quot;和&quot;&quot;元&quot;&quot;年&quot;&quot;度&quot;"/>
            </x14:dxf>
          </x14:cfRule>
          <xm:sqref>B4:B6 B18:B21 B29:B30 B14 B12 B10 B8 B23 B25 B27</xm:sqref>
        </x14:conditionalFormatting>
        <x14:conditionalFormatting xmlns:xm="http://schemas.microsoft.com/office/excel/2006/main">
          <x14:cfRule type="cellIs" priority="3" operator="equal" id="{8196C235-6411-4FAA-8B20-63C061B68C76}">
            <xm:f>年度表!$A$14</xm:f>
            <x14:dxf/>
          </x14:cfRule>
          <xm:sqref>B6 B14 B12 B10 B8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CCFFCC"/>
    <pageSetUpPr fitToPage="1"/>
  </sheetPr>
  <dimension ref="A1:M62"/>
  <sheetViews>
    <sheetView topLeftCell="A46" zoomScaleSheetLayoutView="100" workbookViewId="0">
      <selection activeCell="L46" sqref="L46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3" width="7.109375" style="1" bestFit="1" customWidth="1"/>
    <col min="4" max="4" width="7.109375" style="1" customWidth="1"/>
    <col min="5" max="6" width="7.109375" style="1" bestFit="1" customWidth="1"/>
    <col min="7" max="8" width="2.6640625" style="1"/>
    <col min="9" max="9" width="11.109375" style="1" bestFit="1" customWidth="1"/>
    <col min="10" max="10" width="7.109375" style="1" bestFit="1" customWidth="1"/>
    <col min="11" max="11" width="7.109375" style="1" customWidth="1"/>
    <col min="12" max="13" width="7.109375" style="1" bestFit="1" customWidth="1"/>
    <col min="14" max="16384" width="2.6640625" style="1"/>
  </cols>
  <sheetData>
    <row r="1" spans="1:13" x14ac:dyDescent="0.2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x14ac:dyDescent="0.2">
      <c r="A2" s="77"/>
      <c r="B2" s="76" t="s">
        <v>1123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20.100000000000001" customHeight="1" x14ac:dyDescent="0.2">
      <c r="A3" s="77"/>
      <c r="B3" s="15" t="s">
        <v>695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5"/>
    </row>
    <row r="4" spans="1:13" ht="13.8" thickBot="1" x14ac:dyDescent="0.25">
      <c r="A4" s="77"/>
      <c r="B4" s="77" t="s">
        <v>198</v>
      </c>
      <c r="C4" s="77"/>
      <c r="D4" s="77"/>
      <c r="E4" s="77"/>
      <c r="F4" s="77"/>
      <c r="G4" s="77"/>
      <c r="H4" s="77"/>
      <c r="I4" s="77" t="s">
        <v>206</v>
      </c>
      <c r="J4" s="77"/>
      <c r="K4" s="77"/>
      <c r="L4" s="77"/>
      <c r="M4" s="77"/>
    </row>
    <row r="5" spans="1:13" ht="13.5" customHeight="1" x14ac:dyDescent="0.2">
      <c r="A5" s="77"/>
      <c r="B5" s="261" t="s">
        <v>0</v>
      </c>
      <c r="C5" s="263" t="s">
        <v>199</v>
      </c>
      <c r="D5" s="303" t="s">
        <v>200</v>
      </c>
      <c r="E5" s="265" t="s">
        <v>202</v>
      </c>
      <c r="F5" s="266"/>
      <c r="G5" s="77"/>
      <c r="H5" s="77"/>
      <c r="I5" s="261" t="s">
        <v>0</v>
      </c>
      <c r="J5" s="263" t="s">
        <v>199</v>
      </c>
      <c r="K5" s="303" t="s">
        <v>200</v>
      </c>
      <c r="L5" s="265" t="s">
        <v>202</v>
      </c>
      <c r="M5" s="266"/>
    </row>
    <row r="6" spans="1:13" x14ac:dyDescent="0.2">
      <c r="A6" s="77"/>
      <c r="B6" s="262"/>
      <c r="C6" s="304"/>
      <c r="D6" s="304"/>
      <c r="E6" s="97" t="s">
        <v>203</v>
      </c>
      <c r="F6" s="98" t="s">
        <v>204</v>
      </c>
      <c r="G6" s="77"/>
      <c r="H6" s="77"/>
      <c r="I6" s="262"/>
      <c r="J6" s="304"/>
      <c r="K6" s="304"/>
      <c r="L6" s="97" t="s">
        <v>203</v>
      </c>
      <c r="M6" s="98" t="s">
        <v>204</v>
      </c>
    </row>
    <row r="7" spans="1:13" x14ac:dyDescent="0.2">
      <c r="A7" s="77"/>
      <c r="B7" s="78"/>
      <c r="C7" s="79" t="s">
        <v>20</v>
      </c>
      <c r="D7" s="79" t="s">
        <v>201</v>
      </c>
      <c r="E7" s="79" t="s">
        <v>205</v>
      </c>
      <c r="F7" s="79" t="s">
        <v>205</v>
      </c>
      <c r="G7" s="77"/>
      <c r="H7" s="77"/>
      <c r="I7" s="78"/>
      <c r="J7" s="79" t="s">
        <v>20</v>
      </c>
      <c r="K7" s="79" t="s">
        <v>201</v>
      </c>
      <c r="L7" s="79" t="s">
        <v>205</v>
      </c>
      <c r="M7" s="79" t="s">
        <v>205</v>
      </c>
    </row>
    <row r="8" spans="1:13" x14ac:dyDescent="0.2">
      <c r="A8" s="77"/>
      <c r="B8" s="80">
        <v>43834</v>
      </c>
      <c r="C8" s="2">
        <v>5876</v>
      </c>
      <c r="D8" s="2">
        <v>203</v>
      </c>
      <c r="E8" s="2">
        <v>263</v>
      </c>
      <c r="F8" s="2">
        <v>283</v>
      </c>
      <c r="G8" s="77"/>
      <c r="H8" s="77"/>
      <c r="I8" s="80">
        <v>43834</v>
      </c>
      <c r="J8" s="2">
        <v>1059</v>
      </c>
      <c r="K8" s="2">
        <v>202</v>
      </c>
      <c r="L8" s="2">
        <v>263</v>
      </c>
      <c r="M8" s="2">
        <v>283</v>
      </c>
    </row>
    <row r="9" spans="1:13" x14ac:dyDescent="0.2">
      <c r="A9" s="77"/>
      <c r="B9" s="80">
        <v>44200</v>
      </c>
      <c r="C9" s="2">
        <v>5789</v>
      </c>
      <c r="D9" s="2">
        <v>202</v>
      </c>
      <c r="E9" s="2">
        <v>263</v>
      </c>
      <c r="F9" s="2">
        <v>283</v>
      </c>
      <c r="G9" s="77"/>
      <c r="H9" s="77"/>
      <c r="I9" s="80">
        <v>44200</v>
      </c>
      <c r="J9" s="2">
        <v>1042</v>
      </c>
      <c r="K9" s="2">
        <v>202</v>
      </c>
      <c r="L9" s="2">
        <v>263</v>
      </c>
      <c r="M9" s="2">
        <v>283</v>
      </c>
    </row>
    <row r="10" spans="1:13" x14ac:dyDescent="0.2">
      <c r="A10" s="77"/>
      <c r="B10" s="80">
        <v>44566</v>
      </c>
      <c r="C10" s="29">
        <v>5816</v>
      </c>
      <c r="D10" s="86">
        <v>202</v>
      </c>
      <c r="E10" s="86">
        <v>263</v>
      </c>
      <c r="F10" s="86">
        <v>283</v>
      </c>
      <c r="G10" s="77"/>
      <c r="H10" s="77"/>
      <c r="I10" s="80">
        <v>44566</v>
      </c>
      <c r="J10" s="29">
        <v>1065</v>
      </c>
      <c r="K10" s="86">
        <v>201</v>
      </c>
      <c r="L10" s="86">
        <v>263</v>
      </c>
      <c r="M10" s="86">
        <v>283</v>
      </c>
    </row>
    <row r="11" spans="1:13" x14ac:dyDescent="0.2">
      <c r="A11" s="77"/>
      <c r="B11" s="80">
        <v>44930</v>
      </c>
      <c r="C11" s="116">
        <v>5639</v>
      </c>
      <c r="D11" s="88">
        <v>202</v>
      </c>
      <c r="E11" s="88">
        <v>287</v>
      </c>
      <c r="F11" s="88">
        <v>307</v>
      </c>
      <c r="G11" s="77"/>
      <c r="H11" s="77"/>
      <c r="I11" s="80">
        <v>44930</v>
      </c>
      <c r="J11" s="116">
        <v>1032</v>
      </c>
      <c r="K11" s="88">
        <v>200</v>
      </c>
      <c r="L11" s="88">
        <v>287</v>
      </c>
      <c r="M11" s="88">
        <v>307</v>
      </c>
    </row>
    <row r="12" spans="1:13" ht="13.8" thickBot="1" x14ac:dyDescent="0.25">
      <c r="A12" s="77"/>
      <c r="B12" s="157" t="s">
        <v>1305</v>
      </c>
      <c r="C12" s="158">
        <v>6007</v>
      </c>
      <c r="D12" s="159">
        <v>202.6</v>
      </c>
      <c r="E12" s="137">
        <v>310</v>
      </c>
      <c r="F12" s="137">
        <v>330</v>
      </c>
      <c r="G12" s="77"/>
      <c r="H12" s="77"/>
      <c r="I12" s="157" t="s">
        <v>1305</v>
      </c>
      <c r="J12" s="158">
        <v>1221</v>
      </c>
      <c r="K12" s="160">
        <v>202.25</v>
      </c>
      <c r="L12" s="137">
        <v>310</v>
      </c>
      <c r="M12" s="137">
        <v>330</v>
      </c>
    </row>
    <row r="13" spans="1:13" x14ac:dyDescent="0.2">
      <c r="A13" s="77"/>
      <c r="B13" s="356" t="s">
        <v>1306</v>
      </c>
      <c r="C13" s="356"/>
      <c r="D13" s="356"/>
      <c r="E13" s="356"/>
      <c r="F13" s="356"/>
      <c r="G13" s="77"/>
      <c r="H13" s="77"/>
      <c r="I13" s="358" t="s">
        <v>1307</v>
      </c>
      <c r="J13" s="358"/>
      <c r="K13" s="358"/>
      <c r="L13" s="358"/>
      <c r="M13" s="358"/>
    </row>
    <row r="14" spans="1:13" x14ac:dyDescent="0.2">
      <c r="A14" s="77"/>
      <c r="B14" s="357"/>
      <c r="C14" s="357"/>
      <c r="D14" s="357"/>
      <c r="E14" s="357"/>
      <c r="F14" s="357"/>
      <c r="G14" s="77"/>
      <c r="H14" s="77"/>
      <c r="I14" s="359"/>
      <c r="J14" s="359"/>
      <c r="K14" s="359"/>
      <c r="L14" s="359"/>
      <c r="M14" s="359"/>
    </row>
    <row r="15" spans="1:13" ht="13.8" thickBot="1" x14ac:dyDescent="0.25">
      <c r="A15" s="77"/>
      <c r="B15" s="77" t="s">
        <v>207</v>
      </c>
      <c r="C15" s="77"/>
      <c r="D15" s="77"/>
      <c r="E15" s="77"/>
      <c r="F15" s="77"/>
      <c r="G15" s="77"/>
      <c r="H15" s="77"/>
      <c r="I15" s="77" t="s">
        <v>208</v>
      </c>
      <c r="J15" s="77"/>
      <c r="K15" s="77"/>
      <c r="L15" s="77"/>
      <c r="M15" s="77"/>
    </row>
    <row r="16" spans="1:13" ht="13.5" customHeight="1" x14ac:dyDescent="0.2">
      <c r="A16" s="77"/>
      <c r="B16" s="261" t="s">
        <v>0</v>
      </c>
      <c r="C16" s="263" t="s">
        <v>199</v>
      </c>
      <c r="D16" s="303" t="s">
        <v>200</v>
      </c>
      <c r="E16" s="265" t="s">
        <v>202</v>
      </c>
      <c r="F16" s="266"/>
      <c r="G16" s="77"/>
      <c r="H16" s="77"/>
      <c r="I16" s="261" t="s">
        <v>0</v>
      </c>
      <c r="J16" s="263" t="s">
        <v>199</v>
      </c>
      <c r="K16" s="303" t="s">
        <v>200</v>
      </c>
      <c r="L16" s="265" t="s">
        <v>202</v>
      </c>
      <c r="M16" s="266"/>
    </row>
    <row r="17" spans="1:13" x14ac:dyDescent="0.2">
      <c r="A17" s="77"/>
      <c r="B17" s="262"/>
      <c r="C17" s="304"/>
      <c r="D17" s="304"/>
      <c r="E17" s="142" t="s">
        <v>203</v>
      </c>
      <c r="F17" s="143" t="s">
        <v>204</v>
      </c>
      <c r="G17" s="77"/>
      <c r="H17" s="77"/>
      <c r="I17" s="262"/>
      <c r="J17" s="304"/>
      <c r="K17" s="304"/>
      <c r="L17" s="142" t="s">
        <v>203</v>
      </c>
      <c r="M17" s="143" t="s">
        <v>204</v>
      </c>
    </row>
    <row r="18" spans="1:13" x14ac:dyDescent="0.2">
      <c r="A18" s="77"/>
      <c r="B18" s="78"/>
      <c r="C18" s="79" t="s">
        <v>20</v>
      </c>
      <c r="D18" s="79" t="s">
        <v>201</v>
      </c>
      <c r="E18" s="79" t="s">
        <v>205</v>
      </c>
      <c r="F18" s="79" t="s">
        <v>205</v>
      </c>
      <c r="G18" s="77"/>
      <c r="H18" s="77"/>
      <c r="I18" s="78"/>
      <c r="J18" s="79" t="s">
        <v>20</v>
      </c>
      <c r="K18" s="79" t="s">
        <v>201</v>
      </c>
      <c r="L18" s="79" t="s">
        <v>205</v>
      </c>
      <c r="M18" s="79" t="s">
        <v>205</v>
      </c>
    </row>
    <row r="19" spans="1:13" x14ac:dyDescent="0.2">
      <c r="A19" s="77"/>
      <c r="B19" s="80">
        <v>43834</v>
      </c>
      <c r="C19" s="2">
        <v>833</v>
      </c>
      <c r="D19" s="2">
        <v>203</v>
      </c>
      <c r="E19" s="2">
        <v>263</v>
      </c>
      <c r="F19" s="2">
        <v>283</v>
      </c>
      <c r="G19" s="77"/>
      <c r="H19" s="77"/>
      <c r="I19" s="80">
        <v>43834</v>
      </c>
      <c r="J19" s="2">
        <v>549</v>
      </c>
      <c r="K19" s="2">
        <v>201</v>
      </c>
      <c r="L19" s="2">
        <v>256</v>
      </c>
      <c r="M19" s="2">
        <v>276</v>
      </c>
    </row>
    <row r="20" spans="1:13" x14ac:dyDescent="0.2">
      <c r="A20" s="77"/>
      <c r="B20" s="80">
        <v>44200</v>
      </c>
      <c r="C20" s="2">
        <v>811</v>
      </c>
      <c r="D20" s="2">
        <v>203</v>
      </c>
      <c r="E20" s="2">
        <v>263</v>
      </c>
      <c r="F20" s="2">
        <v>283</v>
      </c>
      <c r="G20" s="77"/>
      <c r="H20" s="77"/>
      <c r="I20" s="80">
        <v>44200</v>
      </c>
      <c r="J20" s="2">
        <v>553</v>
      </c>
      <c r="K20" s="2">
        <v>203</v>
      </c>
      <c r="L20" s="2">
        <v>256</v>
      </c>
      <c r="M20" s="2">
        <v>276</v>
      </c>
    </row>
    <row r="21" spans="1:13" x14ac:dyDescent="0.2">
      <c r="A21" s="77"/>
      <c r="B21" s="80">
        <v>44566</v>
      </c>
      <c r="C21" s="29">
        <v>802</v>
      </c>
      <c r="D21" s="86">
        <v>202</v>
      </c>
      <c r="E21" s="86">
        <v>263</v>
      </c>
      <c r="F21" s="86">
        <v>283</v>
      </c>
      <c r="G21" s="77"/>
      <c r="H21" s="77"/>
      <c r="I21" s="80">
        <v>44566</v>
      </c>
      <c r="J21" s="29">
        <v>567</v>
      </c>
      <c r="K21" s="86">
        <v>202</v>
      </c>
      <c r="L21" s="86">
        <v>256</v>
      </c>
      <c r="M21" s="86">
        <v>276</v>
      </c>
    </row>
    <row r="22" spans="1:13" x14ac:dyDescent="0.2">
      <c r="A22" s="77"/>
      <c r="B22" s="80">
        <v>44930</v>
      </c>
      <c r="C22" s="67">
        <v>794</v>
      </c>
      <c r="D22" s="88">
        <v>202</v>
      </c>
      <c r="E22" s="88">
        <v>287</v>
      </c>
      <c r="F22" s="88">
        <v>307</v>
      </c>
      <c r="G22" s="77"/>
      <c r="H22" s="77"/>
      <c r="I22" s="80">
        <v>44930</v>
      </c>
      <c r="J22" s="67">
        <v>557</v>
      </c>
      <c r="K22" s="88">
        <v>202</v>
      </c>
      <c r="L22" s="88">
        <v>280</v>
      </c>
      <c r="M22" s="88">
        <v>300</v>
      </c>
    </row>
    <row r="23" spans="1:13" ht="13.8" thickBot="1" x14ac:dyDescent="0.25">
      <c r="A23" s="77"/>
      <c r="B23" s="157" t="s">
        <v>1298</v>
      </c>
      <c r="C23" s="257">
        <v>0</v>
      </c>
      <c r="D23" s="257">
        <v>0</v>
      </c>
      <c r="E23" s="257">
        <v>0</v>
      </c>
      <c r="F23" s="257">
        <v>0</v>
      </c>
      <c r="G23" s="77"/>
      <c r="H23" s="77"/>
      <c r="I23" s="157" t="s">
        <v>1298</v>
      </c>
      <c r="J23" s="137">
        <v>535</v>
      </c>
      <c r="K23" s="160">
        <v>201.5</v>
      </c>
      <c r="L23" s="137">
        <v>310</v>
      </c>
      <c r="M23" s="137">
        <v>330</v>
      </c>
    </row>
    <row r="24" spans="1:13" x14ac:dyDescent="0.2">
      <c r="A24" s="77"/>
      <c r="B24" s="360" t="s">
        <v>717</v>
      </c>
      <c r="C24" s="360"/>
      <c r="D24" s="360"/>
      <c r="E24" s="360"/>
      <c r="F24" s="360"/>
      <c r="G24" s="77"/>
      <c r="H24" s="77"/>
      <c r="I24" s="360" t="s">
        <v>209</v>
      </c>
      <c r="J24" s="360"/>
      <c r="K24" s="360"/>
      <c r="L24" s="360"/>
      <c r="M24" s="360"/>
    </row>
    <row r="25" spans="1:13" x14ac:dyDescent="0.2">
      <c r="A25" s="77"/>
      <c r="B25" s="161" t="s">
        <v>1309</v>
      </c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</row>
    <row r="26" spans="1:13" ht="13.8" thickBot="1" x14ac:dyDescent="0.25">
      <c r="A26" s="77"/>
      <c r="B26" s="77" t="s">
        <v>210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</row>
    <row r="27" spans="1:13" ht="13.5" customHeight="1" x14ac:dyDescent="0.2">
      <c r="A27" s="77"/>
      <c r="B27" s="261" t="s">
        <v>0</v>
      </c>
      <c r="C27" s="263" t="s">
        <v>199</v>
      </c>
      <c r="D27" s="303" t="s">
        <v>200</v>
      </c>
      <c r="E27" s="265" t="s">
        <v>202</v>
      </c>
      <c r="F27" s="266"/>
      <c r="G27" s="77"/>
      <c r="H27" s="77"/>
      <c r="I27" s="77"/>
      <c r="J27" s="77"/>
      <c r="K27" s="77"/>
      <c r="L27" s="77"/>
      <c r="M27" s="77"/>
    </row>
    <row r="28" spans="1:13" x14ac:dyDescent="0.2">
      <c r="A28" s="77"/>
      <c r="B28" s="262"/>
      <c r="C28" s="304"/>
      <c r="D28" s="304"/>
      <c r="E28" s="142" t="s">
        <v>203</v>
      </c>
      <c r="F28" s="143" t="s">
        <v>204</v>
      </c>
      <c r="G28" s="77"/>
      <c r="H28" s="77"/>
      <c r="I28" s="77"/>
      <c r="J28" s="77"/>
      <c r="K28" s="77"/>
      <c r="L28" s="77"/>
      <c r="M28" s="77"/>
    </row>
    <row r="29" spans="1:13" x14ac:dyDescent="0.2">
      <c r="A29" s="77"/>
      <c r="B29" s="80"/>
      <c r="C29" s="79" t="s">
        <v>20</v>
      </c>
      <c r="D29" s="79" t="s">
        <v>201</v>
      </c>
      <c r="E29" s="79" t="s">
        <v>205</v>
      </c>
      <c r="F29" s="79" t="s">
        <v>205</v>
      </c>
      <c r="G29" s="77"/>
      <c r="H29" s="77"/>
      <c r="I29" s="77"/>
      <c r="J29" s="77"/>
      <c r="K29" s="77"/>
      <c r="L29" s="77"/>
      <c r="M29" s="77"/>
    </row>
    <row r="30" spans="1:13" x14ac:dyDescent="0.2">
      <c r="A30" s="77"/>
      <c r="B30" s="80">
        <v>43834</v>
      </c>
      <c r="C30" s="2">
        <v>166</v>
      </c>
      <c r="D30" s="2">
        <v>203</v>
      </c>
      <c r="E30" s="2">
        <v>263</v>
      </c>
      <c r="F30" s="2">
        <v>283</v>
      </c>
      <c r="G30" s="77"/>
      <c r="H30" s="77"/>
      <c r="I30" s="77"/>
      <c r="J30" s="77"/>
      <c r="K30" s="77"/>
      <c r="L30" s="77"/>
      <c r="M30" s="77"/>
    </row>
    <row r="31" spans="1:13" x14ac:dyDescent="0.2">
      <c r="A31" s="77"/>
      <c r="B31" s="80">
        <v>44200</v>
      </c>
      <c r="C31" s="2">
        <v>164</v>
      </c>
      <c r="D31" s="2">
        <v>204</v>
      </c>
      <c r="E31" s="2">
        <v>263</v>
      </c>
      <c r="F31" s="2">
        <v>283</v>
      </c>
      <c r="G31" s="77"/>
      <c r="H31" s="77"/>
      <c r="I31" s="77"/>
      <c r="J31" s="77"/>
      <c r="K31" s="77"/>
      <c r="L31" s="77"/>
      <c r="M31" s="77"/>
    </row>
    <row r="32" spans="1:13" x14ac:dyDescent="0.2">
      <c r="A32" s="77"/>
      <c r="B32" s="80">
        <v>44566</v>
      </c>
      <c r="C32" s="29">
        <v>164</v>
      </c>
      <c r="D32" s="86">
        <v>203</v>
      </c>
      <c r="E32" s="86">
        <v>263</v>
      </c>
      <c r="F32" s="86">
        <v>283</v>
      </c>
      <c r="G32" s="77"/>
      <c r="H32" s="77"/>
      <c r="I32" s="77"/>
      <c r="J32" s="77"/>
      <c r="K32" s="77"/>
      <c r="L32" s="77"/>
      <c r="M32" s="77"/>
    </row>
    <row r="33" spans="1:13" x14ac:dyDescent="0.2">
      <c r="A33" s="77"/>
      <c r="B33" s="80">
        <v>44930</v>
      </c>
      <c r="C33" s="88">
        <v>161</v>
      </c>
      <c r="D33" s="88">
        <v>200</v>
      </c>
      <c r="E33" s="88">
        <v>287</v>
      </c>
      <c r="F33" s="88">
        <v>307</v>
      </c>
      <c r="G33" s="77"/>
      <c r="H33" s="77"/>
      <c r="I33" s="77"/>
      <c r="J33" s="88"/>
      <c r="K33" s="88"/>
      <c r="L33" s="88"/>
      <c r="M33" s="88"/>
    </row>
    <row r="34" spans="1:13" ht="13.8" thickBot="1" x14ac:dyDescent="0.25">
      <c r="A34" s="77"/>
      <c r="B34" s="157" t="s">
        <v>1298</v>
      </c>
      <c r="C34" s="137">
        <v>157</v>
      </c>
      <c r="D34" s="137">
        <v>202</v>
      </c>
      <c r="E34" s="137">
        <v>310</v>
      </c>
      <c r="F34" s="137">
        <v>330</v>
      </c>
      <c r="G34" s="77"/>
      <c r="H34" s="77"/>
      <c r="I34" s="77"/>
      <c r="J34" s="88"/>
      <c r="K34" s="88"/>
      <c r="L34" s="88"/>
      <c r="M34" s="88"/>
    </row>
    <row r="35" spans="1:13" x14ac:dyDescent="0.2">
      <c r="A35" s="77"/>
      <c r="B35" s="360" t="s">
        <v>1310</v>
      </c>
      <c r="C35" s="360"/>
      <c r="D35" s="360"/>
      <c r="E35" s="360"/>
      <c r="F35" s="360"/>
      <c r="G35" s="77"/>
      <c r="H35" s="77"/>
      <c r="I35" s="77"/>
      <c r="J35" s="77"/>
      <c r="K35" s="77"/>
      <c r="L35" s="77"/>
      <c r="M35" s="77"/>
    </row>
    <row r="36" spans="1:13" x14ac:dyDescent="0.2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</row>
    <row r="37" spans="1:13" ht="20.100000000000001" customHeight="1" x14ac:dyDescent="0.2">
      <c r="A37" s="77"/>
      <c r="B37" s="15" t="s">
        <v>696</v>
      </c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5"/>
    </row>
    <row r="38" spans="1:13" ht="13.8" thickBot="1" x14ac:dyDescent="0.25">
      <c r="A38" s="77"/>
      <c r="B38" s="77" t="s">
        <v>211</v>
      </c>
      <c r="C38" s="77"/>
      <c r="D38" s="77"/>
      <c r="E38" s="77"/>
      <c r="F38" s="77"/>
      <c r="G38" s="77"/>
      <c r="H38" s="77"/>
      <c r="I38" s="77" t="s">
        <v>206</v>
      </c>
      <c r="J38" s="77"/>
      <c r="K38" s="77"/>
      <c r="L38" s="77"/>
      <c r="M38" s="77"/>
    </row>
    <row r="39" spans="1:13" ht="13.5" customHeight="1" x14ac:dyDescent="0.2">
      <c r="A39" s="77"/>
      <c r="B39" s="261" t="s">
        <v>0</v>
      </c>
      <c r="C39" s="263" t="s">
        <v>199</v>
      </c>
      <c r="D39" s="303" t="s">
        <v>200</v>
      </c>
      <c r="E39" s="303" t="s">
        <v>212</v>
      </c>
      <c r="F39" s="101"/>
      <c r="G39" s="77"/>
      <c r="H39" s="77"/>
      <c r="I39" s="261" t="s">
        <v>0</v>
      </c>
      <c r="J39" s="263" t="s">
        <v>199</v>
      </c>
      <c r="K39" s="303" t="s">
        <v>200</v>
      </c>
      <c r="L39" s="303" t="s">
        <v>212</v>
      </c>
      <c r="M39" s="101"/>
    </row>
    <row r="40" spans="1:13" x14ac:dyDescent="0.2">
      <c r="A40" s="77"/>
      <c r="B40" s="262"/>
      <c r="C40" s="304"/>
      <c r="D40" s="304"/>
      <c r="E40" s="304"/>
      <c r="F40" s="77"/>
      <c r="G40" s="77"/>
      <c r="H40" s="77"/>
      <c r="I40" s="262"/>
      <c r="J40" s="304"/>
      <c r="K40" s="304"/>
      <c r="L40" s="304"/>
      <c r="M40" s="77"/>
    </row>
    <row r="41" spans="1:13" x14ac:dyDescent="0.2">
      <c r="A41" s="77"/>
      <c r="B41" s="78"/>
      <c r="C41" s="79" t="s">
        <v>20</v>
      </c>
      <c r="D41" s="79" t="s">
        <v>201</v>
      </c>
      <c r="E41" s="79" t="s">
        <v>205</v>
      </c>
      <c r="F41" s="77"/>
      <c r="G41" s="77"/>
      <c r="H41" s="77"/>
      <c r="I41" s="78"/>
      <c r="J41" s="79" t="s">
        <v>20</v>
      </c>
      <c r="K41" s="79" t="s">
        <v>201</v>
      </c>
      <c r="L41" s="79" t="s">
        <v>205</v>
      </c>
      <c r="M41" s="77"/>
    </row>
    <row r="42" spans="1:13" x14ac:dyDescent="0.2">
      <c r="A42" s="77"/>
      <c r="B42" s="80">
        <v>43834</v>
      </c>
      <c r="C42" s="2">
        <v>3486</v>
      </c>
      <c r="D42" s="2">
        <v>198</v>
      </c>
      <c r="E42" s="2">
        <v>322</v>
      </c>
      <c r="F42" s="77"/>
      <c r="G42" s="77"/>
      <c r="H42" s="77"/>
      <c r="I42" s="80">
        <v>43834</v>
      </c>
      <c r="J42" s="2">
        <v>579</v>
      </c>
      <c r="K42" s="2">
        <v>197</v>
      </c>
      <c r="L42" s="2">
        <v>316</v>
      </c>
      <c r="M42" s="77"/>
    </row>
    <row r="43" spans="1:13" x14ac:dyDescent="0.2">
      <c r="A43" s="77"/>
      <c r="B43" s="80">
        <v>44200</v>
      </c>
      <c r="C43" s="2">
        <v>3408</v>
      </c>
      <c r="D43" s="2">
        <v>199</v>
      </c>
      <c r="E43" s="2">
        <v>322</v>
      </c>
      <c r="F43" s="77"/>
      <c r="G43" s="77"/>
      <c r="H43" s="77"/>
      <c r="I43" s="80">
        <v>44200</v>
      </c>
      <c r="J43" s="2">
        <v>573</v>
      </c>
      <c r="K43" s="2">
        <v>198</v>
      </c>
      <c r="L43" s="2">
        <v>316</v>
      </c>
      <c r="M43" s="77"/>
    </row>
    <row r="44" spans="1:13" x14ac:dyDescent="0.2">
      <c r="A44" s="77"/>
      <c r="B44" s="80">
        <v>44566</v>
      </c>
      <c r="C44" s="29">
        <v>3370</v>
      </c>
      <c r="D44" s="86">
        <v>200</v>
      </c>
      <c r="E44" s="86">
        <v>322</v>
      </c>
      <c r="F44" s="77"/>
      <c r="G44" s="77"/>
      <c r="H44" s="77"/>
      <c r="I44" s="80">
        <v>44566</v>
      </c>
      <c r="J44" s="29">
        <v>510</v>
      </c>
      <c r="K44" s="86">
        <v>197</v>
      </c>
      <c r="L44" s="86">
        <v>316</v>
      </c>
      <c r="M44" s="77"/>
    </row>
    <row r="45" spans="1:13" x14ac:dyDescent="0.2">
      <c r="A45" s="77"/>
      <c r="B45" s="80">
        <v>44930</v>
      </c>
      <c r="C45" s="29">
        <v>3325</v>
      </c>
      <c r="D45" s="86">
        <v>201</v>
      </c>
      <c r="E45" s="86">
        <v>346</v>
      </c>
      <c r="F45" s="77"/>
      <c r="G45" s="77"/>
      <c r="H45" s="77"/>
      <c r="I45" s="80">
        <v>44930</v>
      </c>
      <c r="J45" s="29">
        <v>516</v>
      </c>
      <c r="K45" s="86">
        <v>201</v>
      </c>
      <c r="L45" s="86">
        <v>340</v>
      </c>
      <c r="M45" s="77"/>
    </row>
    <row r="46" spans="1:13" ht="13.8" thickBot="1" x14ac:dyDescent="0.25">
      <c r="A46" s="77"/>
      <c r="B46" s="133" t="s">
        <v>1304</v>
      </c>
      <c r="C46" s="166">
        <v>3305</v>
      </c>
      <c r="D46" s="258">
        <v>202.42857142857142</v>
      </c>
      <c r="E46" s="137">
        <v>370</v>
      </c>
      <c r="F46" s="77"/>
      <c r="G46" s="77"/>
      <c r="H46" s="77"/>
      <c r="I46" s="133" t="s">
        <v>1305</v>
      </c>
      <c r="J46" s="138">
        <v>524</v>
      </c>
      <c r="K46" s="69">
        <v>203</v>
      </c>
      <c r="L46" s="137">
        <v>370</v>
      </c>
      <c r="M46" s="77"/>
    </row>
    <row r="47" spans="1:13" x14ac:dyDescent="0.2">
      <c r="A47" s="77"/>
      <c r="B47" s="167" t="s">
        <v>213</v>
      </c>
      <c r="C47" s="167"/>
      <c r="D47" s="167"/>
      <c r="E47" s="167"/>
      <c r="F47" s="77"/>
      <c r="G47" s="77"/>
      <c r="H47" s="77"/>
      <c r="I47" s="167" t="s">
        <v>214</v>
      </c>
      <c r="J47" s="167"/>
      <c r="K47" s="167"/>
      <c r="L47" s="167"/>
      <c r="M47" s="77"/>
    </row>
    <row r="48" spans="1:13" x14ac:dyDescent="0.2">
      <c r="A48" s="77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</row>
    <row r="49" spans="1:13" ht="13.5" customHeight="1" thickBot="1" x14ac:dyDescent="0.25">
      <c r="A49" s="77"/>
      <c r="B49" s="77" t="s">
        <v>208</v>
      </c>
      <c r="C49" s="77"/>
      <c r="D49" s="77"/>
      <c r="E49" s="77"/>
      <c r="F49" s="144"/>
      <c r="G49" s="77"/>
      <c r="H49" s="77"/>
      <c r="I49" s="77"/>
      <c r="J49" s="77"/>
      <c r="K49" s="77"/>
      <c r="L49" s="77"/>
      <c r="M49" s="77"/>
    </row>
    <row r="50" spans="1:13" x14ac:dyDescent="0.2">
      <c r="A50" s="77"/>
      <c r="B50" s="261" t="s">
        <v>0</v>
      </c>
      <c r="C50" s="263" t="s">
        <v>199</v>
      </c>
      <c r="D50" s="303" t="s">
        <v>200</v>
      </c>
      <c r="E50" s="303" t="s">
        <v>212</v>
      </c>
      <c r="F50" s="77"/>
      <c r="G50" s="77"/>
      <c r="H50" s="77"/>
      <c r="I50" s="77"/>
      <c r="J50" s="77"/>
      <c r="K50" s="77"/>
      <c r="L50" s="77"/>
      <c r="M50" s="77"/>
    </row>
    <row r="51" spans="1:13" x14ac:dyDescent="0.2">
      <c r="A51" s="77"/>
      <c r="B51" s="262"/>
      <c r="C51" s="304"/>
      <c r="D51" s="304"/>
      <c r="E51" s="304"/>
      <c r="F51" s="77"/>
      <c r="G51" s="77"/>
      <c r="H51" s="77"/>
      <c r="I51" s="77"/>
      <c r="J51" s="77"/>
      <c r="K51" s="77"/>
      <c r="L51" s="77"/>
      <c r="M51" s="77"/>
    </row>
    <row r="52" spans="1:13" x14ac:dyDescent="0.2">
      <c r="A52" s="77"/>
      <c r="B52" s="78"/>
      <c r="C52" s="79" t="s">
        <v>20</v>
      </c>
      <c r="D52" s="79" t="s">
        <v>201</v>
      </c>
      <c r="E52" s="79" t="s">
        <v>205</v>
      </c>
      <c r="F52" s="77"/>
      <c r="G52" s="77"/>
      <c r="H52" s="77"/>
      <c r="I52" s="77"/>
      <c r="J52" s="77"/>
      <c r="K52" s="77"/>
      <c r="L52" s="77"/>
      <c r="M52" s="77"/>
    </row>
    <row r="53" spans="1:13" x14ac:dyDescent="0.2">
      <c r="A53" s="77"/>
      <c r="B53" s="80">
        <v>43834</v>
      </c>
      <c r="C53" s="2">
        <v>306</v>
      </c>
      <c r="D53" s="2">
        <v>200</v>
      </c>
      <c r="E53" s="2">
        <v>318</v>
      </c>
      <c r="F53" s="77"/>
      <c r="G53" s="77"/>
      <c r="H53" s="77"/>
      <c r="I53" s="77"/>
      <c r="J53" s="77"/>
      <c r="K53" s="77"/>
      <c r="L53" s="77"/>
      <c r="M53" s="77"/>
    </row>
    <row r="54" spans="1:13" x14ac:dyDescent="0.2">
      <c r="A54" s="77"/>
      <c r="B54" s="80">
        <v>44200</v>
      </c>
      <c r="C54" s="2">
        <v>292</v>
      </c>
      <c r="D54" s="2">
        <v>200</v>
      </c>
      <c r="E54" s="2">
        <v>318</v>
      </c>
      <c r="F54" s="77"/>
      <c r="G54" s="77"/>
      <c r="H54" s="77"/>
      <c r="I54" s="77"/>
      <c r="J54" s="77"/>
      <c r="K54" s="77"/>
      <c r="L54" s="77"/>
      <c r="M54" s="77"/>
    </row>
    <row r="55" spans="1:13" x14ac:dyDescent="0.2">
      <c r="A55" s="77"/>
      <c r="B55" s="80">
        <v>44566</v>
      </c>
      <c r="C55" s="29">
        <v>300</v>
      </c>
      <c r="D55" s="86">
        <v>201</v>
      </c>
      <c r="E55" s="86">
        <v>318</v>
      </c>
      <c r="F55" s="77"/>
      <c r="G55" s="77"/>
      <c r="H55" s="77"/>
      <c r="I55" s="77"/>
      <c r="J55" s="77"/>
      <c r="K55" s="77"/>
      <c r="L55" s="77"/>
      <c r="M55" s="77"/>
    </row>
    <row r="56" spans="1:13" x14ac:dyDescent="0.2">
      <c r="A56" s="77"/>
      <c r="B56" s="80">
        <v>44930</v>
      </c>
      <c r="C56" s="29">
        <v>276</v>
      </c>
      <c r="D56" s="86">
        <v>201</v>
      </c>
      <c r="E56" s="86">
        <v>342</v>
      </c>
      <c r="F56" s="77"/>
      <c r="G56" s="77"/>
      <c r="H56" s="77"/>
      <c r="I56" s="77"/>
      <c r="J56" s="88"/>
      <c r="K56" s="88"/>
      <c r="L56" s="88"/>
      <c r="M56" s="77"/>
    </row>
    <row r="57" spans="1:13" ht="13.8" thickBot="1" x14ac:dyDescent="0.25">
      <c r="A57" s="77"/>
      <c r="B57" s="133" t="s">
        <v>1308</v>
      </c>
      <c r="C57" s="138">
        <v>270</v>
      </c>
      <c r="D57" s="137">
        <v>200</v>
      </c>
      <c r="E57" s="137">
        <v>370</v>
      </c>
      <c r="F57" s="144"/>
      <c r="G57" s="77"/>
      <c r="H57" s="77"/>
      <c r="I57" s="77"/>
      <c r="J57" s="88"/>
      <c r="K57" s="88"/>
      <c r="L57" s="88"/>
      <c r="M57" s="77"/>
    </row>
    <row r="58" spans="1:13" x14ac:dyDescent="0.2">
      <c r="A58" s="77"/>
      <c r="B58" s="167" t="s">
        <v>215</v>
      </c>
      <c r="C58" s="167"/>
      <c r="D58" s="167"/>
      <c r="E58" s="167"/>
      <c r="F58" s="77"/>
      <c r="G58" s="77"/>
      <c r="H58" s="77"/>
      <c r="I58" s="77"/>
      <c r="J58" s="77"/>
      <c r="K58" s="77"/>
      <c r="L58" s="77"/>
      <c r="M58" s="77"/>
    </row>
    <row r="59" spans="1:13" x14ac:dyDescent="0.2">
      <c r="A59" s="77"/>
      <c r="B59" s="77" t="s">
        <v>1286</v>
      </c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</row>
    <row r="60" spans="1:13" x14ac:dyDescent="0.2">
      <c r="A60" s="77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</row>
    <row r="61" spans="1:13" x14ac:dyDescent="0.2">
      <c r="B61" s="77"/>
      <c r="C61" s="77"/>
      <c r="D61" s="77"/>
      <c r="E61" s="77"/>
      <c r="I61" s="77"/>
      <c r="J61" s="77"/>
      <c r="K61" s="77"/>
      <c r="L61" s="77"/>
    </row>
    <row r="62" spans="1:13" x14ac:dyDescent="0.2">
      <c r="B62" s="77"/>
      <c r="C62" s="77"/>
      <c r="D62" s="77"/>
      <c r="E62" s="77"/>
    </row>
  </sheetData>
  <mergeCells count="37">
    <mergeCell ref="J39:J40"/>
    <mergeCell ref="K39:K40"/>
    <mergeCell ref="E39:E40"/>
    <mergeCell ref="L39:L40"/>
    <mergeCell ref="B50:B51"/>
    <mergeCell ref="C50:C51"/>
    <mergeCell ref="D50:D51"/>
    <mergeCell ref="E50:E51"/>
    <mergeCell ref="B35:F35"/>
    <mergeCell ref="B39:B40"/>
    <mergeCell ref="C39:C40"/>
    <mergeCell ref="D39:D40"/>
    <mergeCell ref="I39:I40"/>
    <mergeCell ref="K16:K17"/>
    <mergeCell ref="L16:M16"/>
    <mergeCell ref="B24:F24"/>
    <mergeCell ref="I24:M24"/>
    <mergeCell ref="B27:B28"/>
    <mergeCell ref="C27:C28"/>
    <mergeCell ref="D27:D28"/>
    <mergeCell ref="E27:F27"/>
    <mergeCell ref="B13:F14"/>
    <mergeCell ref="I13:M14"/>
    <mergeCell ref="K5:K6"/>
    <mergeCell ref="L5:M5"/>
    <mergeCell ref="B16:B17"/>
    <mergeCell ref="C16:C17"/>
    <mergeCell ref="D16:D17"/>
    <mergeCell ref="E16:F16"/>
    <mergeCell ref="I16:I17"/>
    <mergeCell ref="J16:J17"/>
    <mergeCell ref="B5:B6"/>
    <mergeCell ref="C5:C6"/>
    <mergeCell ref="D5:D6"/>
    <mergeCell ref="E5:F5"/>
    <mergeCell ref="I5:I6"/>
    <mergeCell ref="J5:J6"/>
  </mergeCells>
  <phoneticPr fontId="9"/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0" operator="equal" id="{3AFC755F-DF9C-44B1-8911-3BA6D6AE9CCB}">
            <xm:f>年度表!$I$27</xm:f>
            <x14:dxf>
              <numFmt numFmtId="196" formatCode="&quot;令&quot;&quot;和&quot;&quot;元&quot;&quot;年&quot;&quot;度&quot;"/>
            </x14:dxf>
          </x14:cfRule>
          <xm:sqref>B8:B11 I8:I11 B19:B22 I19:I22 B29:B33 B42:B46 I42:I45 B53:B57 N1:O60</xm:sqref>
        </x14:conditionalFormatting>
        <x14:conditionalFormatting xmlns:xm="http://schemas.microsoft.com/office/excel/2006/main">
          <x14:cfRule type="cellIs" priority="9" operator="equal" id="{687658B1-649B-4182-93DD-CF832F36549C}">
            <xm:f>年度表!#REF!</xm:f>
            <x14:dxf>
              <numFmt numFmtId="196" formatCode="&quot;令&quot;&quot;和&quot;&quot;元&quot;&quot;年&quot;&quot;度&quot;"/>
            </x14:dxf>
          </x14:cfRule>
          <xm:sqref>A1:M7 A15:M18 A26:M28 G30:I34 J30:M33 A36:M41 J53:L56 C29:M29 C8:F10 J8:M10 C19:F21 J19:M21 C30:F32 B48:E52 B59:E62 C42:E45 I53:I57 I48:L52 J42:L45 C53:E56 A8:A14 G8:H14 A19:A25 G19:H25 A29:A35 G35:M35 B47 I47 B58 I58:L61 A42:A60 F42:H60 M42:M60 K46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CCFFCC"/>
    <pageSetUpPr fitToPage="1"/>
  </sheetPr>
  <dimension ref="B2:N14"/>
  <sheetViews>
    <sheetView zoomScaleSheetLayoutView="100" workbookViewId="0">
      <selection activeCell="B3" sqref="B3:N14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3" width="8.109375" style="1" bestFit="1" customWidth="1"/>
    <col min="4" max="4" width="8.33203125" style="1" customWidth="1"/>
    <col min="5" max="5" width="8.109375" style="1" customWidth="1"/>
    <col min="6" max="7" width="7.109375" style="1" customWidth="1"/>
    <col min="8" max="8" width="8.109375" style="1" customWidth="1"/>
    <col min="9" max="9" width="3.44140625" style="1" customWidth="1"/>
    <col min="10" max="10" width="8.109375" style="1" customWidth="1"/>
    <col min="11" max="11" width="3.44140625" style="1" customWidth="1"/>
    <col min="12" max="12" width="4.44140625" style="1" customWidth="1"/>
    <col min="13" max="13" width="3.44140625" style="1" customWidth="1"/>
    <col min="14" max="14" width="6.109375" style="1" customWidth="1"/>
    <col min="15" max="16384" width="2.6640625" style="1"/>
  </cols>
  <sheetData>
    <row r="2" spans="2:14" x14ac:dyDescent="0.2">
      <c r="B2" s="6" t="s">
        <v>1124</v>
      </c>
    </row>
    <row r="3" spans="2:14" ht="2.1" customHeight="1" thickBot="1" x14ac:dyDescent="0.25">
      <c r="B3" s="6"/>
    </row>
    <row r="4" spans="2:14" x14ac:dyDescent="0.2">
      <c r="B4" s="261" t="s">
        <v>0</v>
      </c>
      <c r="C4" s="266" t="s">
        <v>221</v>
      </c>
      <c r="D4" s="287"/>
      <c r="E4" s="287"/>
      <c r="F4" s="287"/>
      <c r="G4" s="287"/>
      <c r="H4" s="305"/>
      <c r="I4" s="303" t="s">
        <v>227</v>
      </c>
      <c r="J4" s="312"/>
      <c r="K4" s="263" t="s">
        <v>220</v>
      </c>
      <c r="L4" s="312"/>
      <c r="M4" s="303" t="s">
        <v>228</v>
      </c>
      <c r="N4" s="312"/>
    </row>
    <row r="5" spans="2:14" x14ac:dyDescent="0.2">
      <c r="B5" s="284"/>
      <c r="C5" s="363" t="s">
        <v>14</v>
      </c>
      <c r="D5" s="364" t="s">
        <v>223</v>
      </c>
      <c r="E5" s="12"/>
      <c r="F5" s="12"/>
      <c r="G5" s="11"/>
      <c r="H5" s="361" t="s">
        <v>224</v>
      </c>
      <c r="I5" s="264"/>
      <c r="J5" s="340"/>
      <c r="K5" s="264"/>
      <c r="L5" s="340"/>
      <c r="M5" s="264"/>
      <c r="N5" s="340"/>
    </row>
    <row r="6" spans="2:14" x14ac:dyDescent="0.2">
      <c r="B6" s="262"/>
      <c r="C6" s="362"/>
      <c r="D6" s="336"/>
      <c r="E6" s="36" t="s">
        <v>216</v>
      </c>
      <c r="F6" s="36" t="s">
        <v>217</v>
      </c>
      <c r="G6" s="37" t="s">
        <v>218</v>
      </c>
      <c r="H6" s="362"/>
      <c r="I6" s="36" t="s">
        <v>219</v>
      </c>
      <c r="J6" s="37" t="s">
        <v>225</v>
      </c>
      <c r="K6" s="36" t="s">
        <v>219</v>
      </c>
      <c r="L6" s="37" t="s">
        <v>226</v>
      </c>
      <c r="M6" s="36" t="s">
        <v>219</v>
      </c>
      <c r="N6" s="37" t="s">
        <v>226</v>
      </c>
    </row>
    <row r="7" spans="2:14" x14ac:dyDescent="0.2">
      <c r="B7" s="4"/>
      <c r="C7" s="3" t="s">
        <v>20</v>
      </c>
      <c r="D7" s="3" t="s">
        <v>20</v>
      </c>
      <c r="E7" s="3" t="s">
        <v>20</v>
      </c>
      <c r="F7" s="3" t="s">
        <v>20</v>
      </c>
      <c r="G7" s="3" t="s">
        <v>20</v>
      </c>
      <c r="H7" s="3" t="s">
        <v>20</v>
      </c>
      <c r="I7" s="3" t="s">
        <v>222</v>
      </c>
      <c r="J7" s="3" t="s">
        <v>20</v>
      </c>
      <c r="K7" s="3" t="s">
        <v>222</v>
      </c>
      <c r="L7" s="3" t="s">
        <v>20</v>
      </c>
      <c r="M7" s="3" t="s">
        <v>222</v>
      </c>
      <c r="N7" s="3" t="s">
        <v>20</v>
      </c>
    </row>
    <row r="8" spans="2:14" x14ac:dyDescent="0.2">
      <c r="B8" s="49">
        <v>43834</v>
      </c>
      <c r="C8" s="2">
        <v>86827</v>
      </c>
      <c r="D8" s="2">
        <v>56696</v>
      </c>
      <c r="E8" s="2">
        <v>48564</v>
      </c>
      <c r="F8" s="2">
        <v>7380</v>
      </c>
      <c r="G8" s="2">
        <v>752</v>
      </c>
      <c r="H8" s="2">
        <v>30131</v>
      </c>
      <c r="I8" s="2">
        <v>3</v>
      </c>
      <c r="J8" s="2">
        <v>32405</v>
      </c>
      <c r="K8" s="2">
        <v>10</v>
      </c>
      <c r="L8" s="2">
        <v>153</v>
      </c>
      <c r="M8" s="2">
        <v>0</v>
      </c>
      <c r="N8" s="2">
        <v>0</v>
      </c>
    </row>
    <row r="9" spans="2:14" x14ac:dyDescent="0.2">
      <c r="B9" s="49">
        <v>44200</v>
      </c>
      <c r="C9" s="2">
        <v>82137</v>
      </c>
      <c r="D9" s="2">
        <v>53165</v>
      </c>
      <c r="E9" s="2">
        <v>44195</v>
      </c>
      <c r="F9" s="2">
        <v>7263</v>
      </c>
      <c r="G9" s="2">
        <v>1707</v>
      </c>
      <c r="H9" s="2">
        <v>28972</v>
      </c>
      <c r="I9" s="2">
        <v>3</v>
      </c>
      <c r="J9" s="2">
        <v>13252</v>
      </c>
      <c r="K9" s="2">
        <v>10</v>
      </c>
      <c r="L9" s="2">
        <v>155</v>
      </c>
      <c r="M9" s="2">
        <v>0</v>
      </c>
      <c r="N9" s="2">
        <v>0</v>
      </c>
    </row>
    <row r="10" spans="2:14" x14ac:dyDescent="0.2">
      <c r="B10" s="49">
        <v>44566</v>
      </c>
      <c r="C10" s="29">
        <v>141716</v>
      </c>
      <c r="D10" s="2">
        <v>93496</v>
      </c>
      <c r="E10" s="2">
        <v>78903</v>
      </c>
      <c r="F10" s="2">
        <v>13209</v>
      </c>
      <c r="G10" s="2">
        <v>1384</v>
      </c>
      <c r="H10" s="2">
        <v>48220</v>
      </c>
      <c r="I10" s="2">
        <v>3</v>
      </c>
      <c r="J10" s="2">
        <v>31133</v>
      </c>
      <c r="K10" s="2">
        <v>10</v>
      </c>
      <c r="L10" s="2">
        <v>131</v>
      </c>
      <c r="M10" s="2">
        <v>0</v>
      </c>
      <c r="N10" s="2">
        <v>0</v>
      </c>
    </row>
    <row r="11" spans="2:14" x14ac:dyDescent="0.2">
      <c r="B11" s="80">
        <v>44930</v>
      </c>
      <c r="C11" s="29">
        <v>141013</v>
      </c>
      <c r="D11" s="2">
        <v>93404</v>
      </c>
      <c r="E11" s="2">
        <v>81819</v>
      </c>
      <c r="F11" s="2">
        <v>9195</v>
      </c>
      <c r="G11" s="2">
        <v>2390</v>
      </c>
      <c r="H11" s="2">
        <v>47609</v>
      </c>
      <c r="I11" s="2">
        <v>2</v>
      </c>
      <c r="J11" s="2">
        <v>38150</v>
      </c>
      <c r="K11" s="2">
        <v>10</v>
      </c>
      <c r="L11" s="2">
        <v>157</v>
      </c>
      <c r="M11" s="2">
        <v>0</v>
      </c>
      <c r="N11" s="2">
        <v>0</v>
      </c>
    </row>
    <row r="12" spans="2:14" s="77" customFormat="1" ht="13.8" thickBot="1" x14ac:dyDescent="0.25">
      <c r="B12" s="133" t="s">
        <v>1298</v>
      </c>
      <c r="C12" s="68">
        <v>132465</v>
      </c>
      <c r="D12" s="69">
        <v>88383</v>
      </c>
      <c r="E12" s="69">
        <v>77717</v>
      </c>
      <c r="F12" s="69">
        <v>8265</v>
      </c>
      <c r="G12" s="69">
        <v>2401</v>
      </c>
      <c r="H12" s="69">
        <v>44082</v>
      </c>
      <c r="I12" s="69">
        <v>2</v>
      </c>
      <c r="J12" s="69">
        <v>13544</v>
      </c>
      <c r="K12" s="69">
        <v>10</v>
      </c>
      <c r="L12" s="69">
        <v>139</v>
      </c>
      <c r="M12" s="69">
        <v>0</v>
      </c>
      <c r="N12" s="69">
        <v>0</v>
      </c>
    </row>
    <row r="14" spans="2:14" x14ac:dyDescent="0.2">
      <c r="B14" s="1" t="s">
        <v>372</v>
      </c>
    </row>
  </sheetData>
  <mergeCells count="8">
    <mergeCell ref="B4:B6"/>
    <mergeCell ref="H5:H6"/>
    <mergeCell ref="I4:J5"/>
    <mergeCell ref="K4:L5"/>
    <mergeCell ref="M4:N5"/>
    <mergeCell ref="C4:H4"/>
    <mergeCell ref="C5:C6"/>
    <mergeCell ref="D5:D6"/>
  </mergeCells>
  <phoneticPr fontId="9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2F6A9DD9-231A-4AAA-B7A8-243E61667713}">
            <xm:f>年度表!$I$27</xm:f>
            <x14:dxf>
              <numFmt numFmtId="196" formatCode="&quot;令&quot;&quot;和&quot;&quot;元&quot;&quot;年&quot;&quot;度&quot;"/>
            </x14:dxf>
          </x14:cfRule>
          <xm:sqref>B8:B12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>
    <tabColor rgb="FFCCFFCC"/>
    <pageSetUpPr fitToPage="1"/>
  </sheetPr>
  <dimension ref="B2:N14"/>
  <sheetViews>
    <sheetView zoomScaleSheetLayoutView="100" workbookViewId="0">
      <selection activeCell="B4" sqref="B4:N14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3" width="8.109375" style="1" bestFit="1" customWidth="1"/>
    <col min="4" max="5" width="7.109375" style="1" bestFit="1" customWidth="1"/>
    <col min="6" max="7" width="7.109375" style="1" customWidth="1"/>
    <col min="8" max="8" width="7.109375" style="1" bestFit="1" customWidth="1"/>
    <col min="9" max="9" width="3.44140625" style="1" customWidth="1"/>
    <col min="10" max="10" width="7.109375" style="1" customWidth="1"/>
    <col min="11" max="11" width="3.44140625" style="1" customWidth="1"/>
    <col min="12" max="12" width="4.44140625" style="1" customWidth="1"/>
    <col min="13" max="13" width="3.44140625" style="1" customWidth="1"/>
    <col min="14" max="14" width="6.109375" style="1" customWidth="1"/>
    <col min="15" max="16384" width="2.6640625" style="1"/>
  </cols>
  <sheetData>
    <row r="2" spans="2:14" x14ac:dyDescent="0.2">
      <c r="B2" s="6" t="s">
        <v>1125</v>
      </c>
    </row>
    <row r="3" spans="2:14" ht="2.1" customHeight="1" thickBot="1" x14ac:dyDescent="0.25">
      <c r="B3" s="6"/>
    </row>
    <row r="4" spans="2:14" x14ac:dyDescent="0.2">
      <c r="B4" s="261" t="s">
        <v>0</v>
      </c>
      <c r="C4" s="266" t="s">
        <v>221</v>
      </c>
      <c r="D4" s="287"/>
      <c r="E4" s="287"/>
      <c r="F4" s="287"/>
      <c r="G4" s="287"/>
      <c r="H4" s="305"/>
      <c r="I4" s="303" t="s">
        <v>227</v>
      </c>
      <c r="J4" s="312"/>
      <c r="K4" s="303" t="s">
        <v>220</v>
      </c>
      <c r="L4" s="312"/>
      <c r="M4" s="303" t="s">
        <v>230</v>
      </c>
      <c r="N4" s="312"/>
    </row>
    <row r="5" spans="2:14" x14ac:dyDescent="0.2">
      <c r="B5" s="284"/>
      <c r="C5" s="363" t="s">
        <v>14</v>
      </c>
      <c r="D5" s="364" t="s">
        <v>223</v>
      </c>
      <c r="E5" s="12"/>
      <c r="F5" s="12"/>
      <c r="G5" s="11"/>
      <c r="H5" s="361" t="s">
        <v>224</v>
      </c>
      <c r="I5" s="264"/>
      <c r="J5" s="340"/>
      <c r="K5" s="264"/>
      <c r="L5" s="340"/>
      <c r="M5" s="264"/>
      <c r="N5" s="340"/>
    </row>
    <row r="6" spans="2:14" x14ac:dyDescent="0.2">
      <c r="B6" s="262"/>
      <c r="C6" s="362"/>
      <c r="D6" s="336"/>
      <c r="E6" s="36" t="s">
        <v>216</v>
      </c>
      <c r="F6" s="36" t="s">
        <v>217</v>
      </c>
      <c r="G6" s="37" t="s">
        <v>218</v>
      </c>
      <c r="H6" s="362"/>
      <c r="I6" s="36" t="s">
        <v>219</v>
      </c>
      <c r="J6" s="37" t="s">
        <v>225</v>
      </c>
      <c r="K6" s="36" t="s">
        <v>219</v>
      </c>
      <c r="L6" s="37" t="s">
        <v>226</v>
      </c>
      <c r="M6" s="36" t="s">
        <v>219</v>
      </c>
      <c r="N6" s="37" t="s">
        <v>226</v>
      </c>
    </row>
    <row r="7" spans="2:14" x14ac:dyDescent="0.2">
      <c r="B7" s="4"/>
      <c r="C7" s="3" t="s">
        <v>20</v>
      </c>
      <c r="D7" s="3" t="s">
        <v>20</v>
      </c>
      <c r="E7" s="3" t="s">
        <v>20</v>
      </c>
      <c r="F7" s="3" t="s">
        <v>20</v>
      </c>
      <c r="G7" s="3" t="s">
        <v>20</v>
      </c>
      <c r="H7" s="3" t="s">
        <v>20</v>
      </c>
      <c r="I7" s="3" t="s">
        <v>222</v>
      </c>
      <c r="J7" s="3" t="s">
        <v>20</v>
      </c>
      <c r="K7" s="3" t="s">
        <v>222</v>
      </c>
      <c r="L7" s="3" t="s">
        <v>20</v>
      </c>
      <c r="M7" s="3" t="s">
        <v>222</v>
      </c>
      <c r="N7" s="3" t="s">
        <v>20</v>
      </c>
    </row>
    <row r="8" spans="2:14" x14ac:dyDescent="0.2">
      <c r="B8" s="49">
        <v>43834</v>
      </c>
      <c r="C8" s="2">
        <v>2092</v>
      </c>
      <c r="D8" s="2">
        <v>1217</v>
      </c>
      <c r="E8" s="2">
        <v>1115</v>
      </c>
      <c r="F8" s="2">
        <v>22</v>
      </c>
      <c r="G8" s="2">
        <v>80</v>
      </c>
      <c r="H8" s="2">
        <v>875</v>
      </c>
      <c r="I8" s="2">
        <v>3</v>
      </c>
      <c r="J8" s="2">
        <v>817</v>
      </c>
      <c r="K8" s="2">
        <v>5</v>
      </c>
      <c r="L8" s="2">
        <v>66</v>
      </c>
      <c r="M8" s="2">
        <v>0</v>
      </c>
      <c r="N8" s="2">
        <v>0</v>
      </c>
    </row>
    <row r="9" spans="2:14" x14ac:dyDescent="0.2">
      <c r="B9" s="49">
        <v>44200</v>
      </c>
      <c r="C9" s="29">
        <v>2180</v>
      </c>
      <c r="D9" s="2">
        <v>1007</v>
      </c>
      <c r="E9" s="2">
        <v>938</v>
      </c>
      <c r="F9" s="2">
        <v>26</v>
      </c>
      <c r="G9" s="2">
        <v>43</v>
      </c>
      <c r="H9" s="2">
        <v>1173</v>
      </c>
      <c r="I9" s="2">
        <v>3</v>
      </c>
      <c r="J9" s="2">
        <v>869</v>
      </c>
      <c r="K9" s="2">
        <v>6</v>
      </c>
      <c r="L9" s="2">
        <v>102</v>
      </c>
      <c r="M9" s="2" t="s">
        <v>21</v>
      </c>
      <c r="N9" s="2" t="s">
        <v>21</v>
      </c>
    </row>
    <row r="10" spans="2:14" x14ac:dyDescent="0.2">
      <c r="B10" s="80">
        <v>44566</v>
      </c>
      <c r="C10" s="29">
        <v>2849</v>
      </c>
      <c r="D10" s="2">
        <v>1472</v>
      </c>
      <c r="E10" s="2">
        <v>1347</v>
      </c>
      <c r="F10" s="2">
        <v>36</v>
      </c>
      <c r="G10" s="2">
        <v>89</v>
      </c>
      <c r="H10" s="2">
        <v>1377</v>
      </c>
      <c r="I10" s="2">
        <v>2</v>
      </c>
      <c r="J10" s="2">
        <v>1205</v>
      </c>
      <c r="K10" s="2">
        <v>3</v>
      </c>
      <c r="L10" s="2">
        <v>70</v>
      </c>
      <c r="M10" s="2">
        <v>1</v>
      </c>
      <c r="N10" s="2">
        <v>15</v>
      </c>
    </row>
    <row r="11" spans="2:14" x14ac:dyDescent="0.2">
      <c r="B11" s="80">
        <v>44930</v>
      </c>
      <c r="C11" s="118">
        <v>2936</v>
      </c>
      <c r="D11" s="119">
        <v>1242</v>
      </c>
      <c r="E11" s="119">
        <v>1114</v>
      </c>
      <c r="F11" s="119">
        <v>43</v>
      </c>
      <c r="G11" s="119">
        <v>85</v>
      </c>
      <c r="H11" s="119">
        <v>1694</v>
      </c>
      <c r="I11" s="119">
        <v>2</v>
      </c>
      <c r="J11" s="119">
        <v>991</v>
      </c>
      <c r="K11" s="119">
        <v>3</v>
      </c>
      <c r="L11" s="119">
        <v>59</v>
      </c>
      <c r="M11" s="119">
        <v>1</v>
      </c>
      <c r="N11" s="119">
        <v>10</v>
      </c>
    </row>
    <row r="12" spans="2:14" s="77" customFormat="1" ht="13.8" thickBot="1" x14ac:dyDescent="0.25">
      <c r="B12" s="157" t="s">
        <v>1299</v>
      </c>
      <c r="C12" s="158">
        <v>3619</v>
      </c>
      <c r="D12" s="158">
        <v>1719</v>
      </c>
      <c r="E12" s="158">
        <v>1408</v>
      </c>
      <c r="F12" s="158">
        <v>52</v>
      </c>
      <c r="G12" s="158">
        <v>259</v>
      </c>
      <c r="H12" s="158">
        <v>1900</v>
      </c>
      <c r="I12" s="158">
        <v>2</v>
      </c>
      <c r="J12" s="158">
        <v>1227</v>
      </c>
      <c r="K12" s="158">
        <v>3</v>
      </c>
      <c r="L12" s="158">
        <v>73</v>
      </c>
      <c r="M12" s="158">
        <v>1</v>
      </c>
      <c r="N12" s="158">
        <v>7</v>
      </c>
    </row>
    <row r="14" spans="2:14" x14ac:dyDescent="0.2">
      <c r="B14" s="1" t="s">
        <v>229</v>
      </c>
    </row>
  </sheetData>
  <mergeCells count="8">
    <mergeCell ref="B4:B6"/>
    <mergeCell ref="C4:H4"/>
    <mergeCell ref="I4:J5"/>
    <mergeCell ref="K4:L5"/>
    <mergeCell ref="M4:N5"/>
    <mergeCell ref="C5:C6"/>
    <mergeCell ref="D5:D6"/>
    <mergeCell ref="H5:H6"/>
  </mergeCells>
  <phoneticPr fontId="9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94CBF515-1B07-4E63-AF54-D58A28EF6A80}">
            <xm:f>年度表!$I$27</xm:f>
            <x14:dxf>
              <numFmt numFmtId="196" formatCode="&quot;令&quot;&quot;和&quot;&quot;元&quot;&quot;年&quot;&quot;度&quot;"/>
            </x14:dxf>
          </x14:cfRule>
          <xm:sqref>B8:B11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tabColor rgb="FFCCFFCC"/>
    <pageSetUpPr fitToPage="1"/>
  </sheetPr>
  <dimension ref="B2:J42"/>
  <sheetViews>
    <sheetView zoomScaleSheetLayoutView="100" workbookViewId="0">
      <selection activeCell="C14" sqref="C14"/>
    </sheetView>
  </sheetViews>
  <sheetFormatPr defaultColWidth="2.6640625" defaultRowHeight="13.2" x14ac:dyDescent="0.2"/>
  <cols>
    <col min="1" max="1" width="2.6640625" style="77"/>
    <col min="2" max="2" width="11.109375" style="77" bestFit="1" customWidth="1"/>
    <col min="3" max="10" width="9" style="77" customWidth="1"/>
    <col min="11" max="16384" width="2.6640625" style="77"/>
  </cols>
  <sheetData>
    <row r="2" spans="2:10" x14ac:dyDescent="0.2">
      <c r="B2" s="76" t="s">
        <v>1126</v>
      </c>
    </row>
    <row r="3" spans="2:10" ht="13.8" thickBot="1" x14ac:dyDescent="0.25">
      <c r="J3" s="5" t="s">
        <v>231</v>
      </c>
    </row>
    <row r="4" spans="2:10" x14ac:dyDescent="0.2">
      <c r="B4" s="261" t="s">
        <v>0</v>
      </c>
      <c r="C4" s="266" t="s">
        <v>232</v>
      </c>
      <c r="D4" s="287"/>
      <c r="E4" s="287"/>
      <c r="F4" s="287"/>
      <c r="G4" s="287"/>
      <c r="H4" s="287"/>
      <c r="I4" s="287"/>
      <c r="J4" s="287"/>
    </row>
    <row r="5" spans="2:10" ht="13.5" customHeight="1" x14ac:dyDescent="0.2">
      <c r="B5" s="284"/>
      <c r="C5" s="363" t="s">
        <v>14</v>
      </c>
      <c r="D5" s="281" t="s">
        <v>233</v>
      </c>
      <c r="E5" s="281"/>
      <c r="F5" s="282"/>
      <c r="G5" s="365" t="s">
        <v>693</v>
      </c>
      <c r="H5" s="281" t="s">
        <v>235</v>
      </c>
      <c r="I5" s="282"/>
      <c r="J5" s="364" t="s">
        <v>239</v>
      </c>
    </row>
    <row r="6" spans="2:10" x14ac:dyDescent="0.2">
      <c r="B6" s="284"/>
      <c r="C6" s="367"/>
      <c r="D6" s="363" t="s">
        <v>234</v>
      </c>
      <c r="E6" s="365" t="s">
        <v>237</v>
      </c>
      <c r="F6" s="365" t="s">
        <v>238</v>
      </c>
      <c r="G6" s="366"/>
      <c r="H6" s="363" t="s">
        <v>234</v>
      </c>
      <c r="I6" s="365" t="s">
        <v>237</v>
      </c>
      <c r="J6" s="292"/>
    </row>
    <row r="7" spans="2:10" x14ac:dyDescent="0.2">
      <c r="B7" s="284"/>
      <c r="C7" s="367"/>
      <c r="D7" s="367"/>
      <c r="E7" s="366"/>
      <c r="F7" s="366"/>
      <c r="G7" s="366"/>
      <c r="H7" s="367"/>
      <c r="I7" s="367"/>
      <c r="J7" s="292"/>
    </row>
    <row r="8" spans="2:10" x14ac:dyDescent="0.2">
      <c r="B8" s="262"/>
      <c r="C8" s="362"/>
      <c r="D8" s="362"/>
      <c r="E8" s="362"/>
      <c r="F8" s="362"/>
      <c r="G8" s="362"/>
      <c r="H8" s="362"/>
      <c r="I8" s="362"/>
      <c r="J8" s="336"/>
    </row>
    <row r="9" spans="2:10" x14ac:dyDescent="0.2">
      <c r="B9" s="78"/>
      <c r="C9" s="79" t="s">
        <v>236</v>
      </c>
      <c r="D9" s="79" t="s">
        <v>236</v>
      </c>
      <c r="E9" s="79" t="s">
        <v>236</v>
      </c>
      <c r="F9" s="79" t="s">
        <v>236</v>
      </c>
      <c r="G9" s="79" t="s">
        <v>236</v>
      </c>
      <c r="H9" s="79" t="s">
        <v>236</v>
      </c>
      <c r="I9" s="79" t="s">
        <v>236</v>
      </c>
      <c r="J9" s="79" t="s">
        <v>236</v>
      </c>
    </row>
    <row r="10" spans="2:10" x14ac:dyDescent="0.2">
      <c r="B10" s="80">
        <f>年度表!$A$2</f>
        <v>43834</v>
      </c>
      <c r="C10" s="2">
        <v>593207</v>
      </c>
      <c r="D10" s="2">
        <v>271768</v>
      </c>
      <c r="E10" s="2">
        <v>17953</v>
      </c>
      <c r="F10" s="2">
        <v>30876</v>
      </c>
      <c r="G10" s="2">
        <v>65304</v>
      </c>
      <c r="H10" s="2">
        <v>119817</v>
      </c>
      <c r="I10" s="2">
        <v>14678</v>
      </c>
      <c r="J10" s="2">
        <v>72811</v>
      </c>
    </row>
    <row r="11" spans="2:10" x14ac:dyDescent="0.2">
      <c r="B11" s="80">
        <f>年度表!$A$3</f>
        <v>44200</v>
      </c>
      <c r="C11" s="2">
        <v>605141</v>
      </c>
      <c r="D11" s="2">
        <v>276496</v>
      </c>
      <c r="E11" s="2">
        <v>17909</v>
      </c>
      <c r="F11" s="2">
        <v>31544</v>
      </c>
      <c r="G11" s="2">
        <v>64892</v>
      </c>
      <c r="H11" s="2">
        <v>124273</v>
      </c>
      <c r="I11" s="2">
        <v>14906</v>
      </c>
      <c r="J11" s="2">
        <v>75121</v>
      </c>
    </row>
    <row r="12" spans="2:10" x14ac:dyDescent="0.2">
      <c r="B12" s="80">
        <f>年度表!$A$4</f>
        <v>44566</v>
      </c>
      <c r="C12" s="29">
        <v>616541</v>
      </c>
      <c r="D12" s="2">
        <v>280535</v>
      </c>
      <c r="E12" s="2">
        <v>18473</v>
      </c>
      <c r="F12" s="2">
        <v>31500</v>
      </c>
      <c r="G12" s="2">
        <v>64884</v>
      </c>
      <c r="H12" s="2">
        <v>127648</v>
      </c>
      <c r="I12" s="2">
        <v>15157</v>
      </c>
      <c r="J12" s="2">
        <v>78344</v>
      </c>
    </row>
    <row r="13" spans="2:10" x14ac:dyDescent="0.2">
      <c r="B13" s="80">
        <v>44930</v>
      </c>
      <c r="C13" s="29">
        <v>625740</v>
      </c>
      <c r="D13" s="2">
        <v>285304</v>
      </c>
      <c r="E13" s="2">
        <v>18817</v>
      </c>
      <c r="F13" s="2">
        <v>31602</v>
      </c>
      <c r="G13" s="2">
        <v>65121</v>
      </c>
      <c r="H13" s="2">
        <v>128893</v>
      </c>
      <c r="I13" s="2">
        <v>15390</v>
      </c>
      <c r="J13" s="2">
        <v>80613</v>
      </c>
    </row>
    <row r="14" spans="2:10" ht="13.8" thickBot="1" x14ac:dyDescent="0.25">
      <c r="B14" s="133" t="s">
        <v>1298</v>
      </c>
      <c r="C14" s="168">
        <v>634531</v>
      </c>
      <c r="D14" s="169">
        <v>290096</v>
      </c>
      <c r="E14" s="169">
        <v>17480</v>
      </c>
      <c r="F14" s="169">
        <v>31693</v>
      </c>
      <c r="G14" s="169">
        <v>65835</v>
      </c>
      <c r="H14" s="169">
        <v>130635</v>
      </c>
      <c r="I14" s="169">
        <v>15616</v>
      </c>
      <c r="J14" s="169">
        <v>83176</v>
      </c>
    </row>
    <row r="16" spans="2:10" ht="13.8" thickBot="1" x14ac:dyDescent="0.25"/>
    <row r="17" spans="2:10" ht="13.5" customHeight="1" x14ac:dyDescent="0.2">
      <c r="B17" s="261" t="s">
        <v>0</v>
      </c>
      <c r="C17" s="266" t="s">
        <v>240</v>
      </c>
      <c r="D17" s="287"/>
      <c r="E17" s="287"/>
      <c r="F17" s="287"/>
      <c r="G17" s="287"/>
      <c r="H17" s="287"/>
      <c r="I17" s="287"/>
      <c r="J17" s="287"/>
    </row>
    <row r="18" spans="2:10" x14ac:dyDescent="0.2">
      <c r="B18" s="284"/>
      <c r="C18" s="363" t="s">
        <v>14</v>
      </c>
      <c r="D18" s="281" t="s">
        <v>233</v>
      </c>
      <c r="E18" s="281"/>
      <c r="F18" s="282"/>
      <c r="G18" s="365" t="s">
        <v>693</v>
      </c>
      <c r="H18" s="281" t="s">
        <v>235</v>
      </c>
      <c r="I18" s="282"/>
      <c r="J18" s="364" t="s">
        <v>239</v>
      </c>
    </row>
    <row r="19" spans="2:10" x14ac:dyDescent="0.2">
      <c r="B19" s="284"/>
      <c r="C19" s="367"/>
      <c r="D19" s="363" t="s">
        <v>234</v>
      </c>
      <c r="E19" s="365" t="s">
        <v>237</v>
      </c>
      <c r="F19" s="365" t="s">
        <v>238</v>
      </c>
      <c r="G19" s="366"/>
      <c r="H19" s="363" t="s">
        <v>234</v>
      </c>
      <c r="I19" s="365" t="s">
        <v>237</v>
      </c>
      <c r="J19" s="292"/>
    </row>
    <row r="20" spans="2:10" x14ac:dyDescent="0.2">
      <c r="B20" s="284"/>
      <c r="C20" s="367"/>
      <c r="D20" s="367"/>
      <c r="E20" s="366"/>
      <c r="F20" s="366"/>
      <c r="G20" s="366"/>
      <c r="H20" s="367"/>
      <c r="I20" s="367"/>
      <c r="J20" s="292"/>
    </row>
    <row r="21" spans="2:10" x14ac:dyDescent="0.2">
      <c r="B21" s="262"/>
      <c r="C21" s="362"/>
      <c r="D21" s="362"/>
      <c r="E21" s="362"/>
      <c r="F21" s="362"/>
      <c r="G21" s="362"/>
      <c r="H21" s="362"/>
      <c r="I21" s="362"/>
      <c r="J21" s="336"/>
    </row>
    <row r="22" spans="2:10" x14ac:dyDescent="0.2">
      <c r="B22" s="78"/>
      <c r="C22" s="79" t="s">
        <v>236</v>
      </c>
      <c r="D22" s="79" t="s">
        <v>236</v>
      </c>
      <c r="E22" s="79" t="s">
        <v>236</v>
      </c>
      <c r="F22" s="79" t="s">
        <v>236</v>
      </c>
      <c r="G22" s="79" t="s">
        <v>236</v>
      </c>
      <c r="H22" s="79" t="s">
        <v>236</v>
      </c>
      <c r="I22" s="79" t="s">
        <v>236</v>
      </c>
      <c r="J22" s="79" t="s">
        <v>236</v>
      </c>
    </row>
    <row r="23" spans="2:10" x14ac:dyDescent="0.2">
      <c r="B23" s="80">
        <v>43834</v>
      </c>
      <c r="C23" s="2">
        <v>564373</v>
      </c>
      <c r="D23" s="2">
        <v>228979</v>
      </c>
      <c r="E23" s="2">
        <v>9005</v>
      </c>
      <c r="F23" s="2">
        <v>63741</v>
      </c>
      <c r="G23" s="2">
        <v>55940</v>
      </c>
      <c r="H23" s="2">
        <v>138545</v>
      </c>
      <c r="I23" s="2">
        <v>16986</v>
      </c>
      <c r="J23" s="2">
        <v>51177</v>
      </c>
    </row>
    <row r="24" spans="2:10" x14ac:dyDescent="0.2">
      <c r="B24" s="80">
        <v>44200</v>
      </c>
      <c r="C24" s="2">
        <v>645165</v>
      </c>
      <c r="D24" s="2">
        <v>253774</v>
      </c>
      <c r="E24" s="2">
        <v>9919</v>
      </c>
      <c r="F24" s="2">
        <v>77739</v>
      </c>
      <c r="G24" s="2">
        <v>61312</v>
      </c>
      <c r="H24" s="2">
        <v>165634</v>
      </c>
      <c r="I24" s="2">
        <v>17641</v>
      </c>
      <c r="J24" s="2">
        <v>59146</v>
      </c>
    </row>
    <row r="25" spans="2:10" x14ac:dyDescent="0.2">
      <c r="B25" s="80">
        <v>44566</v>
      </c>
      <c r="C25" s="29">
        <v>620460</v>
      </c>
      <c r="D25" s="2">
        <v>236328</v>
      </c>
      <c r="E25" s="2">
        <v>10323</v>
      </c>
      <c r="F25" s="2">
        <v>75850</v>
      </c>
      <c r="G25" s="2">
        <v>58836</v>
      </c>
      <c r="H25" s="2">
        <v>158464</v>
      </c>
      <c r="I25" s="2">
        <v>17694</v>
      </c>
      <c r="J25" s="2">
        <v>62965</v>
      </c>
    </row>
    <row r="26" spans="2:10" x14ac:dyDescent="0.2">
      <c r="B26" s="80">
        <v>44930</v>
      </c>
      <c r="C26" s="29">
        <v>613892</v>
      </c>
      <c r="D26" s="2">
        <v>221237</v>
      </c>
      <c r="E26" s="2">
        <v>9781</v>
      </c>
      <c r="F26" s="2">
        <v>77365</v>
      </c>
      <c r="G26" s="2">
        <v>60578</v>
      </c>
      <c r="H26" s="2">
        <v>159658</v>
      </c>
      <c r="I26" s="2">
        <v>18625</v>
      </c>
      <c r="J26" s="2">
        <v>66648</v>
      </c>
    </row>
    <row r="27" spans="2:10" ht="13.8" thickBot="1" x14ac:dyDescent="0.25">
      <c r="B27" s="133" t="s">
        <v>1298</v>
      </c>
      <c r="C27" s="170">
        <f>SUM(D27:J27)</f>
        <v>609197</v>
      </c>
      <c r="D27" s="169">
        <v>218038</v>
      </c>
      <c r="E27" s="169">
        <v>9517</v>
      </c>
      <c r="F27" s="169">
        <v>76529</v>
      </c>
      <c r="G27" s="169">
        <v>57269</v>
      </c>
      <c r="H27" s="169">
        <v>160790</v>
      </c>
      <c r="I27" s="169">
        <v>19000</v>
      </c>
      <c r="J27" s="169">
        <v>68054</v>
      </c>
    </row>
    <row r="29" spans="2:10" ht="13.5" customHeight="1" thickBot="1" x14ac:dyDescent="0.25"/>
    <row r="30" spans="2:10" ht="13.5" customHeight="1" x14ac:dyDescent="0.2">
      <c r="B30" s="261" t="s">
        <v>0</v>
      </c>
      <c r="C30" s="266" t="s">
        <v>241</v>
      </c>
      <c r="D30" s="287"/>
      <c r="E30" s="287"/>
      <c r="F30" s="287"/>
    </row>
    <row r="31" spans="2:10" x14ac:dyDescent="0.2">
      <c r="B31" s="284"/>
      <c r="C31" s="363" t="s">
        <v>14</v>
      </c>
      <c r="D31" s="365" t="s">
        <v>694</v>
      </c>
      <c r="E31" s="365" t="s">
        <v>242</v>
      </c>
      <c r="F31" s="364" t="s">
        <v>239</v>
      </c>
    </row>
    <row r="32" spans="2:10" x14ac:dyDescent="0.2">
      <c r="B32" s="284"/>
      <c r="C32" s="367"/>
      <c r="D32" s="367"/>
      <c r="E32" s="367"/>
      <c r="F32" s="292"/>
    </row>
    <row r="33" spans="2:6" x14ac:dyDescent="0.2">
      <c r="B33" s="284"/>
      <c r="C33" s="367"/>
      <c r="D33" s="367"/>
      <c r="E33" s="367"/>
      <c r="F33" s="292"/>
    </row>
    <row r="34" spans="2:6" x14ac:dyDescent="0.2">
      <c r="B34" s="262"/>
      <c r="C34" s="362"/>
      <c r="D34" s="362"/>
      <c r="E34" s="362"/>
      <c r="F34" s="336"/>
    </row>
    <row r="35" spans="2:6" x14ac:dyDescent="0.2">
      <c r="B35" s="78"/>
      <c r="C35" s="79" t="s">
        <v>20</v>
      </c>
      <c r="D35" s="79" t="s">
        <v>20</v>
      </c>
      <c r="E35" s="79" t="s">
        <v>20</v>
      </c>
      <c r="F35" s="79" t="s">
        <v>20</v>
      </c>
    </row>
    <row r="36" spans="2:6" x14ac:dyDescent="0.2">
      <c r="B36" s="80">
        <v>43834</v>
      </c>
      <c r="C36" s="2">
        <v>27749</v>
      </c>
      <c r="D36" s="2">
        <v>20385</v>
      </c>
      <c r="E36" s="2">
        <v>5299</v>
      </c>
      <c r="F36" s="2">
        <v>2065</v>
      </c>
    </row>
    <row r="37" spans="2:6" x14ac:dyDescent="0.2">
      <c r="B37" s="80">
        <v>44200</v>
      </c>
      <c r="C37" s="2">
        <v>26914</v>
      </c>
      <c r="D37" s="2">
        <v>19876</v>
      </c>
      <c r="E37" s="2">
        <v>5061</v>
      </c>
      <c r="F37" s="2">
        <v>1977</v>
      </c>
    </row>
    <row r="38" spans="2:6" x14ac:dyDescent="0.2">
      <c r="B38" s="80">
        <v>44566</v>
      </c>
      <c r="C38" s="29">
        <v>25050</v>
      </c>
      <c r="D38" s="2">
        <v>18407</v>
      </c>
      <c r="E38" s="2">
        <v>4799</v>
      </c>
      <c r="F38" s="2">
        <v>1844</v>
      </c>
    </row>
    <row r="39" spans="2:6" x14ac:dyDescent="0.2">
      <c r="B39" s="80">
        <v>44930</v>
      </c>
      <c r="C39" s="86">
        <v>24693</v>
      </c>
      <c r="D39" s="2">
        <v>18202</v>
      </c>
      <c r="E39" s="2">
        <v>4685</v>
      </c>
      <c r="F39" s="2">
        <v>1806</v>
      </c>
    </row>
    <row r="40" spans="2:6" ht="13.8" thickBot="1" x14ac:dyDescent="0.25">
      <c r="B40" s="133" t="s">
        <v>1298</v>
      </c>
      <c r="C40" s="169">
        <f>SUM(D40:F40)</f>
        <v>24712</v>
      </c>
      <c r="D40" s="169">
        <v>18299</v>
      </c>
      <c r="E40" s="169">
        <v>4593</v>
      </c>
      <c r="F40" s="169">
        <v>1820</v>
      </c>
    </row>
    <row r="42" spans="2:6" x14ac:dyDescent="0.2">
      <c r="B42" s="77" t="s">
        <v>243</v>
      </c>
    </row>
  </sheetData>
  <mergeCells count="30">
    <mergeCell ref="C30:F30"/>
    <mergeCell ref="D31:D34"/>
    <mergeCell ref="E31:E34"/>
    <mergeCell ref="F31:F34"/>
    <mergeCell ref="E19:E21"/>
    <mergeCell ref="F19:F21"/>
    <mergeCell ref="H19:H21"/>
    <mergeCell ref="I19:I21"/>
    <mergeCell ref="B30:B34"/>
    <mergeCell ref="C31:C34"/>
    <mergeCell ref="H6:H8"/>
    <mergeCell ref="I6:I8"/>
    <mergeCell ref="B17:B21"/>
    <mergeCell ref="C17:J17"/>
    <mergeCell ref="C18:C21"/>
    <mergeCell ref="D18:F18"/>
    <mergeCell ref="G18:G21"/>
    <mergeCell ref="H18:I18"/>
    <mergeCell ref="J18:J21"/>
    <mergeCell ref="D19:D21"/>
    <mergeCell ref="B4:B8"/>
    <mergeCell ref="C5:C8"/>
    <mergeCell ref="D5:F5"/>
    <mergeCell ref="G5:G8"/>
    <mergeCell ref="H5:I5"/>
    <mergeCell ref="J5:J8"/>
    <mergeCell ref="C4:J4"/>
    <mergeCell ref="D6:D8"/>
    <mergeCell ref="E6:E8"/>
    <mergeCell ref="F6:F8"/>
  </mergeCells>
  <phoneticPr fontId="9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equal" id="{FE5D65BB-BD74-460A-B268-AE0817A4725B}">
            <xm:f>年度表!$I$27</xm:f>
            <x14:dxf>
              <numFmt numFmtId="196" formatCode="&quot;令&quot;&quot;和&quot;&quot;元&quot;&quot;年&quot;&quot;度&quot;"/>
            </x14:dxf>
          </x14:cfRule>
          <xm:sqref>B10:B14 B23:B27 B36:B40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tabColor rgb="FFCCFFCC"/>
    <pageSetUpPr fitToPage="1"/>
  </sheetPr>
  <dimension ref="B2:L45"/>
  <sheetViews>
    <sheetView topLeftCell="A7" zoomScaleNormal="100" zoomScaleSheetLayoutView="100" workbookViewId="0">
      <selection activeCell="B3" sqref="B3:L45"/>
    </sheetView>
  </sheetViews>
  <sheetFormatPr defaultColWidth="2.6640625" defaultRowHeight="13.2" x14ac:dyDescent="0.2"/>
  <cols>
    <col min="1" max="1" width="2.6640625" style="77"/>
    <col min="2" max="2" width="11.109375" style="77" bestFit="1" customWidth="1"/>
    <col min="3" max="3" width="6.109375" style="77" bestFit="1" customWidth="1"/>
    <col min="4" max="4" width="8.109375" style="77" bestFit="1" customWidth="1"/>
    <col min="5" max="5" width="6.109375" style="77" bestFit="1" customWidth="1"/>
    <col min="6" max="6" width="8.109375" style="77" bestFit="1" customWidth="1"/>
    <col min="7" max="7" width="6.109375" style="77" bestFit="1" customWidth="1"/>
    <col min="8" max="8" width="8.109375" style="77" bestFit="1" customWidth="1"/>
    <col min="9" max="9" width="6.109375" style="77" bestFit="1" customWidth="1"/>
    <col min="10" max="10" width="8.109375" style="77" bestFit="1" customWidth="1"/>
    <col min="11" max="11" width="6.109375" style="77" bestFit="1" customWidth="1"/>
    <col min="12" max="12" width="8.109375" style="77" bestFit="1" customWidth="1"/>
    <col min="13" max="16384" width="2.6640625" style="77"/>
  </cols>
  <sheetData>
    <row r="2" spans="2:12" x14ac:dyDescent="0.2">
      <c r="B2" s="76" t="s">
        <v>1127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2:12" ht="20.100000000000001" customHeight="1" thickBot="1" x14ac:dyDescent="0.25">
      <c r="B3" s="77" t="s">
        <v>683</v>
      </c>
    </row>
    <row r="4" spans="2:12" ht="13.5" customHeight="1" x14ac:dyDescent="0.2">
      <c r="B4" s="140" t="s">
        <v>0</v>
      </c>
      <c r="C4" s="326" t="s">
        <v>684</v>
      </c>
      <c r="D4" s="368"/>
      <c r="E4" s="326" t="s">
        <v>685</v>
      </c>
      <c r="F4" s="368"/>
      <c r="G4" s="326" t="s">
        <v>686</v>
      </c>
      <c r="H4" s="368"/>
      <c r="I4" s="326" t="s">
        <v>687</v>
      </c>
      <c r="J4" s="368"/>
      <c r="K4" s="326" t="s">
        <v>1281</v>
      </c>
      <c r="L4" s="327"/>
    </row>
    <row r="5" spans="2:12" x14ac:dyDescent="0.2">
      <c r="B5" s="141"/>
      <c r="C5" s="142" t="s">
        <v>682</v>
      </c>
      <c r="D5" s="143" t="s">
        <v>270</v>
      </c>
      <c r="E5" s="142" t="s">
        <v>682</v>
      </c>
      <c r="F5" s="143" t="s">
        <v>270</v>
      </c>
      <c r="G5" s="142" t="s">
        <v>682</v>
      </c>
      <c r="H5" s="143" t="s">
        <v>270</v>
      </c>
      <c r="I5" s="142" t="s">
        <v>682</v>
      </c>
      <c r="J5" s="143" t="s">
        <v>270</v>
      </c>
      <c r="K5" s="142" t="s">
        <v>682</v>
      </c>
      <c r="L5" s="143" t="s">
        <v>270</v>
      </c>
    </row>
    <row r="6" spans="2:12" x14ac:dyDescent="0.2">
      <c r="B6" s="78"/>
      <c r="C6" s="79" t="s">
        <v>246</v>
      </c>
      <c r="D6" s="79" t="s">
        <v>20</v>
      </c>
      <c r="E6" s="79" t="s">
        <v>246</v>
      </c>
      <c r="F6" s="79" t="s">
        <v>20</v>
      </c>
      <c r="G6" s="79" t="s">
        <v>246</v>
      </c>
      <c r="H6" s="79" t="s">
        <v>20</v>
      </c>
      <c r="I6" s="79" t="s">
        <v>246</v>
      </c>
      <c r="J6" s="79" t="s">
        <v>20</v>
      </c>
      <c r="K6" s="79" t="s">
        <v>246</v>
      </c>
      <c r="L6" s="79" t="s">
        <v>20</v>
      </c>
    </row>
    <row r="7" spans="2:12" x14ac:dyDescent="0.2">
      <c r="B7" s="80">
        <v>43834</v>
      </c>
      <c r="C7" s="81">
        <v>80</v>
      </c>
      <c r="D7" s="81">
        <v>22061</v>
      </c>
      <c r="E7" s="81">
        <v>106</v>
      </c>
      <c r="F7" s="81">
        <v>9324</v>
      </c>
      <c r="G7" s="81">
        <v>71</v>
      </c>
      <c r="H7" s="81">
        <v>2370</v>
      </c>
      <c r="I7" s="81">
        <v>178</v>
      </c>
      <c r="J7" s="81">
        <v>1317</v>
      </c>
      <c r="K7" s="81">
        <v>321</v>
      </c>
      <c r="L7" s="81">
        <v>922</v>
      </c>
    </row>
    <row r="8" spans="2:12" x14ac:dyDescent="0.2">
      <c r="B8" s="80">
        <v>44200</v>
      </c>
      <c r="C8" s="81">
        <v>149</v>
      </c>
      <c r="D8" s="81">
        <v>45116</v>
      </c>
      <c r="E8" s="81">
        <v>163</v>
      </c>
      <c r="F8" s="81">
        <v>15378</v>
      </c>
      <c r="G8" s="81">
        <v>119</v>
      </c>
      <c r="H8" s="81">
        <v>8799</v>
      </c>
      <c r="I8" s="81">
        <v>317</v>
      </c>
      <c r="J8" s="81">
        <v>2386</v>
      </c>
      <c r="K8" s="81">
        <v>436</v>
      </c>
      <c r="L8" s="81">
        <v>1500</v>
      </c>
    </row>
    <row r="9" spans="2:12" x14ac:dyDescent="0.2">
      <c r="B9" s="80">
        <v>44566</v>
      </c>
      <c r="C9" s="81">
        <v>162</v>
      </c>
      <c r="D9" s="81">
        <v>79134</v>
      </c>
      <c r="E9" s="81">
        <v>183</v>
      </c>
      <c r="F9" s="81">
        <v>22814</v>
      </c>
      <c r="G9" s="81">
        <v>137</v>
      </c>
      <c r="H9" s="81">
        <v>7243</v>
      </c>
      <c r="I9" s="81">
        <v>365</v>
      </c>
      <c r="J9" s="81">
        <v>2724</v>
      </c>
      <c r="K9" s="81">
        <v>458</v>
      </c>
      <c r="L9" s="81">
        <v>1581</v>
      </c>
    </row>
    <row r="10" spans="2:12" x14ac:dyDescent="0.2">
      <c r="B10" s="80">
        <v>44930</v>
      </c>
      <c r="C10" s="82">
        <v>175</v>
      </c>
      <c r="D10" s="81">
        <v>91699</v>
      </c>
      <c r="E10" s="81">
        <v>166</v>
      </c>
      <c r="F10" s="81">
        <v>20842</v>
      </c>
      <c r="G10" s="81">
        <v>137</v>
      </c>
      <c r="H10" s="81">
        <v>9977</v>
      </c>
      <c r="I10" s="81">
        <v>498</v>
      </c>
      <c r="J10" s="81">
        <v>3169</v>
      </c>
      <c r="K10" s="81">
        <v>539</v>
      </c>
      <c r="L10" s="81">
        <v>1788</v>
      </c>
    </row>
    <row r="11" spans="2:12" ht="13.8" thickBot="1" x14ac:dyDescent="0.25">
      <c r="B11" s="133" t="s">
        <v>1298</v>
      </c>
      <c r="C11" s="171">
        <v>176</v>
      </c>
      <c r="D11" s="169">
        <v>105720</v>
      </c>
      <c r="E11" s="169">
        <v>203</v>
      </c>
      <c r="F11" s="169">
        <v>28525</v>
      </c>
      <c r="G11" s="169">
        <v>142</v>
      </c>
      <c r="H11" s="169">
        <v>9834</v>
      </c>
      <c r="I11" s="169">
        <v>372</v>
      </c>
      <c r="J11" s="169">
        <v>3095</v>
      </c>
      <c r="K11" s="169">
        <v>605</v>
      </c>
      <c r="L11" s="169">
        <v>2081</v>
      </c>
    </row>
    <row r="12" spans="2:12" ht="13.8" thickBot="1" x14ac:dyDescent="0.25">
      <c r="B12" s="103"/>
    </row>
    <row r="13" spans="2:12" ht="13.5" customHeight="1" x14ac:dyDescent="0.2">
      <c r="B13" s="140" t="s">
        <v>0</v>
      </c>
      <c r="C13" s="326" t="s">
        <v>1282</v>
      </c>
      <c r="D13" s="368"/>
      <c r="E13" s="326" t="s">
        <v>1283</v>
      </c>
      <c r="F13" s="368"/>
      <c r="G13" s="326" t="s">
        <v>1284</v>
      </c>
      <c r="H13" s="368"/>
      <c r="I13" s="326" t="s">
        <v>688</v>
      </c>
      <c r="J13" s="368"/>
      <c r="K13" s="326" t="s">
        <v>244</v>
      </c>
      <c r="L13" s="327"/>
    </row>
    <row r="14" spans="2:12" x14ac:dyDescent="0.2">
      <c r="B14" s="141"/>
      <c r="C14" s="142" t="s">
        <v>682</v>
      </c>
      <c r="D14" s="143" t="s">
        <v>270</v>
      </c>
      <c r="E14" s="142" t="s">
        <v>682</v>
      </c>
      <c r="F14" s="143" t="s">
        <v>270</v>
      </c>
      <c r="G14" s="142" t="s">
        <v>682</v>
      </c>
      <c r="H14" s="143" t="s">
        <v>270</v>
      </c>
      <c r="I14" s="142" t="s">
        <v>682</v>
      </c>
      <c r="J14" s="143" t="s">
        <v>270</v>
      </c>
      <c r="K14" s="142" t="s">
        <v>682</v>
      </c>
      <c r="L14" s="143" t="s">
        <v>270</v>
      </c>
    </row>
    <row r="15" spans="2:12" x14ac:dyDescent="0.2">
      <c r="B15" s="78"/>
      <c r="C15" s="79" t="s">
        <v>246</v>
      </c>
      <c r="D15" s="79" t="s">
        <v>20</v>
      </c>
      <c r="E15" s="79" t="s">
        <v>246</v>
      </c>
      <c r="F15" s="79" t="s">
        <v>20</v>
      </c>
      <c r="G15" s="79" t="s">
        <v>246</v>
      </c>
      <c r="H15" s="79" t="s">
        <v>20</v>
      </c>
      <c r="I15" s="79" t="s">
        <v>246</v>
      </c>
      <c r="J15" s="79" t="s">
        <v>20</v>
      </c>
      <c r="K15" s="79" t="s">
        <v>246</v>
      </c>
      <c r="L15" s="79" t="s">
        <v>20</v>
      </c>
    </row>
    <row r="16" spans="2:12" x14ac:dyDescent="0.2">
      <c r="B16" s="80">
        <v>43834</v>
      </c>
      <c r="C16" s="81">
        <v>293</v>
      </c>
      <c r="D16" s="81">
        <v>623</v>
      </c>
      <c r="E16" s="81">
        <v>384</v>
      </c>
      <c r="F16" s="81">
        <v>811</v>
      </c>
      <c r="G16" s="81">
        <v>282</v>
      </c>
      <c r="H16" s="81">
        <v>581</v>
      </c>
      <c r="I16" s="81">
        <v>115</v>
      </c>
      <c r="J16" s="81">
        <v>4249</v>
      </c>
      <c r="K16" s="81">
        <v>123</v>
      </c>
      <c r="L16" s="81">
        <v>800</v>
      </c>
    </row>
    <row r="17" spans="2:12" x14ac:dyDescent="0.2">
      <c r="B17" s="80">
        <v>44200</v>
      </c>
      <c r="C17" s="81">
        <v>456</v>
      </c>
      <c r="D17" s="81">
        <v>1360</v>
      </c>
      <c r="E17" s="81">
        <v>418</v>
      </c>
      <c r="F17" s="81">
        <v>1237</v>
      </c>
      <c r="G17" s="81">
        <v>428</v>
      </c>
      <c r="H17" s="81">
        <v>1120</v>
      </c>
      <c r="I17" s="81">
        <v>183</v>
      </c>
      <c r="J17" s="81">
        <v>13940</v>
      </c>
      <c r="K17" s="81">
        <v>333</v>
      </c>
      <c r="L17" s="81">
        <v>2630</v>
      </c>
    </row>
    <row r="18" spans="2:12" x14ac:dyDescent="0.2">
      <c r="B18" s="80">
        <v>44566</v>
      </c>
      <c r="C18" s="82">
        <v>431</v>
      </c>
      <c r="D18" s="81">
        <v>1290</v>
      </c>
      <c r="E18" s="81">
        <v>419</v>
      </c>
      <c r="F18" s="81">
        <v>1101</v>
      </c>
      <c r="G18" s="81">
        <v>332</v>
      </c>
      <c r="H18" s="81">
        <v>932</v>
      </c>
      <c r="I18" s="81">
        <v>244</v>
      </c>
      <c r="J18" s="81">
        <v>14887</v>
      </c>
      <c r="K18" s="81">
        <v>336</v>
      </c>
      <c r="L18" s="81">
        <v>2643</v>
      </c>
    </row>
    <row r="19" spans="2:12" x14ac:dyDescent="0.2">
      <c r="B19" s="80">
        <v>44930</v>
      </c>
      <c r="C19" s="82">
        <v>493</v>
      </c>
      <c r="D19" s="81">
        <v>1392</v>
      </c>
      <c r="E19" s="81">
        <v>592</v>
      </c>
      <c r="F19" s="81">
        <v>1677</v>
      </c>
      <c r="G19" s="81">
        <v>477</v>
      </c>
      <c r="H19" s="81">
        <v>1247</v>
      </c>
      <c r="I19" s="81">
        <v>241</v>
      </c>
      <c r="J19" s="81">
        <v>18967</v>
      </c>
      <c r="K19" s="81">
        <v>408</v>
      </c>
      <c r="L19" s="81">
        <v>2813</v>
      </c>
    </row>
    <row r="20" spans="2:12" ht="13.8" thickBot="1" x14ac:dyDescent="0.25">
      <c r="B20" s="133" t="s">
        <v>1298</v>
      </c>
      <c r="C20" s="171">
        <v>645</v>
      </c>
      <c r="D20" s="169">
        <v>2046</v>
      </c>
      <c r="E20" s="169">
        <v>678</v>
      </c>
      <c r="F20" s="169">
        <v>1722</v>
      </c>
      <c r="G20" s="169">
        <v>513</v>
      </c>
      <c r="H20" s="169">
        <v>1319</v>
      </c>
      <c r="I20" s="169">
        <v>209</v>
      </c>
      <c r="J20" s="169">
        <v>15598</v>
      </c>
      <c r="K20" s="169">
        <v>299</v>
      </c>
      <c r="L20" s="169">
        <v>2794</v>
      </c>
    </row>
    <row r="22" spans="2:12" ht="13.8" thickBot="1" x14ac:dyDescent="0.25">
      <c r="B22" s="103"/>
    </row>
    <row r="23" spans="2:12" x14ac:dyDescent="0.2">
      <c r="B23" s="140" t="s">
        <v>0</v>
      </c>
      <c r="C23" s="326" t="s">
        <v>245</v>
      </c>
      <c r="D23" s="327"/>
    </row>
    <row r="24" spans="2:12" x14ac:dyDescent="0.2">
      <c r="B24" s="141"/>
      <c r="C24" s="142" t="s">
        <v>682</v>
      </c>
      <c r="D24" s="143" t="s">
        <v>270</v>
      </c>
    </row>
    <row r="25" spans="2:12" x14ac:dyDescent="0.2">
      <c r="B25" s="78"/>
      <c r="C25" s="79" t="s">
        <v>246</v>
      </c>
      <c r="D25" s="79" t="s">
        <v>20</v>
      </c>
    </row>
    <row r="26" spans="2:12" x14ac:dyDescent="0.2">
      <c r="B26" s="80">
        <v>43834</v>
      </c>
      <c r="C26" s="81">
        <v>122</v>
      </c>
      <c r="D26" s="81">
        <v>1001</v>
      </c>
    </row>
    <row r="27" spans="2:12" x14ac:dyDescent="0.2">
      <c r="B27" s="80">
        <v>44200</v>
      </c>
      <c r="C27" s="81">
        <v>225</v>
      </c>
      <c r="D27" s="81">
        <v>2007</v>
      </c>
    </row>
    <row r="28" spans="2:12" x14ac:dyDescent="0.2">
      <c r="B28" s="80">
        <v>44566</v>
      </c>
      <c r="C28" s="82">
        <v>237</v>
      </c>
      <c r="D28" s="81">
        <v>2146</v>
      </c>
    </row>
    <row r="29" spans="2:12" x14ac:dyDescent="0.2">
      <c r="B29" s="80">
        <v>44930</v>
      </c>
      <c r="C29" s="82">
        <v>136</v>
      </c>
      <c r="D29" s="81">
        <v>833</v>
      </c>
    </row>
    <row r="30" spans="2:12" ht="13.8" thickBot="1" x14ac:dyDescent="0.25">
      <c r="B30" s="133" t="s">
        <v>1298</v>
      </c>
      <c r="C30" s="171">
        <v>130</v>
      </c>
      <c r="D30" s="169">
        <v>765</v>
      </c>
    </row>
    <row r="31" spans="2:12" ht="20.100000000000001" customHeight="1" x14ac:dyDescent="0.2"/>
    <row r="32" spans="2:12" ht="13.5" customHeight="1" x14ac:dyDescent="0.2"/>
    <row r="33" spans="2:12" ht="13.8" thickBot="1" x14ac:dyDescent="0.25">
      <c r="B33" s="77" t="s">
        <v>689</v>
      </c>
      <c r="K33" s="103"/>
      <c r="L33" s="103"/>
    </row>
    <row r="34" spans="2:12" x14ac:dyDescent="0.2">
      <c r="B34" s="140" t="s">
        <v>0</v>
      </c>
      <c r="C34" s="326" t="s">
        <v>832</v>
      </c>
      <c r="D34" s="368"/>
      <c r="E34" s="369" t="s">
        <v>833</v>
      </c>
      <c r="F34" s="370"/>
      <c r="G34" s="326" t="s">
        <v>1097</v>
      </c>
      <c r="H34" s="368"/>
      <c r="I34" s="371" t="s">
        <v>1142</v>
      </c>
      <c r="J34" s="372"/>
    </row>
    <row r="35" spans="2:12" x14ac:dyDescent="0.2">
      <c r="B35" s="141"/>
      <c r="C35" s="142" t="s">
        <v>834</v>
      </c>
      <c r="D35" s="143" t="s">
        <v>835</v>
      </c>
      <c r="E35" s="142" t="s">
        <v>836</v>
      </c>
      <c r="F35" s="143" t="s">
        <v>837</v>
      </c>
      <c r="G35" s="142" t="s">
        <v>836</v>
      </c>
      <c r="H35" s="143" t="s">
        <v>1098</v>
      </c>
      <c r="I35" s="142" t="s">
        <v>834</v>
      </c>
      <c r="J35" s="143" t="s">
        <v>835</v>
      </c>
    </row>
    <row r="36" spans="2:12" x14ac:dyDescent="0.2">
      <c r="B36" s="78"/>
      <c r="C36" s="79" t="s">
        <v>838</v>
      </c>
      <c r="D36" s="79" t="s">
        <v>761</v>
      </c>
      <c r="E36" s="79" t="s">
        <v>839</v>
      </c>
      <c r="F36" s="79" t="s">
        <v>761</v>
      </c>
      <c r="G36" s="79" t="s">
        <v>839</v>
      </c>
      <c r="H36" s="79" t="s">
        <v>1099</v>
      </c>
      <c r="I36" s="79" t="s">
        <v>838</v>
      </c>
      <c r="J36" s="79" t="s">
        <v>761</v>
      </c>
    </row>
    <row r="37" spans="2:12" x14ac:dyDescent="0.2">
      <c r="B37" s="80">
        <v>43834</v>
      </c>
      <c r="C37" s="81">
        <v>7</v>
      </c>
      <c r="D37" s="81">
        <v>7698</v>
      </c>
      <c r="E37" s="81">
        <v>126</v>
      </c>
      <c r="F37" s="81">
        <v>2220</v>
      </c>
      <c r="G37" s="81">
        <v>65</v>
      </c>
      <c r="H37" s="81">
        <v>7342</v>
      </c>
      <c r="I37" s="77">
        <v>4</v>
      </c>
      <c r="J37" s="83">
        <v>2227</v>
      </c>
    </row>
    <row r="38" spans="2:12" x14ac:dyDescent="0.2">
      <c r="B38" s="80">
        <v>44200</v>
      </c>
      <c r="C38" s="81">
        <v>10</v>
      </c>
      <c r="D38" s="81">
        <v>33616</v>
      </c>
      <c r="E38" s="81">
        <v>121</v>
      </c>
      <c r="F38" s="81">
        <v>3325</v>
      </c>
      <c r="G38" s="81">
        <v>86</v>
      </c>
      <c r="H38" s="81">
        <v>18085</v>
      </c>
      <c r="I38" s="77">
        <v>3</v>
      </c>
      <c r="J38" s="83">
        <v>1423</v>
      </c>
    </row>
    <row r="39" spans="2:12" x14ac:dyDescent="0.2">
      <c r="B39" s="80">
        <v>44566</v>
      </c>
      <c r="C39" s="82">
        <v>10</v>
      </c>
      <c r="D39" s="81">
        <v>124390</v>
      </c>
      <c r="E39" s="81">
        <v>160</v>
      </c>
      <c r="F39" s="81">
        <v>3186</v>
      </c>
      <c r="G39" s="81">
        <v>133</v>
      </c>
      <c r="H39" s="81">
        <v>24210</v>
      </c>
      <c r="I39" s="77">
        <v>4</v>
      </c>
      <c r="J39" s="83">
        <v>3825</v>
      </c>
    </row>
    <row r="40" spans="2:12" x14ac:dyDescent="0.2">
      <c r="B40" s="80">
        <v>44930</v>
      </c>
      <c r="C40" s="82">
        <v>10</v>
      </c>
      <c r="D40" s="81">
        <v>44842</v>
      </c>
      <c r="E40" s="81">
        <v>154</v>
      </c>
      <c r="F40" s="81">
        <v>3478</v>
      </c>
      <c r="G40" s="81">
        <v>115</v>
      </c>
      <c r="H40" s="81">
        <v>19730</v>
      </c>
      <c r="I40" s="77">
        <v>5</v>
      </c>
      <c r="J40" s="83">
        <v>3769</v>
      </c>
    </row>
    <row r="41" spans="2:12" ht="13.8" thickBot="1" x14ac:dyDescent="0.25">
      <c r="B41" s="133" t="s">
        <v>1298</v>
      </c>
      <c r="C41" s="138">
        <v>9</v>
      </c>
      <c r="D41" s="172">
        <v>138364</v>
      </c>
      <c r="E41" s="137">
        <v>140</v>
      </c>
      <c r="F41" s="172">
        <v>3773</v>
      </c>
      <c r="G41" s="137">
        <v>129</v>
      </c>
      <c r="H41" s="172">
        <v>24065</v>
      </c>
      <c r="I41" s="137">
        <v>4</v>
      </c>
      <c r="J41" s="173">
        <v>2761</v>
      </c>
    </row>
    <row r="43" spans="2:12" x14ac:dyDescent="0.2">
      <c r="B43" s="77" t="s">
        <v>1106</v>
      </c>
    </row>
    <row r="44" spans="2:12" x14ac:dyDescent="0.2">
      <c r="B44" s="77" t="s">
        <v>1104</v>
      </c>
    </row>
    <row r="45" spans="2:12" x14ac:dyDescent="0.2">
      <c r="B45" s="77" t="s">
        <v>1105</v>
      </c>
    </row>
  </sheetData>
  <mergeCells count="15">
    <mergeCell ref="C23:D23"/>
    <mergeCell ref="C34:D34"/>
    <mergeCell ref="E34:F34"/>
    <mergeCell ref="G34:H34"/>
    <mergeCell ref="K4:L4"/>
    <mergeCell ref="I4:J4"/>
    <mergeCell ref="I13:J13"/>
    <mergeCell ref="K13:L13"/>
    <mergeCell ref="I34:J34"/>
    <mergeCell ref="C4:D4"/>
    <mergeCell ref="E4:F4"/>
    <mergeCell ref="G4:H4"/>
    <mergeCell ref="C13:D13"/>
    <mergeCell ref="E13:F13"/>
    <mergeCell ref="G13:H13"/>
  </mergeCells>
  <phoneticPr fontId="9"/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2C84280A-1F8C-47BD-A290-9EBB8DF7B3A2}">
            <xm:f>年度表!$I$27</xm:f>
            <x14:dxf>
              <numFmt numFmtId="196" formatCode="&quot;令&quot;&quot;和&quot;&quot;元&quot;&quot;年&quot;&quot;度&quot;"/>
            </x14:dxf>
          </x14:cfRule>
          <xm:sqref>B46:B1048576 B1:B20 B22:B30 B32:B41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2DD0D-15EF-4397-A527-EA6494A4126C}">
  <sheetPr>
    <tabColor rgb="FFFFC000"/>
  </sheetPr>
  <dimension ref="B2:F101"/>
  <sheetViews>
    <sheetView topLeftCell="A71" zoomScaleNormal="100" zoomScaleSheetLayoutView="100" workbookViewId="0">
      <selection activeCell="B67" sqref="B67:F101"/>
    </sheetView>
  </sheetViews>
  <sheetFormatPr defaultColWidth="2.6640625" defaultRowHeight="13.2" x14ac:dyDescent="0.2"/>
  <cols>
    <col min="1" max="1" width="2.6640625" style="77"/>
    <col min="2" max="2" width="14.44140625" style="77" customWidth="1"/>
    <col min="3" max="3" width="17.21875" style="77" bestFit="1" customWidth="1"/>
    <col min="4" max="4" width="64.44140625" style="77" bestFit="1" customWidth="1"/>
    <col min="5" max="5" width="9" style="77" customWidth="1"/>
    <col min="6" max="6" width="14.77734375" style="77" customWidth="1"/>
    <col min="7" max="16384" width="2.6640625" style="77"/>
  </cols>
  <sheetData>
    <row r="2" spans="2:6" x14ac:dyDescent="0.2">
      <c r="B2" s="43" t="s">
        <v>1128</v>
      </c>
      <c r="C2" s="43"/>
    </row>
    <row r="3" spans="2:6" ht="13.8" thickBot="1" x14ac:dyDescent="0.25">
      <c r="E3" s="385">
        <f>[3]年度表!$A$7</f>
        <v>45664</v>
      </c>
      <c r="F3" s="385"/>
    </row>
    <row r="4" spans="2:6" ht="13.5" customHeight="1" x14ac:dyDescent="0.2">
      <c r="B4" s="312" t="s">
        <v>758</v>
      </c>
      <c r="C4" s="261"/>
      <c r="D4" s="263" t="s">
        <v>759</v>
      </c>
      <c r="E4" s="303" t="s">
        <v>760</v>
      </c>
      <c r="F4" s="263" t="s">
        <v>725</v>
      </c>
    </row>
    <row r="5" spans="2:6" x14ac:dyDescent="0.2">
      <c r="B5" s="314"/>
      <c r="C5" s="262"/>
      <c r="D5" s="304"/>
      <c r="E5" s="304"/>
      <c r="F5" s="304"/>
    </row>
    <row r="6" spans="2:6" x14ac:dyDescent="0.2">
      <c r="B6" s="13"/>
      <c r="C6" s="78"/>
      <c r="D6" s="27"/>
      <c r="E6" s="27" t="s">
        <v>761</v>
      </c>
      <c r="F6" s="28"/>
    </row>
    <row r="7" spans="2:6" ht="13.5" customHeight="1" x14ac:dyDescent="0.2">
      <c r="B7" s="377" t="s">
        <v>1337</v>
      </c>
      <c r="C7" s="378"/>
      <c r="D7" s="183" t="s">
        <v>1144</v>
      </c>
      <c r="E7" s="184">
        <v>580</v>
      </c>
      <c r="F7" s="185" t="s">
        <v>762</v>
      </c>
    </row>
    <row r="8" spans="2:6" ht="13.5" customHeight="1" x14ac:dyDescent="0.2">
      <c r="B8" s="373" t="s">
        <v>1338</v>
      </c>
      <c r="C8" s="374"/>
      <c r="D8" s="186" t="s">
        <v>1145</v>
      </c>
      <c r="E8" s="187"/>
      <c r="F8" s="188" t="s">
        <v>248</v>
      </c>
    </row>
    <row r="9" spans="2:6" ht="13.5" customHeight="1" x14ac:dyDescent="0.2">
      <c r="B9" s="373" t="s">
        <v>1339</v>
      </c>
      <c r="C9" s="374"/>
      <c r="D9" s="186" t="s">
        <v>1146</v>
      </c>
      <c r="E9" s="187"/>
      <c r="F9" s="188" t="s">
        <v>763</v>
      </c>
    </row>
    <row r="10" spans="2:6" ht="13.5" customHeight="1" x14ac:dyDescent="0.2">
      <c r="B10" s="373" t="s">
        <v>1340</v>
      </c>
      <c r="C10" s="374"/>
      <c r="D10" s="186" t="s">
        <v>1147</v>
      </c>
      <c r="E10" s="189"/>
      <c r="F10" s="188" t="s">
        <v>764</v>
      </c>
    </row>
    <row r="11" spans="2:6" ht="13.5" customHeight="1" x14ac:dyDescent="0.2">
      <c r="B11" s="373" t="s">
        <v>1341</v>
      </c>
      <c r="C11" s="374"/>
      <c r="D11" s="186" t="s">
        <v>1148</v>
      </c>
      <c r="E11" s="187">
        <v>10000</v>
      </c>
      <c r="F11" s="188" t="s">
        <v>765</v>
      </c>
    </row>
    <row r="12" spans="2:6" ht="13.5" customHeight="1" x14ac:dyDescent="0.2">
      <c r="B12" s="373" t="s">
        <v>1342</v>
      </c>
      <c r="C12" s="374"/>
      <c r="D12" s="186" t="s">
        <v>1149</v>
      </c>
      <c r="E12" s="187"/>
      <c r="F12" s="188" t="s">
        <v>766</v>
      </c>
    </row>
    <row r="13" spans="2:6" ht="13.5" customHeight="1" x14ac:dyDescent="0.2">
      <c r="B13" s="373" t="s">
        <v>1343</v>
      </c>
      <c r="C13" s="374"/>
      <c r="D13" s="186" t="s">
        <v>1150</v>
      </c>
      <c r="E13" s="187"/>
      <c r="F13" s="188" t="s">
        <v>762</v>
      </c>
    </row>
    <row r="14" spans="2:6" ht="13.5" customHeight="1" x14ac:dyDescent="0.2">
      <c r="B14" s="373" t="s">
        <v>1344</v>
      </c>
      <c r="C14" s="374"/>
      <c r="D14" s="186" t="s">
        <v>1151</v>
      </c>
      <c r="E14" s="187"/>
      <c r="F14" s="188" t="s">
        <v>764</v>
      </c>
    </row>
    <row r="15" spans="2:6" ht="13.5" customHeight="1" x14ac:dyDescent="0.2">
      <c r="B15" s="373" t="s">
        <v>1345</v>
      </c>
      <c r="C15" s="374"/>
      <c r="D15" s="186" t="s">
        <v>1152</v>
      </c>
      <c r="E15" s="187"/>
      <c r="F15" s="188" t="s">
        <v>762</v>
      </c>
    </row>
    <row r="16" spans="2:6" ht="13.5" customHeight="1" x14ac:dyDescent="0.2">
      <c r="B16" s="373" t="s">
        <v>1346</v>
      </c>
      <c r="C16" s="374"/>
      <c r="D16" s="186" t="s">
        <v>1153</v>
      </c>
      <c r="E16" s="187"/>
      <c r="F16" s="188" t="s">
        <v>250</v>
      </c>
    </row>
    <row r="17" spans="2:6" ht="13.5" customHeight="1" x14ac:dyDescent="0.2">
      <c r="B17" s="386" t="s">
        <v>1347</v>
      </c>
      <c r="C17" s="388"/>
      <c r="D17" s="395" t="s">
        <v>1203</v>
      </c>
      <c r="E17" s="393"/>
      <c r="F17" s="387" t="s">
        <v>867</v>
      </c>
    </row>
    <row r="18" spans="2:6" x14ac:dyDescent="0.2">
      <c r="B18" s="389"/>
      <c r="C18" s="390"/>
      <c r="D18" s="396"/>
      <c r="E18" s="394"/>
      <c r="F18" s="380"/>
    </row>
    <row r="19" spans="2:6" ht="13.5" customHeight="1" x14ac:dyDescent="0.2">
      <c r="B19" s="373" t="s">
        <v>1348</v>
      </c>
      <c r="C19" s="374"/>
      <c r="D19" s="190" t="s">
        <v>1349</v>
      </c>
      <c r="E19" s="191"/>
      <c r="F19" s="192" t="s">
        <v>866</v>
      </c>
    </row>
    <row r="20" spans="2:6" ht="13.5" customHeight="1" x14ac:dyDescent="0.2">
      <c r="B20" s="386" t="s">
        <v>1350</v>
      </c>
      <c r="C20" s="388"/>
      <c r="D20" s="391" t="s">
        <v>1154</v>
      </c>
      <c r="E20" s="393"/>
      <c r="F20" s="387" t="s">
        <v>868</v>
      </c>
    </row>
    <row r="21" spans="2:6" ht="13.5" customHeight="1" x14ac:dyDescent="0.2">
      <c r="B21" s="389"/>
      <c r="C21" s="390"/>
      <c r="D21" s="392"/>
      <c r="E21" s="394"/>
      <c r="F21" s="380"/>
    </row>
    <row r="22" spans="2:6" ht="13.5" customHeight="1" x14ac:dyDescent="0.2">
      <c r="B22" s="373" t="s">
        <v>1351</v>
      </c>
      <c r="C22" s="374"/>
      <c r="D22" s="193" t="s">
        <v>1352</v>
      </c>
      <c r="E22" s="187"/>
      <c r="F22" s="188" t="s">
        <v>251</v>
      </c>
    </row>
    <row r="23" spans="2:6" x14ac:dyDescent="0.2">
      <c r="B23" s="386" t="s">
        <v>1353</v>
      </c>
      <c r="C23" s="374"/>
      <c r="D23" s="193" t="s">
        <v>1165</v>
      </c>
      <c r="E23" s="187"/>
      <c r="F23" s="387" t="s">
        <v>840</v>
      </c>
    </row>
    <row r="24" spans="2:6" x14ac:dyDescent="0.2">
      <c r="B24" s="194"/>
      <c r="C24" s="195" t="s">
        <v>1354</v>
      </c>
      <c r="D24" s="196" t="s">
        <v>1155</v>
      </c>
      <c r="E24" s="187"/>
      <c r="F24" s="379"/>
    </row>
    <row r="25" spans="2:6" x14ac:dyDescent="0.2">
      <c r="B25" s="194"/>
      <c r="C25" s="197" t="s">
        <v>1355</v>
      </c>
      <c r="D25" s="196" t="s">
        <v>1156</v>
      </c>
      <c r="E25" s="187"/>
      <c r="F25" s="379"/>
    </row>
    <row r="26" spans="2:6" x14ac:dyDescent="0.2">
      <c r="B26" s="194"/>
      <c r="C26" s="197" t="s">
        <v>1356</v>
      </c>
      <c r="D26" s="196" t="s">
        <v>1157</v>
      </c>
      <c r="E26" s="187"/>
      <c r="F26" s="379"/>
    </row>
    <row r="27" spans="2:6" x14ac:dyDescent="0.2">
      <c r="B27" s="194"/>
      <c r="C27" s="197" t="s">
        <v>1357</v>
      </c>
      <c r="D27" s="196" t="s">
        <v>1158</v>
      </c>
      <c r="E27" s="187"/>
      <c r="F27" s="379"/>
    </row>
    <row r="28" spans="2:6" x14ac:dyDescent="0.2">
      <c r="B28" s="194"/>
      <c r="C28" s="197" t="s">
        <v>1358</v>
      </c>
      <c r="D28" s="196" t="s">
        <v>1159</v>
      </c>
      <c r="E28" s="187"/>
      <c r="F28" s="379"/>
    </row>
    <row r="29" spans="2:6" x14ac:dyDescent="0.2">
      <c r="B29" s="194"/>
      <c r="C29" s="197" t="s">
        <v>1359</v>
      </c>
      <c r="D29" s="196" t="s">
        <v>1160</v>
      </c>
      <c r="E29" s="187"/>
      <c r="F29" s="379"/>
    </row>
    <row r="30" spans="2:6" x14ac:dyDescent="0.2">
      <c r="B30" s="194"/>
      <c r="C30" s="197" t="s">
        <v>1360</v>
      </c>
      <c r="D30" s="196" t="s">
        <v>1161</v>
      </c>
      <c r="E30" s="187"/>
      <c r="F30" s="379"/>
    </row>
    <row r="31" spans="2:6" x14ac:dyDescent="0.2">
      <c r="B31" s="194"/>
      <c r="C31" s="197" t="s">
        <v>1361</v>
      </c>
      <c r="D31" s="196" t="s">
        <v>1162</v>
      </c>
      <c r="E31" s="187">
        <v>738</v>
      </c>
      <c r="F31" s="379"/>
    </row>
    <row r="32" spans="2:6" x14ac:dyDescent="0.2">
      <c r="B32" s="194"/>
      <c r="C32" s="197" t="s">
        <v>1362</v>
      </c>
      <c r="D32" s="196" t="s">
        <v>1363</v>
      </c>
      <c r="E32" s="187"/>
      <c r="F32" s="379"/>
    </row>
    <row r="33" spans="2:6" x14ac:dyDescent="0.2">
      <c r="B33" s="194"/>
      <c r="C33" s="197" t="s">
        <v>1364</v>
      </c>
      <c r="D33" s="196" t="s">
        <v>1163</v>
      </c>
      <c r="E33" s="187"/>
      <c r="F33" s="379"/>
    </row>
    <row r="34" spans="2:6" x14ac:dyDescent="0.2">
      <c r="B34" s="198"/>
      <c r="C34" s="195" t="s">
        <v>1365</v>
      </c>
      <c r="D34" s="196" t="s">
        <v>1164</v>
      </c>
      <c r="E34" s="187"/>
      <c r="F34" s="380"/>
    </row>
    <row r="35" spans="2:6" x14ac:dyDescent="0.2">
      <c r="B35" s="386" t="s">
        <v>1366</v>
      </c>
      <c r="C35" s="374"/>
      <c r="D35" s="186" t="s">
        <v>1168</v>
      </c>
      <c r="E35" s="187"/>
      <c r="F35" s="387" t="s">
        <v>769</v>
      </c>
    </row>
    <row r="36" spans="2:6" x14ac:dyDescent="0.2">
      <c r="B36" s="167"/>
      <c r="C36" s="199" t="s">
        <v>1367</v>
      </c>
      <c r="D36" s="200" t="s">
        <v>1204</v>
      </c>
      <c r="E36" s="187"/>
      <c r="F36" s="379"/>
    </row>
    <row r="37" spans="2:6" x14ac:dyDescent="0.2">
      <c r="B37" s="167"/>
      <c r="C37" s="199" t="s">
        <v>1368</v>
      </c>
      <c r="D37" s="200" t="s">
        <v>1166</v>
      </c>
      <c r="E37" s="187"/>
      <c r="F37" s="379"/>
    </row>
    <row r="38" spans="2:6" x14ac:dyDescent="0.2">
      <c r="B38" s="198"/>
      <c r="C38" s="199" t="s">
        <v>1369</v>
      </c>
      <c r="D38" s="200" t="s">
        <v>1167</v>
      </c>
      <c r="E38" s="187"/>
      <c r="F38" s="380"/>
    </row>
    <row r="39" spans="2:6" x14ac:dyDescent="0.2">
      <c r="B39" s="386" t="s">
        <v>1370</v>
      </c>
      <c r="C39" s="388"/>
      <c r="D39" s="200" t="s">
        <v>1181</v>
      </c>
      <c r="E39" s="187"/>
      <c r="F39" s="192"/>
    </row>
    <row r="40" spans="2:6" x14ac:dyDescent="0.2">
      <c r="B40" s="201"/>
      <c r="C40" s="197" t="s">
        <v>1371</v>
      </c>
      <c r="D40" s="196" t="s">
        <v>1169</v>
      </c>
      <c r="E40" s="187"/>
      <c r="F40" s="379" t="s">
        <v>770</v>
      </c>
    </row>
    <row r="41" spans="2:6" x14ac:dyDescent="0.2">
      <c r="B41" s="201"/>
      <c r="C41" s="197" t="s">
        <v>1372</v>
      </c>
      <c r="D41" s="196" t="s">
        <v>1373</v>
      </c>
      <c r="E41" s="187"/>
      <c r="F41" s="379"/>
    </row>
    <row r="42" spans="2:6" x14ac:dyDescent="0.2">
      <c r="B42" s="201"/>
      <c r="C42" s="197" t="s">
        <v>1374</v>
      </c>
      <c r="D42" s="196" t="s">
        <v>1170</v>
      </c>
      <c r="E42" s="187"/>
      <c r="F42" s="379"/>
    </row>
    <row r="43" spans="2:6" x14ac:dyDescent="0.2">
      <c r="B43" s="201"/>
      <c r="C43" s="197" t="s">
        <v>1375</v>
      </c>
      <c r="D43" s="196" t="s">
        <v>1171</v>
      </c>
      <c r="E43" s="187"/>
      <c r="F43" s="380"/>
    </row>
    <row r="44" spans="2:6" x14ac:dyDescent="0.2">
      <c r="B44" s="201"/>
      <c r="C44" s="197" t="s">
        <v>1359</v>
      </c>
      <c r="D44" s="196" t="s">
        <v>1172</v>
      </c>
      <c r="E44" s="187"/>
      <c r="F44" s="202" t="s">
        <v>1173</v>
      </c>
    </row>
    <row r="45" spans="2:6" x14ac:dyDescent="0.2">
      <c r="B45" s="201"/>
      <c r="C45" s="197" t="s">
        <v>1367</v>
      </c>
      <c r="D45" s="196" t="s">
        <v>1174</v>
      </c>
      <c r="E45" s="187"/>
      <c r="F45" s="387" t="s">
        <v>1175</v>
      </c>
    </row>
    <row r="46" spans="2:6" x14ac:dyDescent="0.2">
      <c r="B46" s="201"/>
      <c r="C46" s="197" t="s">
        <v>1358</v>
      </c>
      <c r="D46" s="196" t="s">
        <v>1176</v>
      </c>
      <c r="E46" s="187"/>
      <c r="F46" s="379"/>
    </row>
    <row r="47" spans="2:6" x14ac:dyDescent="0.2">
      <c r="B47" s="201"/>
      <c r="C47" s="214" t="s">
        <v>1376</v>
      </c>
      <c r="D47" s="215" t="s">
        <v>1303</v>
      </c>
      <c r="E47" s="191"/>
      <c r="F47" s="379"/>
    </row>
    <row r="48" spans="2:6" x14ac:dyDescent="0.2">
      <c r="B48" s="201"/>
      <c r="C48" s="216" t="s">
        <v>1377</v>
      </c>
      <c r="D48" s="217" t="s">
        <v>1177</v>
      </c>
      <c r="E48" s="203"/>
      <c r="F48" s="380"/>
    </row>
    <row r="49" spans="2:6" x14ac:dyDescent="0.2">
      <c r="B49" s="201"/>
      <c r="C49" s="197" t="s">
        <v>1378</v>
      </c>
      <c r="D49" s="196" t="s">
        <v>1178</v>
      </c>
      <c r="E49" s="187"/>
      <c r="F49" s="202" t="s">
        <v>1179</v>
      </c>
    </row>
    <row r="50" spans="2:6" x14ac:dyDescent="0.2">
      <c r="B50" s="198"/>
      <c r="C50" s="195" t="s">
        <v>1379</v>
      </c>
      <c r="D50" s="200" t="s">
        <v>1180</v>
      </c>
      <c r="E50" s="187"/>
      <c r="F50" s="202" t="s">
        <v>771</v>
      </c>
    </row>
    <row r="51" spans="2:6" x14ac:dyDescent="0.2">
      <c r="B51" s="373" t="s">
        <v>1380</v>
      </c>
      <c r="C51" s="374"/>
      <c r="D51" s="193" t="s">
        <v>1381</v>
      </c>
      <c r="E51" s="187"/>
      <c r="F51" s="188" t="s">
        <v>828</v>
      </c>
    </row>
    <row r="52" spans="2:6" ht="13.5" customHeight="1" x14ac:dyDescent="0.2">
      <c r="B52" s="373" t="s">
        <v>1382</v>
      </c>
      <c r="C52" s="374"/>
      <c r="D52" s="193" t="s">
        <v>1381</v>
      </c>
      <c r="E52" s="187"/>
      <c r="F52" s="188" t="s">
        <v>829</v>
      </c>
    </row>
    <row r="53" spans="2:6" ht="26.4" x14ac:dyDescent="0.2">
      <c r="B53" s="373" t="s">
        <v>1383</v>
      </c>
      <c r="C53" s="374"/>
      <c r="D53" s="186" t="s">
        <v>1205</v>
      </c>
      <c r="E53" s="187"/>
      <c r="F53" s="202" t="s">
        <v>255</v>
      </c>
    </row>
    <row r="54" spans="2:6" ht="13.5" customHeight="1" x14ac:dyDescent="0.2">
      <c r="B54" s="386" t="s">
        <v>1384</v>
      </c>
      <c r="C54" s="374"/>
      <c r="D54" s="186" t="s">
        <v>1182</v>
      </c>
      <c r="E54" s="187"/>
      <c r="F54" s="192"/>
    </row>
    <row r="55" spans="2:6" ht="14.25" customHeight="1" x14ac:dyDescent="0.2">
      <c r="B55" s="40"/>
      <c r="C55" s="199" t="s">
        <v>1385</v>
      </c>
      <c r="D55" s="186" t="s">
        <v>1386</v>
      </c>
      <c r="E55" s="187"/>
      <c r="F55" s="379" t="s">
        <v>772</v>
      </c>
    </row>
    <row r="56" spans="2:6" x14ac:dyDescent="0.2">
      <c r="B56" s="40"/>
      <c r="C56" s="199" t="s">
        <v>1387</v>
      </c>
      <c r="D56" s="193" t="s">
        <v>1388</v>
      </c>
      <c r="E56" s="187"/>
      <c r="F56" s="380"/>
    </row>
    <row r="57" spans="2:6" x14ac:dyDescent="0.2">
      <c r="B57" s="40"/>
      <c r="C57" s="199" t="s">
        <v>1389</v>
      </c>
      <c r="D57" s="193" t="s">
        <v>1390</v>
      </c>
      <c r="E57" s="187"/>
      <c r="F57" s="202" t="s">
        <v>1183</v>
      </c>
    </row>
    <row r="58" spans="2:6" x14ac:dyDescent="0.2">
      <c r="B58" s="204"/>
      <c r="C58" s="199" t="s">
        <v>1391</v>
      </c>
      <c r="D58" s="193" t="s">
        <v>1392</v>
      </c>
      <c r="E58" s="187">
        <v>18000</v>
      </c>
      <c r="F58" s="202" t="s">
        <v>1093</v>
      </c>
    </row>
    <row r="59" spans="2:6" ht="13.5" customHeight="1" x14ac:dyDescent="0.2">
      <c r="B59" s="373" t="s">
        <v>1393</v>
      </c>
      <c r="C59" s="374"/>
      <c r="D59" s="205" t="s">
        <v>1184</v>
      </c>
      <c r="E59" s="187"/>
      <c r="F59" s="188" t="s">
        <v>831</v>
      </c>
    </row>
    <row r="60" spans="2:6" ht="13.5" customHeight="1" x14ac:dyDescent="0.2">
      <c r="B60" s="373" t="s">
        <v>1394</v>
      </c>
      <c r="C60" s="374"/>
      <c r="D60" s="186" t="s">
        <v>1185</v>
      </c>
      <c r="E60" s="187"/>
      <c r="F60" s="188" t="s">
        <v>768</v>
      </c>
    </row>
    <row r="61" spans="2:6" ht="13.5" customHeight="1" x14ac:dyDescent="0.2">
      <c r="B61" s="373" t="s">
        <v>1395</v>
      </c>
      <c r="C61" s="374"/>
      <c r="D61" s="193" t="s">
        <v>1186</v>
      </c>
      <c r="E61" s="187"/>
      <c r="F61" s="188" t="s">
        <v>767</v>
      </c>
    </row>
    <row r="62" spans="2:6" ht="13.5" customHeight="1" x14ac:dyDescent="0.2">
      <c r="B62" s="381" t="s">
        <v>1396</v>
      </c>
      <c r="C62" s="382"/>
      <c r="D62" s="193" t="s">
        <v>1187</v>
      </c>
      <c r="E62" s="187"/>
      <c r="F62" s="188" t="s">
        <v>830</v>
      </c>
    </row>
    <row r="63" spans="2:6" ht="13.8" thickBot="1" x14ac:dyDescent="0.25">
      <c r="B63" s="383" t="s">
        <v>1397</v>
      </c>
      <c r="C63" s="384"/>
      <c r="D63" s="206" t="s">
        <v>1398</v>
      </c>
      <c r="E63" s="207"/>
      <c r="F63" s="208" t="s">
        <v>830</v>
      </c>
    </row>
    <row r="64" spans="2:6" ht="13.5" customHeight="1" x14ac:dyDescent="0.2"/>
    <row r="65" spans="2:6" x14ac:dyDescent="0.2">
      <c r="B65" s="84"/>
      <c r="C65" s="84"/>
    </row>
    <row r="66" spans="2:6" x14ac:dyDescent="0.2">
      <c r="B66" s="43" t="s">
        <v>1129</v>
      </c>
      <c r="C66" s="84"/>
    </row>
    <row r="67" spans="2:6" ht="13.8" thickBot="1" x14ac:dyDescent="0.25">
      <c r="E67" s="385">
        <f>[3]年度表!$A$7</f>
        <v>45664</v>
      </c>
      <c r="F67" s="385"/>
    </row>
    <row r="68" spans="2:6" ht="13.5" customHeight="1" x14ac:dyDescent="0.2">
      <c r="B68" s="312" t="s">
        <v>758</v>
      </c>
      <c r="C68" s="261"/>
      <c r="D68" s="263" t="s">
        <v>759</v>
      </c>
      <c r="E68" s="303" t="s">
        <v>760</v>
      </c>
      <c r="F68" s="263" t="s">
        <v>725</v>
      </c>
    </row>
    <row r="69" spans="2:6" x14ac:dyDescent="0.2">
      <c r="B69" s="314"/>
      <c r="C69" s="262"/>
      <c r="D69" s="304"/>
      <c r="E69" s="304"/>
      <c r="F69" s="304"/>
    </row>
    <row r="70" spans="2:6" x14ac:dyDescent="0.2">
      <c r="B70" s="13"/>
      <c r="C70" s="78"/>
      <c r="D70" s="27"/>
      <c r="E70" s="27" t="s">
        <v>761</v>
      </c>
      <c r="F70" s="28"/>
    </row>
    <row r="71" spans="2:6" ht="13.5" customHeight="1" x14ac:dyDescent="0.2">
      <c r="B71" s="377" t="s">
        <v>773</v>
      </c>
      <c r="C71" s="378"/>
      <c r="D71" s="209" t="s">
        <v>1399</v>
      </c>
      <c r="E71" s="203"/>
      <c r="F71" s="210" t="s">
        <v>774</v>
      </c>
    </row>
    <row r="72" spans="2:6" ht="13.5" customHeight="1" x14ac:dyDescent="0.2">
      <c r="B72" s="373" t="s">
        <v>775</v>
      </c>
      <c r="C72" s="374"/>
      <c r="D72" s="186" t="s">
        <v>776</v>
      </c>
      <c r="E72" s="187"/>
      <c r="F72" s="188" t="s">
        <v>777</v>
      </c>
    </row>
    <row r="73" spans="2:6" ht="13.5" customHeight="1" x14ac:dyDescent="0.2">
      <c r="B73" s="373" t="s">
        <v>778</v>
      </c>
      <c r="C73" s="374"/>
      <c r="D73" s="186" t="s">
        <v>779</v>
      </c>
      <c r="E73" s="187"/>
      <c r="F73" s="188" t="s">
        <v>780</v>
      </c>
    </row>
    <row r="74" spans="2:6" x14ac:dyDescent="0.2">
      <c r="B74" s="373" t="s">
        <v>781</v>
      </c>
      <c r="C74" s="374"/>
      <c r="D74" s="186" t="s">
        <v>782</v>
      </c>
      <c r="E74" s="187"/>
      <c r="F74" s="188" t="s">
        <v>783</v>
      </c>
    </row>
    <row r="75" spans="2:6" x14ac:dyDescent="0.2">
      <c r="B75" s="373" t="s">
        <v>784</v>
      </c>
      <c r="C75" s="374"/>
      <c r="D75" s="186" t="s">
        <v>1188</v>
      </c>
      <c r="E75" s="187">
        <v>390</v>
      </c>
      <c r="F75" s="188" t="s">
        <v>774</v>
      </c>
    </row>
    <row r="76" spans="2:6" ht="13.5" customHeight="1" x14ac:dyDescent="0.2">
      <c r="B76" s="373" t="s">
        <v>785</v>
      </c>
      <c r="C76" s="374"/>
      <c r="D76" s="186" t="s">
        <v>1189</v>
      </c>
      <c r="E76" s="187"/>
      <c r="F76" s="188" t="s">
        <v>786</v>
      </c>
    </row>
    <row r="77" spans="2:6" x14ac:dyDescent="0.2">
      <c r="B77" s="373" t="s">
        <v>787</v>
      </c>
      <c r="C77" s="374"/>
      <c r="D77" s="186" t="s">
        <v>1190</v>
      </c>
      <c r="E77" s="187"/>
      <c r="F77" s="188" t="s">
        <v>1100</v>
      </c>
    </row>
    <row r="78" spans="2:6" ht="13.5" customHeight="1" x14ac:dyDescent="0.2">
      <c r="B78" s="373" t="s">
        <v>788</v>
      </c>
      <c r="C78" s="374"/>
      <c r="D78" s="186" t="s">
        <v>1191</v>
      </c>
      <c r="E78" s="187"/>
      <c r="F78" s="188" t="s">
        <v>789</v>
      </c>
    </row>
    <row r="79" spans="2:6" ht="13.5" customHeight="1" x14ac:dyDescent="0.2">
      <c r="B79" s="373" t="s">
        <v>790</v>
      </c>
      <c r="C79" s="374"/>
      <c r="D79" s="186" t="s">
        <v>1192</v>
      </c>
      <c r="E79" s="187"/>
      <c r="F79" s="188" t="s">
        <v>791</v>
      </c>
    </row>
    <row r="80" spans="2:6" ht="13.5" customHeight="1" x14ac:dyDescent="0.2">
      <c r="B80" s="373" t="s">
        <v>792</v>
      </c>
      <c r="C80" s="374"/>
      <c r="D80" s="186" t="s">
        <v>1193</v>
      </c>
      <c r="E80" s="187"/>
      <c r="F80" s="188" t="s">
        <v>793</v>
      </c>
    </row>
    <row r="81" spans="2:6" ht="13.5" customHeight="1" x14ac:dyDescent="0.2">
      <c r="B81" s="373" t="s">
        <v>794</v>
      </c>
      <c r="C81" s="374"/>
      <c r="D81" s="186" t="s">
        <v>795</v>
      </c>
      <c r="E81" s="187"/>
      <c r="F81" s="188" t="s">
        <v>796</v>
      </c>
    </row>
    <row r="82" spans="2:6" ht="13.5" customHeight="1" x14ac:dyDescent="0.2">
      <c r="B82" s="373" t="s">
        <v>797</v>
      </c>
      <c r="C82" s="374"/>
      <c r="D82" s="186" t="s">
        <v>1194</v>
      </c>
      <c r="E82" s="187"/>
      <c r="F82" s="188" t="s">
        <v>798</v>
      </c>
    </row>
    <row r="83" spans="2:6" ht="13.5" customHeight="1" x14ac:dyDescent="0.2">
      <c r="B83" s="373" t="s">
        <v>799</v>
      </c>
      <c r="C83" s="374"/>
      <c r="D83" s="186" t="s">
        <v>1195</v>
      </c>
      <c r="E83" s="187"/>
      <c r="F83" s="188" t="s">
        <v>800</v>
      </c>
    </row>
    <row r="84" spans="2:6" ht="13.5" customHeight="1" x14ac:dyDescent="0.2">
      <c r="B84" s="373" t="s">
        <v>801</v>
      </c>
      <c r="C84" s="374"/>
      <c r="D84" s="186" t="s">
        <v>1400</v>
      </c>
      <c r="E84" s="187"/>
      <c r="F84" s="188" t="s">
        <v>774</v>
      </c>
    </row>
    <row r="85" spans="2:6" x14ac:dyDescent="0.2">
      <c r="B85" s="373" t="s">
        <v>802</v>
      </c>
      <c r="C85" s="374"/>
      <c r="D85" s="186" t="s">
        <v>1401</v>
      </c>
      <c r="E85" s="187"/>
      <c r="F85" s="188" t="s">
        <v>774</v>
      </c>
    </row>
    <row r="86" spans="2:6" ht="13.5" customHeight="1" x14ac:dyDescent="0.2">
      <c r="B86" s="373" t="s">
        <v>803</v>
      </c>
      <c r="C86" s="374"/>
      <c r="D86" s="186" t="s">
        <v>1402</v>
      </c>
      <c r="E86" s="187"/>
      <c r="F86" s="188" t="s">
        <v>804</v>
      </c>
    </row>
    <row r="87" spans="2:6" ht="13.5" customHeight="1" x14ac:dyDescent="0.2">
      <c r="B87" s="373" t="s">
        <v>805</v>
      </c>
      <c r="C87" s="374"/>
      <c r="D87" s="186" t="s">
        <v>1403</v>
      </c>
      <c r="E87" s="187">
        <v>230</v>
      </c>
      <c r="F87" s="188" t="s">
        <v>806</v>
      </c>
    </row>
    <row r="88" spans="2:6" ht="13.5" customHeight="1" x14ac:dyDescent="0.2">
      <c r="B88" s="373" t="s">
        <v>807</v>
      </c>
      <c r="C88" s="374"/>
      <c r="D88" s="186" t="s">
        <v>1404</v>
      </c>
      <c r="E88" s="187"/>
      <c r="F88" s="188" t="s">
        <v>808</v>
      </c>
    </row>
    <row r="89" spans="2:6" ht="13.5" customHeight="1" x14ac:dyDescent="0.2">
      <c r="B89" s="373" t="s">
        <v>809</v>
      </c>
      <c r="C89" s="374"/>
      <c r="D89" s="186" t="s">
        <v>1405</v>
      </c>
      <c r="E89" s="187"/>
      <c r="F89" s="188" t="s">
        <v>808</v>
      </c>
    </row>
    <row r="90" spans="2:6" ht="13.5" customHeight="1" x14ac:dyDescent="0.2">
      <c r="B90" s="373" t="s">
        <v>810</v>
      </c>
      <c r="C90" s="374"/>
      <c r="D90" s="186" t="s">
        <v>1406</v>
      </c>
      <c r="E90" s="187"/>
      <c r="F90" s="188" t="s">
        <v>808</v>
      </c>
    </row>
    <row r="91" spans="2:6" ht="13.5" customHeight="1" x14ac:dyDescent="0.2">
      <c r="B91" s="373" t="s">
        <v>811</v>
      </c>
      <c r="C91" s="374"/>
      <c r="D91" s="186" t="s">
        <v>1407</v>
      </c>
      <c r="E91" s="187"/>
      <c r="F91" s="188" t="s">
        <v>812</v>
      </c>
    </row>
    <row r="92" spans="2:6" x14ac:dyDescent="0.2">
      <c r="B92" s="373" t="s">
        <v>813</v>
      </c>
      <c r="C92" s="374"/>
      <c r="D92" s="186" t="s">
        <v>1408</v>
      </c>
      <c r="E92" s="187"/>
      <c r="F92" s="188" t="s">
        <v>814</v>
      </c>
    </row>
    <row r="93" spans="2:6" ht="14.25" customHeight="1" x14ac:dyDescent="0.2">
      <c r="B93" s="373" t="s">
        <v>1206</v>
      </c>
      <c r="C93" s="373"/>
      <c r="D93" s="200" t="s">
        <v>1409</v>
      </c>
      <c r="E93" s="187"/>
      <c r="F93" s="188" t="s">
        <v>1207</v>
      </c>
    </row>
    <row r="94" spans="2:6" ht="13.5" customHeight="1" x14ac:dyDescent="0.2">
      <c r="B94" s="373" t="s">
        <v>815</v>
      </c>
      <c r="C94" s="374"/>
      <c r="D94" s="186" t="s">
        <v>1410</v>
      </c>
      <c r="E94" s="187"/>
      <c r="F94" s="188" t="s">
        <v>816</v>
      </c>
    </row>
    <row r="95" spans="2:6" x14ac:dyDescent="0.2">
      <c r="B95" s="373" t="s">
        <v>817</v>
      </c>
      <c r="C95" s="374"/>
      <c r="D95" s="186" t="s">
        <v>1411</v>
      </c>
      <c r="E95" s="187">
        <v>200</v>
      </c>
      <c r="F95" s="188" t="s">
        <v>818</v>
      </c>
    </row>
    <row r="96" spans="2:6" x14ac:dyDescent="0.2">
      <c r="B96" s="373" t="s">
        <v>819</v>
      </c>
      <c r="C96" s="374"/>
      <c r="D96" s="186" t="s">
        <v>1412</v>
      </c>
      <c r="E96" s="187"/>
      <c r="F96" s="188" t="s">
        <v>820</v>
      </c>
    </row>
    <row r="97" spans="2:6" x14ac:dyDescent="0.2">
      <c r="B97" s="373" t="s">
        <v>821</v>
      </c>
      <c r="C97" s="374"/>
      <c r="D97" s="186" t="s">
        <v>1413</v>
      </c>
      <c r="E97" s="187"/>
      <c r="F97" s="188" t="s">
        <v>822</v>
      </c>
    </row>
    <row r="98" spans="2:6" x14ac:dyDescent="0.2">
      <c r="B98" s="373" t="s">
        <v>823</v>
      </c>
      <c r="C98" s="374"/>
      <c r="D98" s="186" t="s">
        <v>1414</v>
      </c>
      <c r="E98" s="187"/>
      <c r="F98" s="188" t="s">
        <v>816</v>
      </c>
    </row>
    <row r="99" spans="2:6" x14ac:dyDescent="0.2">
      <c r="B99" s="373" t="s">
        <v>824</v>
      </c>
      <c r="C99" s="374"/>
      <c r="D99" s="186" t="s">
        <v>1415</v>
      </c>
      <c r="E99" s="187"/>
      <c r="F99" s="188" t="s">
        <v>816</v>
      </c>
    </row>
    <row r="100" spans="2:6" ht="13.8" thickBot="1" x14ac:dyDescent="0.25">
      <c r="B100" s="375" t="s">
        <v>825</v>
      </c>
      <c r="C100" s="376"/>
      <c r="D100" s="211" t="s">
        <v>1195</v>
      </c>
      <c r="E100" s="207"/>
      <c r="F100" s="208" t="s">
        <v>826</v>
      </c>
    </row>
    <row r="101" spans="2:6" x14ac:dyDescent="0.2">
      <c r="B101" s="77" t="s">
        <v>827</v>
      </c>
    </row>
  </sheetData>
  <mergeCells count="77">
    <mergeCell ref="B13:C13"/>
    <mergeCell ref="E3:F3"/>
    <mergeCell ref="B4:C5"/>
    <mergeCell ref="D4:D5"/>
    <mergeCell ref="E4:E5"/>
    <mergeCell ref="F4:F5"/>
    <mergeCell ref="B7:C7"/>
    <mergeCell ref="B8:C8"/>
    <mergeCell ref="B9:C9"/>
    <mergeCell ref="B10:C10"/>
    <mergeCell ref="B11:C11"/>
    <mergeCell ref="B12:C12"/>
    <mergeCell ref="B14:C14"/>
    <mergeCell ref="B15:C15"/>
    <mergeCell ref="B16:C16"/>
    <mergeCell ref="B17:C18"/>
    <mergeCell ref="D17:D18"/>
    <mergeCell ref="F17:F18"/>
    <mergeCell ref="B19:C19"/>
    <mergeCell ref="B20:C21"/>
    <mergeCell ref="D20:D21"/>
    <mergeCell ref="E20:E21"/>
    <mergeCell ref="F20:F21"/>
    <mergeCell ref="E17:E18"/>
    <mergeCell ref="B54:C54"/>
    <mergeCell ref="B22:C22"/>
    <mergeCell ref="B23:C23"/>
    <mergeCell ref="F23:F34"/>
    <mergeCell ref="B35:C35"/>
    <mergeCell ref="F35:F38"/>
    <mergeCell ref="B39:C39"/>
    <mergeCell ref="F40:F43"/>
    <mergeCell ref="F45:F48"/>
    <mergeCell ref="B51:C51"/>
    <mergeCell ref="B52:C52"/>
    <mergeCell ref="B53:C53"/>
    <mergeCell ref="B71:C71"/>
    <mergeCell ref="F55:F56"/>
    <mergeCell ref="B59:C59"/>
    <mergeCell ref="B60:C60"/>
    <mergeCell ref="B61:C61"/>
    <mergeCell ref="B62:C62"/>
    <mergeCell ref="B63:C63"/>
    <mergeCell ref="E67:F67"/>
    <mergeCell ref="B68:C69"/>
    <mergeCell ref="D68:D69"/>
    <mergeCell ref="E68:E69"/>
    <mergeCell ref="F68:F69"/>
    <mergeCell ref="B83:C83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95:C95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6:C96"/>
    <mergeCell ref="B97:C97"/>
    <mergeCell ref="B98:C98"/>
    <mergeCell ref="B99:C99"/>
    <mergeCell ref="B100:C100"/>
  </mergeCells>
  <phoneticPr fontId="9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66"/>
    <pageSetUpPr fitToPage="1"/>
  </sheetPr>
  <dimension ref="B2:L19"/>
  <sheetViews>
    <sheetView zoomScaleSheetLayoutView="100" workbookViewId="0">
      <selection activeCell="B3" sqref="B3:L19"/>
    </sheetView>
  </sheetViews>
  <sheetFormatPr defaultColWidth="2.6640625" defaultRowHeight="13.2" x14ac:dyDescent="0.2"/>
  <cols>
    <col min="1" max="1" width="2.6640625" style="1"/>
    <col min="2" max="2" width="11" style="1" bestFit="1" customWidth="1"/>
    <col min="3" max="3" width="7.109375" style="1" bestFit="1" customWidth="1"/>
    <col min="4" max="12" width="7.109375" style="1" customWidth="1"/>
    <col min="13" max="16384" width="2.6640625" style="1"/>
  </cols>
  <sheetData>
    <row r="2" spans="2:12" x14ac:dyDescent="0.2">
      <c r="B2" s="6" t="s">
        <v>859</v>
      </c>
    </row>
    <row r="3" spans="2:12" ht="13.8" thickBot="1" x14ac:dyDescent="0.25">
      <c r="J3" s="259">
        <f>年度表!$A6</f>
        <v>45298</v>
      </c>
      <c r="K3" s="260"/>
      <c r="L3" s="260"/>
    </row>
    <row r="4" spans="2:12" x14ac:dyDescent="0.2">
      <c r="B4" s="261" t="s">
        <v>1</v>
      </c>
      <c r="C4" s="263" t="s">
        <v>12</v>
      </c>
      <c r="D4" s="265" t="s">
        <v>13</v>
      </c>
      <c r="E4" s="265"/>
      <c r="F4" s="266"/>
      <c r="G4" s="265" t="s">
        <v>17</v>
      </c>
      <c r="H4" s="265"/>
      <c r="I4" s="266"/>
      <c r="J4" s="265" t="s">
        <v>18</v>
      </c>
      <c r="K4" s="265"/>
      <c r="L4" s="266"/>
    </row>
    <row r="5" spans="2:12" x14ac:dyDescent="0.2">
      <c r="B5" s="262"/>
      <c r="C5" s="264"/>
      <c r="D5" s="36" t="s">
        <v>14</v>
      </c>
      <c r="E5" s="36" t="s">
        <v>15</v>
      </c>
      <c r="F5" s="37" t="s">
        <v>16</v>
      </c>
      <c r="G5" s="36" t="s">
        <v>14</v>
      </c>
      <c r="H5" s="36" t="s">
        <v>15</v>
      </c>
      <c r="I5" s="37" t="s">
        <v>16</v>
      </c>
      <c r="J5" s="36" t="s">
        <v>14</v>
      </c>
      <c r="K5" s="36" t="s">
        <v>15</v>
      </c>
      <c r="L5" s="37" t="s">
        <v>16</v>
      </c>
    </row>
    <row r="6" spans="2:12" x14ac:dyDescent="0.2">
      <c r="B6" s="4"/>
      <c r="C6" s="3" t="s">
        <v>19</v>
      </c>
      <c r="D6" s="3" t="s">
        <v>20</v>
      </c>
      <c r="E6" s="3" t="s">
        <v>20</v>
      </c>
      <c r="F6" s="3" t="s">
        <v>20</v>
      </c>
      <c r="G6" s="3" t="s">
        <v>20</v>
      </c>
      <c r="H6" s="3" t="s">
        <v>20</v>
      </c>
      <c r="I6" s="3" t="s">
        <v>20</v>
      </c>
      <c r="J6" s="3" t="s">
        <v>20</v>
      </c>
      <c r="K6" s="3" t="s">
        <v>20</v>
      </c>
      <c r="L6" s="3" t="s">
        <v>20</v>
      </c>
    </row>
    <row r="7" spans="2:12" x14ac:dyDescent="0.2">
      <c r="B7" s="41" t="s">
        <v>2</v>
      </c>
      <c r="C7" s="255">
        <v>7</v>
      </c>
      <c r="D7" s="255">
        <v>432</v>
      </c>
      <c r="E7" s="255">
        <v>300</v>
      </c>
      <c r="F7" s="255">
        <v>132</v>
      </c>
      <c r="G7" s="255">
        <v>73</v>
      </c>
      <c r="H7" s="255">
        <v>49</v>
      </c>
      <c r="I7" s="255">
        <v>24</v>
      </c>
      <c r="J7" s="255">
        <v>7207</v>
      </c>
      <c r="K7" s="255">
        <v>3639</v>
      </c>
      <c r="L7" s="255">
        <v>3568</v>
      </c>
    </row>
    <row r="8" spans="2:12" x14ac:dyDescent="0.2">
      <c r="B8" s="41" t="s">
        <v>3</v>
      </c>
      <c r="C8" s="255">
        <v>12</v>
      </c>
      <c r="D8" s="255">
        <v>325</v>
      </c>
      <c r="E8" s="255">
        <v>185</v>
      </c>
      <c r="F8" s="255">
        <v>140</v>
      </c>
      <c r="G8" s="255">
        <v>15</v>
      </c>
      <c r="H8" s="255">
        <v>2</v>
      </c>
      <c r="I8" s="255">
        <v>13</v>
      </c>
      <c r="J8" s="255">
        <f>K8+L8</f>
        <v>3950</v>
      </c>
      <c r="K8" s="255">
        <v>2042</v>
      </c>
      <c r="L8" s="255">
        <v>1908</v>
      </c>
    </row>
    <row r="9" spans="2:12" x14ac:dyDescent="0.2">
      <c r="B9" s="41" t="s">
        <v>4</v>
      </c>
      <c r="C9" s="255">
        <v>24</v>
      </c>
      <c r="D9" s="255">
        <v>506</v>
      </c>
      <c r="E9" s="255">
        <v>201</v>
      </c>
      <c r="F9" s="255">
        <v>305</v>
      </c>
      <c r="G9" s="255">
        <v>40</v>
      </c>
      <c r="H9" s="255">
        <v>9</v>
      </c>
      <c r="I9" s="255">
        <v>31</v>
      </c>
      <c r="J9" s="255">
        <f>K9+L9</f>
        <v>7279</v>
      </c>
      <c r="K9" s="255">
        <v>3703</v>
      </c>
      <c r="L9" s="255">
        <v>3576</v>
      </c>
    </row>
    <row r="10" spans="2:12" x14ac:dyDescent="0.2">
      <c r="B10" s="41" t="s">
        <v>5</v>
      </c>
      <c r="C10" s="255">
        <v>12</v>
      </c>
      <c r="D10" s="255">
        <v>78</v>
      </c>
      <c r="E10" s="255">
        <v>9</v>
      </c>
      <c r="F10" s="255">
        <v>69</v>
      </c>
      <c r="G10" s="255">
        <v>13</v>
      </c>
      <c r="H10" s="255">
        <v>5</v>
      </c>
      <c r="I10" s="255">
        <v>8</v>
      </c>
      <c r="J10" s="255">
        <v>707</v>
      </c>
      <c r="K10" s="255">
        <v>339</v>
      </c>
      <c r="L10" s="255">
        <v>368</v>
      </c>
    </row>
    <row r="11" spans="2:12" x14ac:dyDescent="0.2">
      <c r="B11" s="41" t="s">
        <v>6</v>
      </c>
      <c r="C11" s="255">
        <v>1</v>
      </c>
      <c r="D11" s="255">
        <v>11</v>
      </c>
      <c r="E11" s="255">
        <v>8</v>
      </c>
      <c r="F11" s="255">
        <v>3</v>
      </c>
      <c r="G11" s="255">
        <v>6</v>
      </c>
      <c r="H11" s="255">
        <v>2</v>
      </c>
      <c r="I11" s="255">
        <v>4</v>
      </c>
      <c r="J11" s="255">
        <v>68</v>
      </c>
      <c r="K11" s="255">
        <v>47</v>
      </c>
      <c r="L11" s="255">
        <v>21</v>
      </c>
    </row>
    <row r="12" spans="2:12" x14ac:dyDescent="0.2">
      <c r="B12" s="41" t="s">
        <v>7</v>
      </c>
      <c r="C12" s="255">
        <v>5</v>
      </c>
      <c r="D12" s="255">
        <v>62</v>
      </c>
      <c r="E12" s="255">
        <v>17</v>
      </c>
      <c r="F12" s="255">
        <v>45</v>
      </c>
      <c r="G12" s="255">
        <v>18</v>
      </c>
      <c r="H12" s="255">
        <v>7</v>
      </c>
      <c r="I12" s="255">
        <v>11</v>
      </c>
      <c r="J12" s="255">
        <v>802</v>
      </c>
      <c r="K12" s="255">
        <v>405</v>
      </c>
      <c r="L12" s="255">
        <v>397</v>
      </c>
    </row>
    <row r="13" spans="2:12" x14ac:dyDescent="0.2">
      <c r="B13" s="41" t="s">
        <v>8</v>
      </c>
      <c r="C13" s="255">
        <v>1</v>
      </c>
      <c r="D13" s="255">
        <v>137</v>
      </c>
      <c r="E13" s="255">
        <v>46</v>
      </c>
      <c r="F13" s="255">
        <v>91</v>
      </c>
      <c r="G13" s="255">
        <v>30</v>
      </c>
      <c r="H13" s="255">
        <v>14</v>
      </c>
      <c r="I13" s="255">
        <v>16</v>
      </c>
      <c r="J13" s="255">
        <v>247</v>
      </c>
      <c r="K13" s="255">
        <v>176</v>
      </c>
      <c r="L13" s="255">
        <v>71</v>
      </c>
    </row>
    <row r="14" spans="2:12" x14ac:dyDescent="0.2">
      <c r="B14" s="41" t="s">
        <v>9</v>
      </c>
      <c r="C14" s="255">
        <v>2</v>
      </c>
      <c r="D14" s="255">
        <v>155</v>
      </c>
      <c r="E14" s="255">
        <v>143</v>
      </c>
      <c r="F14" s="255">
        <v>12</v>
      </c>
      <c r="G14" s="255">
        <v>91</v>
      </c>
      <c r="H14" s="255">
        <v>54</v>
      </c>
      <c r="I14" s="255">
        <v>37</v>
      </c>
      <c r="J14" s="255">
        <v>2950</v>
      </c>
      <c r="K14" s="255">
        <v>1693</v>
      </c>
      <c r="L14" s="255">
        <v>1257</v>
      </c>
    </row>
    <row r="15" spans="2:12" x14ac:dyDescent="0.2">
      <c r="B15" s="41" t="s">
        <v>10</v>
      </c>
      <c r="C15" s="255">
        <v>1</v>
      </c>
      <c r="D15" s="255">
        <v>19</v>
      </c>
      <c r="E15" s="255">
        <v>9</v>
      </c>
      <c r="F15" s="255">
        <v>10</v>
      </c>
      <c r="G15" s="255">
        <v>18</v>
      </c>
      <c r="H15" s="255">
        <v>4</v>
      </c>
      <c r="I15" s="255">
        <v>14</v>
      </c>
      <c r="J15" s="255">
        <v>233</v>
      </c>
      <c r="K15" s="255">
        <v>0</v>
      </c>
      <c r="L15" s="255">
        <v>233</v>
      </c>
    </row>
    <row r="16" spans="2:12" ht="13.8" thickBot="1" x14ac:dyDescent="0.25">
      <c r="B16" s="7" t="s">
        <v>11</v>
      </c>
      <c r="C16" s="256">
        <v>1</v>
      </c>
      <c r="D16" s="256">
        <v>26</v>
      </c>
      <c r="E16" s="256">
        <v>26</v>
      </c>
      <c r="F16" s="256">
        <v>0</v>
      </c>
      <c r="G16" s="256">
        <v>5</v>
      </c>
      <c r="H16" s="256">
        <v>4</v>
      </c>
      <c r="I16" s="256">
        <v>1</v>
      </c>
      <c r="J16" s="256">
        <v>144</v>
      </c>
      <c r="K16" s="256">
        <v>130</v>
      </c>
      <c r="L16" s="256">
        <v>14</v>
      </c>
    </row>
    <row r="17" spans="2:2" x14ac:dyDescent="0.2">
      <c r="B17" s="1" t="s">
        <v>691</v>
      </c>
    </row>
    <row r="18" spans="2:2" x14ac:dyDescent="0.2">
      <c r="B18" s="1" t="s">
        <v>692</v>
      </c>
    </row>
    <row r="19" spans="2:2" x14ac:dyDescent="0.2">
      <c r="B19" s="1" t="s">
        <v>22</v>
      </c>
    </row>
  </sheetData>
  <mergeCells count="6">
    <mergeCell ref="J3:L3"/>
    <mergeCell ref="B4:B5"/>
    <mergeCell ref="C4:C5"/>
    <mergeCell ref="D4:F4"/>
    <mergeCell ref="G4:I4"/>
    <mergeCell ref="J4:L4"/>
  </mergeCells>
  <phoneticPr fontId="9"/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tabColor rgb="FFCCFFCC"/>
    <pageSetUpPr fitToPage="1"/>
  </sheetPr>
  <dimension ref="B2:N83"/>
  <sheetViews>
    <sheetView zoomScaleSheetLayoutView="100" workbookViewId="0">
      <selection activeCell="F19" sqref="F19"/>
    </sheetView>
  </sheetViews>
  <sheetFormatPr defaultColWidth="2.6640625" defaultRowHeight="13.2" x14ac:dyDescent="0.2"/>
  <cols>
    <col min="1" max="1" width="2.6640625" style="1"/>
    <col min="2" max="2" width="3.44140625" style="1" customWidth="1"/>
    <col min="3" max="3" width="30.44140625" style="1" customWidth="1"/>
    <col min="4" max="4" width="9.77734375" style="77" customWidth="1"/>
    <col min="5" max="5" width="10.33203125" style="77" customWidth="1"/>
    <col min="6" max="7" width="9.77734375" style="77" customWidth="1"/>
    <col min="8" max="8" width="9.77734375" style="84" customWidth="1"/>
    <col min="9" max="13" width="2.6640625" style="1"/>
    <col min="14" max="14" width="8.109375" style="1" bestFit="1" customWidth="1"/>
    <col min="15" max="16384" width="2.6640625" style="1"/>
  </cols>
  <sheetData>
    <row r="2" spans="2:14" x14ac:dyDescent="0.2">
      <c r="B2" s="43" t="s">
        <v>1130</v>
      </c>
      <c r="C2" s="43"/>
    </row>
    <row r="3" spans="2:14" ht="2.1" customHeight="1" thickBot="1" x14ac:dyDescent="0.25">
      <c r="B3" s="76"/>
      <c r="C3" s="76"/>
    </row>
    <row r="4" spans="2:14" x14ac:dyDescent="0.2">
      <c r="B4" s="312" t="s">
        <v>247</v>
      </c>
      <c r="C4" s="261"/>
      <c r="D4" s="266" t="s">
        <v>270</v>
      </c>
      <c r="E4" s="287"/>
      <c r="F4" s="287"/>
      <c r="G4" s="287"/>
      <c r="H4" s="287"/>
    </row>
    <row r="5" spans="2:14" x14ac:dyDescent="0.2">
      <c r="B5" s="340"/>
      <c r="C5" s="262"/>
      <c r="D5" s="92">
        <v>43834</v>
      </c>
      <c r="E5" s="110">
        <v>44200</v>
      </c>
      <c r="F5" s="92">
        <v>44566</v>
      </c>
      <c r="G5" s="92">
        <v>44930</v>
      </c>
      <c r="H5" s="174">
        <v>45295</v>
      </c>
    </row>
    <row r="6" spans="2:14" x14ac:dyDescent="0.2">
      <c r="B6" s="13"/>
      <c r="C6" s="78"/>
      <c r="D6" s="79" t="s">
        <v>1215</v>
      </c>
      <c r="E6" s="79" t="s">
        <v>1215</v>
      </c>
      <c r="F6" s="79" t="s">
        <v>1216</v>
      </c>
      <c r="G6" s="79" t="s">
        <v>1216</v>
      </c>
      <c r="H6" s="163" t="s">
        <v>1287</v>
      </c>
    </row>
    <row r="7" spans="2:14" x14ac:dyDescent="0.2">
      <c r="B7" s="398" t="s">
        <v>14</v>
      </c>
      <c r="C7" s="399"/>
      <c r="D7" s="72">
        <v>720069</v>
      </c>
      <c r="E7" s="72">
        <v>830640</v>
      </c>
      <c r="F7" s="72">
        <v>898761</v>
      </c>
      <c r="G7" s="73">
        <v>993582</v>
      </c>
      <c r="H7" s="175">
        <v>1029116</v>
      </c>
    </row>
    <row r="8" spans="2:14" ht="13.5" customHeight="1" x14ac:dyDescent="0.2">
      <c r="B8" s="386" t="s">
        <v>301</v>
      </c>
      <c r="C8" s="388"/>
      <c r="D8" s="86">
        <v>97058</v>
      </c>
      <c r="E8" s="86">
        <v>102588</v>
      </c>
      <c r="F8" s="86">
        <v>134803</v>
      </c>
      <c r="G8" s="93">
        <v>157063</v>
      </c>
      <c r="H8" s="176">
        <f>SUM(H9:H19)</f>
        <v>159355</v>
      </c>
    </row>
    <row r="9" spans="2:14" x14ac:dyDescent="0.2">
      <c r="B9" s="40"/>
      <c r="C9" s="30" t="s">
        <v>271</v>
      </c>
      <c r="D9" s="2">
        <v>36655</v>
      </c>
      <c r="E9" s="2">
        <v>41138</v>
      </c>
      <c r="F9" s="2">
        <v>50057</v>
      </c>
      <c r="G9" s="42">
        <v>52058</v>
      </c>
      <c r="H9" s="175">
        <v>56668</v>
      </c>
    </row>
    <row r="10" spans="2:14" x14ac:dyDescent="0.2">
      <c r="B10" s="25"/>
      <c r="C10" s="31" t="s">
        <v>272</v>
      </c>
      <c r="D10" s="2">
        <v>15944</v>
      </c>
      <c r="E10" s="2">
        <v>9767</v>
      </c>
      <c r="F10" s="2">
        <v>19960</v>
      </c>
      <c r="G10" s="42">
        <v>20156</v>
      </c>
      <c r="H10" s="175">
        <v>22040</v>
      </c>
      <c r="N10" s="35"/>
    </row>
    <row r="11" spans="2:14" x14ac:dyDescent="0.2">
      <c r="B11" s="25"/>
      <c r="C11" s="31" t="s">
        <v>273</v>
      </c>
      <c r="D11" s="2">
        <v>3292</v>
      </c>
      <c r="E11" s="2">
        <v>4074</v>
      </c>
      <c r="F11" s="2">
        <v>5635</v>
      </c>
      <c r="G11" s="42">
        <v>6198</v>
      </c>
      <c r="H11" s="175">
        <v>5661</v>
      </c>
    </row>
    <row r="12" spans="2:14" x14ac:dyDescent="0.2">
      <c r="B12" s="25"/>
      <c r="C12" s="31" t="s">
        <v>274</v>
      </c>
      <c r="D12" s="2">
        <v>4124</v>
      </c>
      <c r="E12" s="2">
        <v>5561</v>
      </c>
      <c r="F12" s="2">
        <v>5772</v>
      </c>
      <c r="G12" s="42">
        <v>8382</v>
      </c>
      <c r="H12" s="175">
        <v>10512</v>
      </c>
    </row>
    <row r="13" spans="2:14" x14ac:dyDescent="0.2">
      <c r="B13" s="25"/>
      <c r="C13" s="31" t="s">
        <v>275</v>
      </c>
      <c r="D13" s="2">
        <v>5435</v>
      </c>
      <c r="E13" s="2">
        <v>7436</v>
      </c>
      <c r="F13" s="2">
        <v>7330</v>
      </c>
      <c r="G13" s="42">
        <v>5686</v>
      </c>
      <c r="H13" s="175">
        <v>6413</v>
      </c>
    </row>
    <row r="14" spans="2:14" x14ac:dyDescent="0.2">
      <c r="B14" s="25"/>
      <c r="C14" s="31" t="s">
        <v>276</v>
      </c>
      <c r="D14" s="2">
        <v>14473</v>
      </c>
      <c r="E14" s="2">
        <v>12904</v>
      </c>
      <c r="F14" s="2">
        <v>11399</v>
      </c>
      <c r="G14" s="42">
        <v>14961</v>
      </c>
      <c r="H14" s="175">
        <v>12171</v>
      </c>
    </row>
    <row r="15" spans="2:14" x14ac:dyDescent="0.2">
      <c r="B15" s="25"/>
      <c r="C15" s="31" t="s">
        <v>277</v>
      </c>
      <c r="D15" s="2">
        <v>5289</v>
      </c>
      <c r="E15" s="2">
        <v>5750</v>
      </c>
      <c r="F15" s="2">
        <v>7022</v>
      </c>
      <c r="G15" s="42">
        <v>11524</v>
      </c>
      <c r="H15" s="175">
        <v>11759</v>
      </c>
    </row>
    <row r="16" spans="2:14" x14ac:dyDescent="0.2">
      <c r="B16" s="25"/>
      <c r="C16" s="31" t="s">
        <v>278</v>
      </c>
      <c r="D16" s="2">
        <v>0</v>
      </c>
      <c r="E16" s="2">
        <v>0</v>
      </c>
      <c r="F16" s="2">
        <v>50</v>
      </c>
      <c r="G16" s="42">
        <v>165</v>
      </c>
      <c r="H16" s="175">
        <v>154</v>
      </c>
    </row>
    <row r="17" spans="2:8" x14ac:dyDescent="0.2">
      <c r="B17" s="25"/>
      <c r="C17" s="31" t="s">
        <v>249</v>
      </c>
      <c r="D17" s="2" t="s">
        <v>21</v>
      </c>
      <c r="E17" s="2">
        <v>0</v>
      </c>
      <c r="F17" s="2" t="s">
        <v>21</v>
      </c>
      <c r="G17" s="42">
        <v>0</v>
      </c>
      <c r="H17" s="177" t="s">
        <v>1285</v>
      </c>
    </row>
    <row r="18" spans="2:8" x14ac:dyDescent="0.2">
      <c r="B18" s="25"/>
      <c r="C18" s="31" t="s">
        <v>279</v>
      </c>
      <c r="D18" s="2">
        <v>2695</v>
      </c>
      <c r="E18" s="2">
        <v>3005</v>
      </c>
      <c r="F18" s="2">
        <v>3282</v>
      </c>
      <c r="G18" s="42">
        <v>3680</v>
      </c>
      <c r="H18" s="175">
        <v>2967</v>
      </c>
    </row>
    <row r="19" spans="2:8" x14ac:dyDescent="0.2">
      <c r="B19" s="25"/>
      <c r="C19" s="32" t="s">
        <v>280</v>
      </c>
      <c r="D19" s="71">
        <v>9151</v>
      </c>
      <c r="E19" s="72">
        <v>12953</v>
      </c>
      <c r="F19" s="72">
        <v>24296</v>
      </c>
      <c r="G19" s="73">
        <v>34253</v>
      </c>
      <c r="H19" s="178">
        <v>31010</v>
      </c>
    </row>
    <row r="20" spans="2:8" ht="13.5" customHeight="1" x14ac:dyDescent="0.2">
      <c r="B20" s="386" t="s">
        <v>302</v>
      </c>
      <c r="C20" s="388"/>
      <c r="D20" s="86">
        <v>48561</v>
      </c>
      <c r="E20" s="86">
        <v>56741</v>
      </c>
      <c r="F20" s="86">
        <v>72927</v>
      </c>
      <c r="G20" s="93">
        <v>79873</v>
      </c>
      <c r="H20" s="175">
        <f>SUM(H21:H27)</f>
        <v>82112</v>
      </c>
    </row>
    <row r="21" spans="2:8" x14ac:dyDescent="0.2">
      <c r="B21" s="40"/>
      <c r="C21" s="30" t="s">
        <v>252</v>
      </c>
      <c r="D21" s="2">
        <v>6883</v>
      </c>
      <c r="E21" s="2">
        <v>11270</v>
      </c>
      <c r="F21" s="2">
        <v>25540</v>
      </c>
      <c r="G21" s="42">
        <v>32325</v>
      </c>
      <c r="H21" s="175">
        <v>36729</v>
      </c>
    </row>
    <row r="22" spans="2:8" x14ac:dyDescent="0.2">
      <c r="B22" s="25"/>
      <c r="C22" s="31" t="s">
        <v>281</v>
      </c>
      <c r="D22" s="2">
        <v>10995</v>
      </c>
      <c r="E22" s="2">
        <v>15346</v>
      </c>
      <c r="F22" s="2">
        <v>17342</v>
      </c>
      <c r="G22" s="42">
        <v>20836</v>
      </c>
      <c r="H22" s="175">
        <v>16497</v>
      </c>
    </row>
    <row r="23" spans="2:8" x14ac:dyDescent="0.2">
      <c r="B23" s="25"/>
      <c r="C23" s="31" t="s">
        <v>282</v>
      </c>
      <c r="D23" s="2">
        <v>5379</v>
      </c>
      <c r="E23" s="2">
        <v>6499</v>
      </c>
      <c r="F23" s="2">
        <v>6985</v>
      </c>
      <c r="G23" s="42">
        <v>6222</v>
      </c>
      <c r="H23" s="175">
        <v>6433</v>
      </c>
    </row>
    <row r="24" spans="2:8" x14ac:dyDescent="0.2">
      <c r="B24" s="25"/>
      <c r="C24" s="31" t="s">
        <v>283</v>
      </c>
      <c r="D24" s="2">
        <v>839</v>
      </c>
      <c r="E24" s="2">
        <v>657</v>
      </c>
      <c r="F24" s="2">
        <v>612</v>
      </c>
      <c r="G24" s="42">
        <v>571</v>
      </c>
      <c r="H24" s="175">
        <v>456</v>
      </c>
    </row>
    <row r="25" spans="2:8" x14ac:dyDescent="0.2">
      <c r="B25" s="25"/>
      <c r="C25" s="31" t="s">
        <v>284</v>
      </c>
      <c r="D25" s="2">
        <v>2308</v>
      </c>
      <c r="E25" s="2">
        <v>156</v>
      </c>
      <c r="F25" s="2">
        <v>5841</v>
      </c>
      <c r="G25" s="42">
        <v>5083</v>
      </c>
      <c r="H25" s="175">
        <v>5943</v>
      </c>
    </row>
    <row r="26" spans="2:8" x14ac:dyDescent="0.2">
      <c r="B26" s="25"/>
      <c r="C26" s="31" t="s">
        <v>253</v>
      </c>
      <c r="D26" s="2">
        <v>20459</v>
      </c>
      <c r="E26" s="2">
        <v>20067</v>
      </c>
      <c r="F26" s="2">
        <v>15361</v>
      </c>
      <c r="G26" s="42">
        <v>14200</v>
      </c>
      <c r="H26" s="175">
        <v>15049</v>
      </c>
    </row>
    <row r="27" spans="2:8" x14ac:dyDescent="0.2">
      <c r="B27" s="25"/>
      <c r="C27" s="45" t="s">
        <v>1143</v>
      </c>
      <c r="D27" s="71">
        <v>1698</v>
      </c>
      <c r="E27" s="72">
        <v>2746</v>
      </c>
      <c r="F27" s="72">
        <v>1246</v>
      </c>
      <c r="G27" s="73">
        <v>636</v>
      </c>
      <c r="H27" s="178">
        <v>1005</v>
      </c>
    </row>
    <row r="28" spans="2:8" ht="13.5" customHeight="1" x14ac:dyDescent="0.2">
      <c r="B28" s="386" t="s">
        <v>303</v>
      </c>
      <c r="C28" s="388"/>
      <c r="D28" s="86">
        <v>41700</v>
      </c>
      <c r="E28" s="86">
        <v>67674</v>
      </c>
      <c r="F28" s="86">
        <v>79555</v>
      </c>
      <c r="G28" s="93">
        <v>82175</v>
      </c>
      <c r="H28" s="175">
        <f>SUM(H29:H32)</f>
        <v>86738</v>
      </c>
    </row>
    <row r="29" spans="2:8" x14ac:dyDescent="0.2">
      <c r="B29" s="40"/>
      <c r="C29" s="30" t="s">
        <v>285</v>
      </c>
      <c r="D29" s="2">
        <v>8160</v>
      </c>
      <c r="E29" s="2">
        <v>26039</v>
      </c>
      <c r="F29" s="2">
        <v>35886</v>
      </c>
      <c r="G29" s="42">
        <v>35152</v>
      </c>
      <c r="H29" s="175">
        <v>39218</v>
      </c>
    </row>
    <row r="30" spans="2:8" x14ac:dyDescent="0.2">
      <c r="B30" s="25"/>
      <c r="C30" s="31" t="s">
        <v>286</v>
      </c>
      <c r="D30" s="2">
        <v>9390</v>
      </c>
      <c r="E30" s="2">
        <v>11491</v>
      </c>
      <c r="F30" s="2">
        <v>11048</v>
      </c>
      <c r="G30" s="42">
        <v>12821</v>
      </c>
      <c r="H30" s="175">
        <v>12039</v>
      </c>
    </row>
    <row r="31" spans="2:8" x14ac:dyDescent="0.2">
      <c r="B31" s="25"/>
      <c r="C31" s="31" t="s">
        <v>256</v>
      </c>
      <c r="D31" s="2">
        <v>17747</v>
      </c>
      <c r="E31" s="2">
        <v>21834</v>
      </c>
      <c r="F31" s="2">
        <v>23947</v>
      </c>
      <c r="G31" s="42">
        <v>25064</v>
      </c>
      <c r="H31" s="175">
        <v>27078</v>
      </c>
    </row>
    <row r="32" spans="2:8" x14ac:dyDescent="0.2">
      <c r="B32" s="25"/>
      <c r="C32" s="31" t="s">
        <v>253</v>
      </c>
      <c r="D32" s="71">
        <v>6403</v>
      </c>
      <c r="E32" s="72">
        <v>8310</v>
      </c>
      <c r="F32" s="72">
        <v>8674</v>
      </c>
      <c r="G32" s="73">
        <v>9138</v>
      </c>
      <c r="H32" s="178">
        <v>8403</v>
      </c>
    </row>
    <row r="33" spans="2:8" ht="13.5" customHeight="1" x14ac:dyDescent="0.2">
      <c r="B33" s="386" t="s">
        <v>304</v>
      </c>
      <c r="C33" s="388"/>
      <c r="D33" s="86">
        <v>96812</v>
      </c>
      <c r="E33" s="86">
        <v>114419</v>
      </c>
      <c r="F33" s="86">
        <v>121720</v>
      </c>
      <c r="G33" s="93">
        <v>133247</v>
      </c>
      <c r="H33" s="175">
        <v>112366</v>
      </c>
    </row>
    <row r="34" spans="2:8" ht="13.5" customHeight="1" x14ac:dyDescent="0.2">
      <c r="B34" s="389" t="s">
        <v>697</v>
      </c>
      <c r="C34" s="390"/>
      <c r="D34" s="2">
        <v>24151</v>
      </c>
      <c r="E34" s="2">
        <v>23234</v>
      </c>
      <c r="F34" s="2">
        <v>23317</v>
      </c>
      <c r="G34" s="42">
        <v>19557</v>
      </c>
      <c r="H34" s="175">
        <v>17926</v>
      </c>
    </row>
    <row r="35" spans="2:8" ht="13.5" customHeight="1" x14ac:dyDescent="0.2">
      <c r="B35" s="389" t="s">
        <v>305</v>
      </c>
      <c r="C35" s="390"/>
      <c r="D35" s="2">
        <v>14914</v>
      </c>
      <c r="E35" s="2">
        <v>15905</v>
      </c>
      <c r="F35" s="2">
        <v>12259</v>
      </c>
      <c r="G35" s="42">
        <v>13103</v>
      </c>
      <c r="H35" s="175">
        <v>15476</v>
      </c>
    </row>
    <row r="36" spans="2:8" ht="13.5" customHeight="1" x14ac:dyDescent="0.2">
      <c r="B36" s="389" t="s">
        <v>306</v>
      </c>
      <c r="C36" s="390"/>
      <c r="D36" s="2">
        <v>28580</v>
      </c>
      <c r="E36" s="2">
        <v>35676</v>
      </c>
      <c r="F36" s="2">
        <v>16214</v>
      </c>
      <c r="G36" s="42">
        <v>0</v>
      </c>
      <c r="H36" s="177" t="s">
        <v>1285</v>
      </c>
    </row>
    <row r="37" spans="2:8" ht="13.5" customHeight="1" x14ac:dyDescent="0.2">
      <c r="B37" s="389" t="s">
        <v>307</v>
      </c>
      <c r="C37" s="390"/>
      <c r="D37" s="2">
        <v>72780</v>
      </c>
      <c r="E37" s="2">
        <v>60050</v>
      </c>
      <c r="F37" s="2">
        <v>61637</v>
      </c>
      <c r="G37" s="42">
        <v>88740</v>
      </c>
      <c r="H37" s="175">
        <v>96028</v>
      </c>
    </row>
    <row r="38" spans="2:8" ht="13.5" customHeight="1" x14ac:dyDescent="0.2">
      <c r="B38" s="397" t="s">
        <v>308</v>
      </c>
      <c r="C38" s="378"/>
      <c r="D38" s="71">
        <v>1535</v>
      </c>
      <c r="E38" s="72">
        <v>6295</v>
      </c>
      <c r="F38" s="72">
        <v>8401</v>
      </c>
      <c r="G38" s="73">
        <v>6753</v>
      </c>
      <c r="H38" s="178">
        <v>7023</v>
      </c>
    </row>
    <row r="39" spans="2:8" ht="13.5" customHeight="1" x14ac:dyDescent="0.2">
      <c r="B39" s="386" t="s">
        <v>309</v>
      </c>
      <c r="C39" s="388"/>
      <c r="D39" s="86">
        <v>104714</v>
      </c>
      <c r="E39" s="86">
        <v>111454</v>
      </c>
      <c r="F39" s="86">
        <v>120293</v>
      </c>
      <c r="G39" s="93">
        <v>145459</v>
      </c>
      <c r="H39" s="175">
        <f>SUM(H40:H57)</f>
        <v>170801</v>
      </c>
    </row>
    <row r="40" spans="2:8" x14ac:dyDescent="0.2">
      <c r="B40" s="40"/>
      <c r="C40" s="30" t="s">
        <v>258</v>
      </c>
      <c r="D40" s="2">
        <v>17405</v>
      </c>
      <c r="E40" s="2">
        <v>15110</v>
      </c>
      <c r="F40" s="2">
        <v>17575</v>
      </c>
      <c r="G40" s="42">
        <v>21950</v>
      </c>
      <c r="H40" s="175">
        <v>22787</v>
      </c>
    </row>
    <row r="41" spans="2:8" x14ac:dyDescent="0.2">
      <c r="B41" s="25"/>
      <c r="C41" s="31" t="s">
        <v>287</v>
      </c>
      <c r="D41" s="2">
        <v>4227</v>
      </c>
      <c r="E41" s="2">
        <v>4794</v>
      </c>
      <c r="F41" s="2">
        <v>6363</v>
      </c>
      <c r="G41" s="42">
        <v>7677</v>
      </c>
      <c r="H41" s="175">
        <v>8459</v>
      </c>
    </row>
    <row r="42" spans="2:8" x14ac:dyDescent="0.2">
      <c r="B42" s="25"/>
      <c r="C42" s="31" t="s">
        <v>257</v>
      </c>
      <c r="D42" s="2">
        <v>7697</v>
      </c>
      <c r="E42" s="2">
        <v>12156</v>
      </c>
      <c r="F42" s="2">
        <v>10727</v>
      </c>
      <c r="G42" s="42">
        <v>13153</v>
      </c>
      <c r="H42" s="175">
        <v>14851</v>
      </c>
    </row>
    <row r="43" spans="2:8" x14ac:dyDescent="0.2">
      <c r="B43" s="25"/>
      <c r="C43" s="31" t="s">
        <v>698</v>
      </c>
      <c r="D43" s="2">
        <v>6012</v>
      </c>
      <c r="E43" s="2">
        <v>6213</v>
      </c>
      <c r="F43" s="2">
        <v>6540</v>
      </c>
      <c r="G43" s="42">
        <v>4588</v>
      </c>
      <c r="H43" s="175">
        <v>28000</v>
      </c>
    </row>
    <row r="44" spans="2:8" x14ac:dyDescent="0.2">
      <c r="B44" s="25"/>
      <c r="C44" s="31" t="s">
        <v>699</v>
      </c>
      <c r="D44" s="2">
        <v>0</v>
      </c>
      <c r="E44" s="2">
        <v>2100</v>
      </c>
      <c r="F44" s="2">
        <v>2000</v>
      </c>
      <c r="G44" s="42">
        <v>1500</v>
      </c>
      <c r="H44" s="175">
        <v>1250</v>
      </c>
    </row>
    <row r="45" spans="2:8" x14ac:dyDescent="0.2">
      <c r="B45" s="25"/>
      <c r="C45" s="31" t="s">
        <v>700</v>
      </c>
      <c r="D45" s="2">
        <v>2641</v>
      </c>
      <c r="E45" s="2">
        <v>1790</v>
      </c>
      <c r="F45" s="2">
        <v>1500</v>
      </c>
      <c r="G45" s="42">
        <v>3500</v>
      </c>
      <c r="H45" s="175">
        <v>2856</v>
      </c>
    </row>
    <row r="46" spans="2:8" x14ac:dyDescent="0.2">
      <c r="B46" s="25"/>
      <c r="C46" s="31" t="s">
        <v>260</v>
      </c>
      <c r="D46" s="2">
        <v>16155</v>
      </c>
      <c r="E46" s="2">
        <v>18009</v>
      </c>
      <c r="F46" s="2">
        <v>19616</v>
      </c>
      <c r="G46" s="42">
        <v>25093</v>
      </c>
      <c r="H46" s="175">
        <v>21979</v>
      </c>
    </row>
    <row r="47" spans="2:8" x14ac:dyDescent="0.2">
      <c r="B47" s="25"/>
      <c r="C47" s="31" t="s">
        <v>261</v>
      </c>
      <c r="D47" s="2">
        <v>0</v>
      </c>
      <c r="E47" s="2">
        <v>0</v>
      </c>
      <c r="F47" s="2">
        <v>0</v>
      </c>
      <c r="G47" s="42">
        <v>0</v>
      </c>
      <c r="H47" s="177" t="s">
        <v>1285</v>
      </c>
    </row>
    <row r="48" spans="2:8" x14ac:dyDescent="0.2">
      <c r="B48" s="25"/>
      <c r="C48" s="31" t="s">
        <v>288</v>
      </c>
      <c r="D48" s="2">
        <v>3972</v>
      </c>
      <c r="E48" s="2">
        <v>3220</v>
      </c>
      <c r="F48" s="2">
        <v>3143</v>
      </c>
      <c r="G48" s="42">
        <v>3410</v>
      </c>
      <c r="H48" s="175">
        <v>8459</v>
      </c>
    </row>
    <row r="49" spans="2:8" x14ac:dyDescent="0.2">
      <c r="B49" s="25"/>
      <c r="C49" s="31" t="s">
        <v>289</v>
      </c>
      <c r="D49" s="2">
        <v>630</v>
      </c>
      <c r="E49" s="2">
        <v>293</v>
      </c>
      <c r="F49" s="2">
        <v>300</v>
      </c>
      <c r="G49" s="42">
        <v>250</v>
      </c>
      <c r="H49" s="177" t="s">
        <v>1285</v>
      </c>
    </row>
    <row r="50" spans="2:8" x14ac:dyDescent="0.2">
      <c r="B50" s="25"/>
      <c r="C50" s="31" t="s">
        <v>290</v>
      </c>
      <c r="D50" s="2">
        <v>1100</v>
      </c>
      <c r="E50" s="2">
        <v>950</v>
      </c>
      <c r="F50" s="2">
        <v>1000</v>
      </c>
      <c r="G50" s="42">
        <v>500</v>
      </c>
      <c r="H50" s="175">
        <v>342</v>
      </c>
    </row>
    <row r="51" spans="2:8" x14ac:dyDescent="0.2">
      <c r="B51" s="25"/>
      <c r="C51" s="31" t="s">
        <v>291</v>
      </c>
      <c r="D51" s="2">
        <v>500</v>
      </c>
      <c r="E51" s="2">
        <v>263</v>
      </c>
      <c r="F51" s="2">
        <v>250</v>
      </c>
      <c r="G51" s="42">
        <v>250</v>
      </c>
      <c r="H51" s="175">
        <v>238</v>
      </c>
    </row>
    <row r="52" spans="2:8" x14ac:dyDescent="0.2">
      <c r="B52" s="25"/>
      <c r="C52" s="31" t="s">
        <v>292</v>
      </c>
      <c r="D52" s="2">
        <v>10570</v>
      </c>
      <c r="E52" s="2">
        <v>13071</v>
      </c>
      <c r="F52" s="2">
        <v>15591</v>
      </c>
      <c r="G52" s="42">
        <v>13808</v>
      </c>
      <c r="H52" s="175">
        <v>14609</v>
      </c>
    </row>
    <row r="53" spans="2:8" x14ac:dyDescent="0.2">
      <c r="B53" s="25"/>
      <c r="C53" s="31" t="s">
        <v>262</v>
      </c>
      <c r="D53" s="2">
        <v>458</v>
      </c>
      <c r="E53" s="2">
        <v>1386</v>
      </c>
      <c r="F53" s="2">
        <v>908</v>
      </c>
      <c r="G53" s="42">
        <v>1354</v>
      </c>
      <c r="H53" s="175">
        <v>1026</v>
      </c>
    </row>
    <row r="54" spans="2:8" x14ac:dyDescent="0.2">
      <c r="B54" s="25"/>
      <c r="C54" s="31" t="s">
        <v>259</v>
      </c>
      <c r="D54" s="2">
        <v>9818</v>
      </c>
      <c r="E54" s="2">
        <v>12997</v>
      </c>
      <c r="F54" s="2">
        <v>13468</v>
      </c>
      <c r="G54" s="42">
        <v>15324</v>
      </c>
      <c r="H54" s="175">
        <v>14405</v>
      </c>
    </row>
    <row r="55" spans="2:8" x14ac:dyDescent="0.2">
      <c r="B55" s="25"/>
      <c r="C55" s="31" t="s">
        <v>293</v>
      </c>
      <c r="D55" s="2">
        <v>12507</v>
      </c>
      <c r="E55" s="2">
        <v>13063</v>
      </c>
      <c r="F55" s="2">
        <v>12580</v>
      </c>
      <c r="G55" s="42">
        <v>11880</v>
      </c>
      <c r="H55" s="175">
        <v>10558</v>
      </c>
    </row>
    <row r="56" spans="2:8" x14ac:dyDescent="0.2">
      <c r="B56" s="25"/>
      <c r="C56" s="31" t="s">
        <v>294</v>
      </c>
      <c r="D56" s="29">
        <v>8467</v>
      </c>
      <c r="E56" s="86">
        <v>5449</v>
      </c>
      <c r="F56" s="86">
        <v>7182</v>
      </c>
      <c r="G56" s="93">
        <v>19112</v>
      </c>
      <c r="H56" s="175">
        <v>19982</v>
      </c>
    </row>
    <row r="57" spans="2:8" ht="13.8" thickBot="1" x14ac:dyDescent="0.25">
      <c r="B57" s="26"/>
      <c r="C57" s="33" t="s">
        <v>295</v>
      </c>
      <c r="D57" s="68">
        <v>2555</v>
      </c>
      <c r="E57" s="69">
        <v>590</v>
      </c>
      <c r="F57" s="69">
        <v>1550</v>
      </c>
      <c r="G57" s="70">
        <v>2110</v>
      </c>
      <c r="H57" s="179">
        <v>1000</v>
      </c>
    </row>
    <row r="58" spans="2:8" x14ac:dyDescent="0.2">
      <c r="B58" s="77"/>
      <c r="C58" s="77"/>
    </row>
    <row r="59" spans="2:8" x14ac:dyDescent="0.2">
      <c r="B59" s="43" t="s">
        <v>1131</v>
      </c>
      <c r="C59" s="43"/>
    </row>
    <row r="60" spans="2:8" ht="2.1" customHeight="1" thickBot="1" x14ac:dyDescent="0.25">
      <c r="B60" s="6"/>
      <c r="C60" s="6"/>
    </row>
    <row r="61" spans="2:8" x14ac:dyDescent="0.2">
      <c r="B61" s="312" t="s">
        <v>247</v>
      </c>
      <c r="C61" s="261"/>
      <c r="D61" s="266" t="s">
        <v>270</v>
      </c>
      <c r="E61" s="287"/>
      <c r="F61" s="287"/>
      <c r="G61" s="287"/>
      <c r="H61" s="287"/>
    </row>
    <row r="62" spans="2:8" x14ac:dyDescent="0.2">
      <c r="B62" s="340"/>
      <c r="C62" s="262"/>
      <c r="D62" s="92">
        <v>43834</v>
      </c>
      <c r="E62" s="110">
        <v>44200</v>
      </c>
      <c r="F62" s="92">
        <v>44566</v>
      </c>
      <c r="G62" s="92">
        <v>44930</v>
      </c>
      <c r="H62" s="174">
        <v>45295</v>
      </c>
    </row>
    <row r="63" spans="2:8" x14ac:dyDescent="0.2">
      <c r="B63" s="13"/>
      <c r="C63" s="78"/>
      <c r="D63" s="79" t="s">
        <v>1215</v>
      </c>
      <c r="E63" s="79" t="s">
        <v>1215</v>
      </c>
      <c r="F63" s="79" t="s">
        <v>1215</v>
      </c>
      <c r="G63" s="79" t="s">
        <v>1215</v>
      </c>
      <c r="H63" s="163" t="s">
        <v>1287</v>
      </c>
    </row>
    <row r="64" spans="2:8" ht="13.5" customHeight="1" x14ac:dyDescent="0.2">
      <c r="B64" s="389" t="s">
        <v>310</v>
      </c>
      <c r="C64" s="390"/>
      <c r="D64" s="2">
        <v>172305</v>
      </c>
      <c r="E64" s="2">
        <v>216259</v>
      </c>
      <c r="F64" s="2">
        <v>225752</v>
      </c>
      <c r="G64" s="42">
        <v>245838</v>
      </c>
      <c r="H64" s="180">
        <f>SUM(H65:H73)</f>
        <v>261322</v>
      </c>
    </row>
    <row r="65" spans="2:8" x14ac:dyDescent="0.2">
      <c r="B65" s="25"/>
      <c r="C65" s="30" t="s">
        <v>263</v>
      </c>
      <c r="D65" s="2">
        <v>20777</v>
      </c>
      <c r="E65" s="2">
        <v>25232</v>
      </c>
      <c r="F65" s="2">
        <v>23179</v>
      </c>
      <c r="G65" s="42">
        <v>24482</v>
      </c>
      <c r="H65" s="180">
        <v>32153</v>
      </c>
    </row>
    <row r="66" spans="2:8" x14ac:dyDescent="0.2">
      <c r="B66" s="25"/>
      <c r="C66" s="31" t="s">
        <v>264</v>
      </c>
      <c r="D66" s="2">
        <v>2580</v>
      </c>
      <c r="E66" s="2">
        <v>3894</v>
      </c>
      <c r="F66" s="2">
        <v>9939</v>
      </c>
      <c r="G66" s="42">
        <v>11034</v>
      </c>
      <c r="H66" s="180">
        <v>11937</v>
      </c>
    </row>
    <row r="67" spans="2:8" x14ac:dyDescent="0.2">
      <c r="B67" s="25"/>
      <c r="C67" s="31" t="s">
        <v>265</v>
      </c>
      <c r="D67" s="2">
        <v>12051</v>
      </c>
      <c r="E67" s="2">
        <v>13370</v>
      </c>
      <c r="F67" s="2">
        <v>15943</v>
      </c>
      <c r="G67" s="42">
        <v>16260</v>
      </c>
      <c r="H67" s="180">
        <v>18883</v>
      </c>
    </row>
    <row r="68" spans="2:8" x14ac:dyDescent="0.2">
      <c r="B68" s="25"/>
      <c r="C68" s="31" t="s">
        <v>701</v>
      </c>
      <c r="D68" s="2">
        <v>830</v>
      </c>
      <c r="E68" s="2">
        <v>1148</v>
      </c>
      <c r="F68" s="2">
        <v>917</v>
      </c>
      <c r="G68" s="42">
        <v>1505</v>
      </c>
      <c r="H68" s="180">
        <v>1147</v>
      </c>
    </row>
    <row r="69" spans="2:8" x14ac:dyDescent="0.2">
      <c r="B69" s="25"/>
      <c r="C69" s="31" t="s">
        <v>266</v>
      </c>
      <c r="D69" s="2">
        <v>2413</v>
      </c>
      <c r="E69" s="2">
        <v>2105</v>
      </c>
      <c r="F69" s="2">
        <v>2528</v>
      </c>
      <c r="G69" s="42">
        <v>2808</v>
      </c>
      <c r="H69" s="180">
        <v>1076</v>
      </c>
    </row>
    <row r="70" spans="2:8" x14ac:dyDescent="0.2">
      <c r="B70" s="25"/>
      <c r="C70" s="31" t="s">
        <v>296</v>
      </c>
      <c r="D70" s="2">
        <v>127748</v>
      </c>
      <c r="E70" s="2">
        <v>163602</v>
      </c>
      <c r="F70" s="2">
        <v>166711</v>
      </c>
      <c r="G70" s="42">
        <v>178066</v>
      </c>
      <c r="H70" s="180">
        <v>180757</v>
      </c>
    </row>
    <row r="71" spans="2:8" x14ac:dyDescent="0.2">
      <c r="B71" s="25"/>
      <c r="C71" s="31" t="s">
        <v>297</v>
      </c>
      <c r="D71" s="2">
        <v>142</v>
      </c>
      <c r="E71" s="2">
        <v>280</v>
      </c>
      <c r="F71" s="2">
        <v>160</v>
      </c>
      <c r="G71" s="42">
        <v>83</v>
      </c>
      <c r="H71" s="180">
        <v>100</v>
      </c>
    </row>
    <row r="72" spans="2:8" x14ac:dyDescent="0.2">
      <c r="B72" s="25"/>
      <c r="C72" s="31" t="s">
        <v>294</v>
      </c>
      <c r="D72" s="2">
        <v>5463</v>
      </c>
      <c r="E72" s="2">
        <v>5961</v>
      </c>
      <c r="F72" s="2">
        <v>5607</v>
      </c>
      <c r="G72" s="42">
        <v>9930</v>
      </c>
      <c r="H72" s="180">
        <v>13266</v>
      </c>
    </row>
    <row r="73" spans="2:8" x14ac:dyDescent="0.2">
      <c r="B73" s="25"/>
      <c r="C73" s="32" t="s">
        <v>295</v>
      </c>
      <c r="D73" s="71">
        <v>301</v>
      </c>
      <c r="E73" s="72">
        <v>667</v>
      </c>
      <c r="F73" s="72">
        <v>768</v>
      </c>
      <c r="G73" s="73">
        <v>1670</v>
      </c>
      <c r="H73" s="181">
        <v>2003</v>
      </c>
    </row>
    <row r="74" spans="2:8" ht="13.5" customHeight="1" x14ac:dyDescent="0.2">
      <c r="B74" s="386" t="s">
        <v>311</v>
      </c>
      <c r="C74" s="388"/>
      <c r="D74" s="86">
        <v>16959</v>
      </c>
      <c r="E74" s="86">
        <v>20345</v>
      </c>
      <c r="F74" s="86">
        <v>21883</v>
      </c>
      <c r="G74" s="93">
        <v>21774</v>
      </c>
      <c r="H74" s="175">
        <f>SUM(H75:H82)</f>
        <v>19969</v>
      </c>
    </row>
    <row r="75" spans="2:8" x14ac:dyDescent="0.2">
      <c r="B75" s="25"/>
      <c r="C75" s="30" t="s">
        <v>267</v>
      </c>
      <c r="D75" s="2">
        <v>6284</v>
      </c>
      <c r="E75" s="2">
        <v>7894</v>
      </c>
      <c r="F75" s="2">
        <v>8217</v>
      </c>
      <c r="G75" s="42">
        <v>7431</v>
      </c>
      <c r="H75" s="175">
        <v>7249</v>
      </c>
    </row>
    <row r="76" spans="2:8" x14ac:dyDescent="0.2">
      <c r="B76" s="25"/>
      <c r="C76" s="31" t="s">
        <v>298</v>
      </c>
      <c r="D76" s="2">
        <v>938</v>
      </c>
      <c r="E76" s="2">
        <v>1916</v>
      </c>
      <c r="F76" s="2">
        <v>3615</v>
      </c>
      <c r="G76" s="42">
        <v>4856</v>
      </c>
      <c r="H76" s="175">
        <v>3629</v>
      </c>
    </row>
    <row r="77" spans="2:8" x14ac:dyDescent="0.2">
      <c r="B77" s="25"/>
      <c r="C77" s="31" t="s">
        <v>268</v>
      </c>
      <c r="D77" s="2">
        <v>54</v>
      </c>
      <c r="E77" s="2">
        <v>306</v>
      </c>
      <c r="F77" s="2">
        <v>434</v>
      </c>
      <c r="G77" s="42">
        <v>332</v>
      </c>
      <c r="H77" s="175">
        <v>121</v>
      </c>
    </row>
    <row r="78" spans="2:8" x14ac:dyDescent="0.2">
      <c r="B78" s="25"/>
      <c r="C78" s="31" t="s">
        <v>299</v>
      </c>
      <c r="D78" s="2">
        <v>796</v>
      </c>
      <c r="E78" s="2">
        <v>667</v>
      </c>
      <c r="F78" s="2">
        <v>654</v>
      </c>
      <c r="G78" s="42">
        <v>836</v>
      </c>
      <c r="H78" s="175">
        <v>881</v>
      </c>
    </row>
    <row r="79" spans="2:8" x14ac:dyDescent="0.2">
      <c r="B79" s="25"/>
      <c r="C79" s="31" t="s">
        <v>269</v>
      </c>
      <c r="D79" s="2">
        <v>2908</v>
      </c>
      <c r="E79" s="2">
        <v>2912</v>
      </c>
      <c r="F79" s="2">
        <v>3457</v>
      </c>
      <c r="G79" s="42">
        <v>2614</v>
      </c>
      <c r="H79" s="175">
        <v>2696</v>
      </c>
    </row>
    <row r="80" spans="2:8" x14ac:dyDescent="0.2">
      <c r="B80" s="25"/>
      <c r="C80" s="31" t="s">
        <v>300</v>
      </c>
      <c r="D80" s="2">
        <v>5657</v>
      </c>
      <c r="E80" s="2">
        <v>6369</v>
      </c>
      <c r="F80" s="2">
        <v>5212</v>
      </c>
      <c r="G80" s="42">
        <v>5164</v>
      </c>
      <c r="H80" s="175">
        <v>4987</v>
      </c>
    </row>
    <row r="81" spans="2:8" x14ac:dyDescent="0.2">
      <c r="B81" s="25"/>
      <c r="C81" s="31" t="s">
        <v>294</v>
      </c>
      <c r="D81" s="29">
        <v>322</v>
      </c>
      <c r="E81" s="86">
        <v>281</v>
      </c>
      <c r="F81" s="86">
        <v>294</v>
      </c>
      <c r="G81" s="93">
        <v>491</v>
      </c>
      <c r="H81" s="175">
        <v>375</v>
      </c>
    </row>
    <row r="82" spans="2:8" ht="13.8" thickBot="1" x14ac:dyDescent="0.25">
      <c r="B82" s="26"/>
      <c r="C82" s="33" t="s">
        <v>295</v>
      </c>
      <c r="D82" s="68">
        <v>0</v>
      </c>
      <c r="E82" s="69">
        <v>0</v>
      </c>
      <c r="F82" s="69">
        <v>0</v>
      </c>
      <c r="G82" s="70">
        <v>50</v>
      </c>
      <c r="H82" s="182">
        <v>31</v>
      </c>
    </row>
    <row r="83" spans="2:8" x14ac:dyDescent="0.2">
      <c r="B83" s="77" t="s">
        <v>312</v>
      </c>
      <c r="C83" s="77"/>
    </row>
  </sheetData>
  <mergeCells count="17">
    <mergeCell ref="B38:C38"/>
    <mergeCell ref="D4:H4"/>
    <mergeCell ref="B4:C5"/>
    <mergeCell ref="B7:C7"/>
    <mergeCell ref="B8:C8"/>
    <mergeCell ref="B20:C20"/>
    <mergeCell ref="B28:C28"/>
    <mergeCell ref="B33:C33"/>
    <mergeCell ref="B35:C35"/>
    <mergeCell ref="B36:C36"/>
    <mergeCell ref="B37:C37"/>
    <mergeCell ref="B34:C34"/>
    <mergeCell ref="B39:C39"/>
    <mergeCell ref="B64:C64"/>
    <mergeCell ref="B74:C74"/>
    <mergeCell ref="B61:C62"/>
    <mergeCell ref="D61:H61"/>
  </mergeCells>
  <phoneticPr fontId="9"/>
  <pageMargins left="0.7" right="0.7" top="0.75" bottom="0.75" header="0.3" footer="0.3"/>
  <pageSetup paperSize="9" orientation="portrait" horizontalDpi="300" verticalDpi="300" r:id="rId1"/>
  <ignoredErrors>
    <ignoredError sqref="H28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" operator="equal" id="{78B21462-093C-4814-AAB8-2E871C34AECE}">
            <xm:f>年度表!#REF!</xm:f>
            <x14:dxf>
              <numFmt numFmtId="196" formatCode="&quot;令&quot;&quot;和&quot;&quot;元&quot;&quot;年&quot;&quot;度&quot;"/>
            </x14:dxf>
          </x14:cfRule>
          <xm:sqref>D5 F5:H5</xm:sqref>
        </x14:conditionalFormatting>
        <x14:conditionalFormatting xmlns:xm="http://schemas.microsoft.com/office/excel/2006/main">
          <x14:cfRule type="cellIs" priority="3" operator="equal" id="{1068AFA9-2F2D-4E02-8C92-1C2C9D140C58}">
            <xm:f>年度表!#REF!</xm:f>
            <x14:dxf>
              <numFmt numFmtId="196" formatCode="&quot;令&quot;&quot;和&quot;&quot;元&quot;&quot;年&quot;&quot;度&quot;"/>
            </x14:dxf>
          </x14:cfRule>
          <xm:sqref>D62 F62:H62</xm:sqref>
        </x14:conditionalFormatting>
        <x14:conditionalFormatting xmlns:xm="http://schemas.microsoft.com/office/excel/2006/main">
          <x14:cfRule type="cellIs" priority="2" operator="equal" id="{5CE6EB0A-EA11-4DB9-8301-B2DD3495D503}">
            <xm:f>年度表!$I$27</xm:f>
            <x14:dxf>
              <numFmt numFmtId="196" formatCode="&quot;令&quot;&quot;和&quot;&quot;元&quot;&quot;年&quot;&quot;度&quot;"/>
            </x14:dxf>
          </x14:cfRule>
          <xm:sqref>E5</xm:sqref>
        </x14:conditionalFormatting>
        <x14:conditionalFormatting xmlns:xm="http://schemas.microsoft.com/office/excel/2006/main">
          <x14:cfRule type="cellIs" priority="1" operator="equal" id="{90B46691-53C8-44F3-AC16-9A3323B5504C}">
            <xm:f>年度表!$I$27</xm:f>
            <x14:dxf>
              <numFmt numFmtId="196" formatCode="&quot;令&quot;&quot;和&quot;&quot;元&quot;&quot;年&quot;&quot;度&quot;"/>
            </x14:dxf>
          </x14:cfRule>
          <xm:sqref>E62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tabColor rgb="FFCCFFCC"/>
    <pageSetUpPr fitToPage="1"/>
  </sheetPr>
  <dimension ref="B2:G18"/>
  <sheetViews>
    <sheetView zoomScaleSheetLayoutView="100" workbookViewId="0">
      <selection activeCell="B4" sqref="B4:G18"/>
    </sheetView>
  </sheetViews>
  <sheetFormatPr defaultColWidth="2.6640625" defaultRowHeight="13.2" x14ac:dyDescent="0.2"/>
  <cols>
    <col min="1" max="1" width="2.6640625" style="1"/>
    <col min="2" max="2" width="20.44140625" style="1" bestFit="1" customWidth="1"/>
    <col min="3" max="7" width="11.109375" style="1" bestFit="1" customWidth="1"/>
    <col min="8" max="16384" width="2.6640625" style="1"/>
  </cols>
  <sheetData>
    <row r="2" spans="2:7" x14ac:dyDescent="0.2">
      <c r="B2" s="6" t="s">
        <v>1132</v>
      </c>
    </row>
    <row r="3" spans="2:7" ht="2.1" customHeight="1" thickBot="1" x14ac:dyDescent="0.25">
      <c r="B3" s="76"/>
      <c r="C3" s="77"/>
      <c r="D3" s="77"/>
      <c r="E3" s="77"/>
      <c r="F3" s="77"/>
      <c r="G3" s="77"/>
    </row>
    <row r="4" spans="2:7" x14ac:dyDescent="0.2">
      <c r="B4" s="261" t="s">
        <v>247</v>
      </c>
      <c r="C4" s="266" t="s">
        <v>270</v>
      </c>
      <c r="D4" s="287"/>
      <c r="E4" s="287"/>
      <c r="F4" s="287"/>
      <c r="G4" s="287"/>
    </row>
    <row r="5" spans="2:7" x14ac:dyDescent="0.2">
      <c r="B5" s="262"/>
      <c r="C5" s="62">
        <v>43834</v>
      </c>
      <c r="D5" s="62">
        <v>44200</v>
      </c>
      <c r="E5" s="62">
        <v>44566</v>
      </c>
      <c r="F5" s="62">
        <v>44930</v>
      </c>
      <c r="G5" s="62">
        <v>45295</v>
      </c>
    </row>
    <row r="6" spans="2:7" x14ac:dyDescent="0.2">
      <c r="B6" s="78"/>
      <c r="C6" s="79" t="s">
        <v>1217</v>
      </c>
      <c r="D6" s="79" t="s">
        <v>1217</v>
      </c>
      <c r="E6" s="79" t="s">
        <v>1217</v>
      </c>
      <c r="F6" s="79" t="s">
        <v>1217</v>
      </c>
      <c r="G6" s="79" t="s">
        <v>1217</v>
      </c>
    </row>
    <row r="7" spans="2:7" x14ac:dyDescent="0.2">
      <c r="B7" s="100" t="s">
        <v>14</v>
      </c>
      <c r="C7" s="2">
        <v>29345</v>
      </c>
      <c r="D7" s="2">
        <v>52471</v>
      </c>
      <c r="E7" s="2">
        <v>66096</v>
      </c>
      <c r="F7" s="2">
        <f>SUM(F8,F9,F10,F11,F12,F13,F14,F15,F16,F17)</f>
        <v>61389</v>
      </c>
      <c r="G7" s="42">
        <f>SUM(G8:G17)</f>
        <v>49798</v>
      </c>
    </row>
    <row r="8" spans="2:7" x14ac:dyDescent="0.2">
      <c r="B8" s="102" t="s">
        <v>313</v>
      </c>
      <c r="C8" s="2">
        <v>6132</v>
      </c>
      <c r="D8" s="2">
        <v>8358</v>
      </c>
      <c r="E8" s="2">
        <v>11823</v>
      </c>
      <c r="F8" s="2">
        <v>12824</v>
      </c>
      <c r="G8" s="42">
        <v>0</v>
      </c>
    </row>
    <row r="9" spans="2:7" x14ac:dyDescent="0.2">
      <c r="B9" s="102" t="s">
        <v>318</v>
      </c>
      <c r="C9" s="2">
        <v>10198</v>
      </c>
      <c r="D9" s="2">
        <v>22481</v>
      </c>
      <c r="E9" s="2">
        <v>25691</v>
      </c>
      <c r="F9" s="2">
        <v>10071</v>
      </c>
      <c r="G9" s="42">
        <v>11707</v>
      </c>
    </row>
    <row r="10" spans="2:7" x14ac:dyDescent="0.2">
      <c r="B10" s="102" t="s">
        <v>314</v>
      </c>
      <c r="C10" s="2">
        <v>293</v>
      </c>
      <c r="D10" s="2">
        <v>697</v>
      </c>
      <c r="E10" s="2">
        <v>1082</v>
      </c>
      <c r="F10" s="2">
        <v>1493</v>
      </c>
      <c r="G10" s="42">
        <v>1135</v>
      </c>
    </row>
    <row r="11" spans="2:7" x14ac:dyDescent="0.2">
      <c r="B11" s="102" t="s">
        <v>315</v>
      </c>
      <c r="C11" s="2">
        <v>12</v>
      </c>
      <c r="D11" s="2">
        <v>54</v>
      </c>
      <c r="E11" s="2">
        <v>23</v>
      </c>
      <c r="F11" s="2">
        <v>25</v>
      </c>
      <c r="G11" s="42">
        <v>37</v>
      </c>
    </row>
    <row r="12" spans="2:7" x14ac:dyDescent="0.2">
      <c r="B12" s="102" t="s">
        <v>316</v>
      </c>
      <c r="C12" s="2">
        <v>450</v>
      </c>
      <c r="D12" s="2">
        <v>816</v>
      </c>
      <c r="E12" s="2">
        <v>838</v>
      </c>
      <c r="F12" s="2">
        <v>623</v>
      </c>
      <c r="G12" s="42">
        <v>588</v>
      </c>
    </row>
    <row r="13" spans="2:7" x14ac:dyDescent="0.2">
      <c r="B13" s="102" t="s">
        <v>702</v>
      </c>
      <c r="C13" s="2">
        <v>1550</v>
      </c>
      <c r="D13" s="2">
        <v>2222</v>
      </c>
      <c r="E13" s="2">
        <v>2907</v>
      </c>
      <c r="F13" s="2">
        <v>2698</v>
      </c>
      <c r="G13" s="42">
        <v>2851</v>
      </c>
    </row>
    <row r="14" spans="2:7" x14ac:dyDescent="0.2">
      <c r="B14" s="102" t="s">
        <v>254</v>
      </c>
      <c r="C14" s="2">
        <v>4246</v>
      </c>
      <c r="D14" s="2">
        <v>6891</v>
      </c>
      <c r="E14" s="2">
        <v>8930</v>
      </c>
      <c r="F14" s="2">
        <v>12753</v>
      </c>
      <c r="G14" s="42">
        <v>13611</v>
      </c>
    </row>
    <row r="15" spans="2:7" x14ac:dyDescent="0.2">
      <c r="B15" s="102" t="s">
        <v>317</v>
      </c>
      <c r="C15" s="2">
        <v>50</v>
      </c>
      <c r="D15" s="2">
        <v>152</v>
      </c>
      <c r="E15" s="2">
        <v>106</v>
      </c>
      <c r="F15" s="2">
        <v>57</v>
      </c>
      <c r="G15" s="42">
        <v>47</v>
      </c>
    </row>
    <row r="16" spans="2:7" x14ac:dyDescent="0.2">
      <c r="B16" s="102" t="s">
        <v>1208</v>
      </c>
      <c r="C16" s="29">
        <v>1383</v>
      </c>
      <c r="D16" s="2">
        <v>902</v>
      </c>
      <c r="E16" s="2">
        <v>1582</v>
      </c>
      <c r="F16" s="2">
        <v>6304</v>
      </c>
      <c r="G16" s="42">
        <v>7521</v>
      </c>
    </row>
    <row r="17" spans="2:7" ht="13.8" thickBot="1" x14ac:dyDescent="0.25">
      <c r="B17" s="7" t="s">
        <v>1209</v>
      </c>
      <c r="C17" s="68">
        <v>5031</v>
      </c>
      <c r="D17" s="69">
        <v>9898</v>
      </c>
      <c r="E17" s="69">
        <v>13114</v>
      </c>
      <c r="F17" s="69">
        <v>14541</v>
      </c>
      <c r="G17" s="70">
        <v>12301</v>
      </c>
    </row>
    <row r="18" spans="2:7" x14ac:dyDescent="0.2">
      <c r="B18" s="77" t="s">
        <v>319</v>
      </c>
      <c r="C18" s="77"/>
      <c r="D18" s="77"/>
      <c r="E18" s="77"/>
      <c r="F18" s="77"/>
      <c r="G18" s="77"/>
    </row>
  </sheetData>
  <mergeCells count="2">
    <mergeCell ref="B4:B5"/>
    <mergeCell ref="C4:G4"/>
  </mergeCells>
  <phoneticPr fontId="9"/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F8E095B9-65FD-4B1B-84B3-0D5B94237881}">
            <xm:f>年度表!$I$27</xm:f>
            <x14:dxf>
              <numFmt numFmtId="196" formatCode="&quot;令&quot;&quot;和&quot;&quot;元&quot;&quot;年&quot;&quot;度&quot;"/>
            </x14:dxf>
          </x14:cfRule>
          <xm:sqref>C5:G5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tabColor rgb="FFCCFFCC"/>
    <pageSetUpPr fitToPage="1"/>
  </sheetPr>
  <dimension ref="B2:N24"/>
  <sheetViews>
    <sheetView zoomScaleSheetLayoutView="100" workbookViewId="0">
      <selection activeCell="B4" sqref="B4:L24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3" width="6.109375" style="1" bestFit="1" customWidth="1"/>
    <col min="4" max="4" width="8.109375" style="1" bestFit="1" customWidth="1"/>
    <col min="5" max="5" width="6.109375" style="1" bestFit="1" customWidth="1"/>
    <col min="6" max="6" width="8.109375" style="1" bestFit="1" customWidth="1"/>
    <col min="7" max="7" width="6.109375" style="1" bestFit="1" customWidth="1"/>
    <col min="8" max="8" width="8.109375" style="1" bestFit="1" customWidth="1"/>
    <col min="9" max="9" width="6.109375" style="1" bestFit="1" customWidth="1"/>
    <col min="10" max="10" width="8.109375" style="1" bestFit="1" customWidth="1"/>
    <col min="11" max="11" width="6.109375" style="1" bestFit="1" customWidth="1"/>
    <col min="12" max="12" width="8.109375" style="1" bestFit="1" customWidth="1"/>
    <col min="13" max="16384" width="2.6640625" style="1"/>
  </cols>
  <sheetData>
    <row r="2" spans="2:14" x14ac:dyDescent="0.2">
      <c r="B2" s="6" t="s">
        <v>1133</v>
      </c>
    </row>
    <row r="3" spans="2:14" ht="2.1" customHeight="1" thickBot="1" x14ac:dyDescent="0.25">
      <c r="B3" s="6"/>
    </row>
    <row r="4" spans="2:14" ht="13.5" customHeight="1" x14ac:dyDescent="0.2">
      <c r="B4" s="261" t="s">
        <v>0</v>
      </c>
      <c r="C4" s="400" t="s">
        <v>14</v>
      </c>
      <c r="D4" s="334"/>
      <c r="E4" s="400" t="s">
        <v>320</v>
      </c>
      <c r="F4" s="334"/>
      <c r="G4" s="400" t="s">
        <v>321</v>
      </c>
      <c r="H4" s="334"/>
      <c r="I4" s="400" t="s">
        <v>322</v>
      </c>
      <c r="J4" s="334"/>
      <c r="K4" s="326" t="s">
        <v>323</v>
      </c>
      <c r="L4" s="327"/>
    </row>
    <row r="5" spans="2:14" x14ac:dyDescent="0.2">
      <c r="B5" s="262"/>
      <c r="C5" s="36" t="s">
        <v>219</v>
      </c>
      <c r="D5" s="37" t="s">
        <v>328</v>
      </c>
      <c r="E5" s="36" t="s">
        <v>219</v>
      </c>
      <c r="F5" s="37" t="s">
        <v>328</v>
      </c>
      <c r="G5" s="36" t="s">
        <v>219</v>
      </c>
      <c r="H5" s="37" t="s">
        <v>328</v>
      </c>
      <c r="I5" s="36" t="s">
        <v>219</v>
      </c>
      <c r="J5" s="37" t="s">
        <v>328</v>
      </c>
      <c r="K5" s="36" t="s">
        <v>219</v>
      </c>
      <c r="L5" s="37" t="s">
        <v>328</v>
      </c>
    </row>
    <row r="6" spans="2:14" x14ac:dyDescent="0.2">
      <c r="B6" s="4"/>
      <c r="C6" s="3" t="s">
        <v>222</v>
      </c>
      <c r="D6" s="3" t="s">
        <v>20</v>
      </c>
      <c r="E6" s="3" t="s">
        <v>222</v>
      </c>
      <c r="F6" s="3" t="s">
        <v>20</v>
      </c>
      <c r="G6" s="3" t="s">
        <v>222</v>
      </c>
      <c r="H6" s="3" t="s">
        <v>20</v>
      </c>
      <c r="I6" s="3" t="s">
        <v>222</v>
      </c>
      <c r="J6" s="3" t="s">
        <v>20</v>
      </c>
      <c r="K6" s="3" t="s">
        <v>222</v>
      </c>
      <c r="L6" s="3" t="s">
        <v>20</v>
      </c>
    </row>
    <row r="7" spans="2:14" x14ac:dyDescent="0.2">
      <c r="B7" s="49">
        <v>43834</v>
      </c>
      <c r="C7" s="2">
        <v>1746</v>
      </c>
      <c r="D7" s="2">
        <v>27212</v>
      </c>
      <c r="E7" s="2">
        <v>242</v>
      </c>
      <c r="F7" s="2">
        <v>6599</v>
      </c>
      <c r="G7" s="2">
        <v>559</v>
      </c>
      <c r="H7" s="2">
        <v>6141</v>
      </c>
      <c r="I7" s="2">
        <v>79</v>
      </c>
      <c r="J7" s="2">
        <v>1168</v>
      </c>
      <c r="K7" s="2">
        <v>142</v>
      </c>
      <c r="L7" s="2">
        <v>2236</v>
      </c>
    </row>
    <row r="8" spans="2:14" x14ac:dyDescent="0.2">
      <c r="B8" s="49">
        <v>44200</v>
      </c>
      <c r="C8" s="2">
        <v>1741</v>
      </c>
      <c r="D8" s="2">
        <v>33092</v>
      </c>
      <c r="E8" s="2">
        <v>204</v>
      </c>
      <c r="F8" s="42">
        <v>5978</v>
      </c>
      <c r="G8" s="2">
        <v>506</v>
      </c>
      <c r="H8" s="2">
        <v>6975</v>
      </c>
      <c r="I8" s="2">
        <v>109</v>
      </c>
      <c r="J8" s="2">
        <v>2296</v>
      </c>
      <c r="K8" s="2">
        <v>114</v>
      </c>
      <c r="L8" s="2">
        <v>3244</v>
      </c>
    </row>
    <row r="9" spans="2:14" x14ac:dyDescent="0.2">
      <c r="B9" s="49">
        <v>44566</v>
      </c>
      <c r="C9" s="2">
        <v>2115</v>
      </c>
      <c r="D9" s="2">
        <v>47042</v>
      </c>
      <c r="E9" s="2">
        <v>393</v>
      </c>
      <c r="F9" s="2">
        <v>14911</v>
      </c>
      <c r="G9" s="2">
        <v>524</v>
      </c>
      <c r="H9" s="2">
        <v>7854</v>
      </c>
      <c r="I9" s="2">
        <v>167</v>
      </c>
      <c r="J9" s="2">
        <v>3589</v>
      </c>
      <c r="K9" s="2">
        <v>134</v>
      </c>
      <c r="L9" s="2">
        <v>3312</v>
      </c>
    </row>
    <row r="10" spans="2:14" x14ac:dyDescent="0.2">
      <c r="B10" s="80">
        <v>44930</v>
      </c>
      <c r="C10" s="2">
        <f>SUM(E10,G10,I10,K10,C20,E20,G20)</f>
        <v>2167</v>
      </c>
      <c r="D10" s="2">
        <f t="shared" ref="D10" si="0">SUM(F10,H10,J10,L10,D20,F20,H20)</f>
        <v>50842</v>
      </c>
      <c r="E10" s="86">
        <v>358</v>
      </c>
      <c r="F10" s="93">
        <v>8992</v>
      </c>
      <c r="G10" s="86">
        <v>601</v>
      </c>
      <c r="H10" s="86">
        <v>11868</v>
      </c>
      <c r="I10" s="86">
        <v>134</v>
      </c>
      <c r="J10" s="86">
        <v>3336</v>
      </c>
      <c r="K10" s="86">
        <v>233</v>
      </c>
      <c r="L10" s="86">
        <v>5046</v>
      </c>
    </row>
    <row r="11" spans="2:14" ht="13.8" thickBot="1" x14ac:dyDescent="0.25">
      <c r="B11" s="133" t="s">
        <v>1298</v>
      </c>
      <c r="C11" s="70">
        <v>2150</v>
      </c>
      <c r="D11" s="70">
        <v>48089</v>
      </c>
      <c r="E11" s="69">
        <v>393</v>
      </c>
      <c r="F11" s="70">
        <v>10434</v>
      </c>
      <c r="G11" s="69">
        <v>523</v>
      </c>
      <c r="H11" s="69">
        <v>11828</v>
      </c>
      <c r="I11" s="69">
        <v>134</v>
      </c>
      <c r="J11" s="69">
        <v>3299</v>
      </c>
      <c r="K11" s="69">
        <v>68</v>
      </c>
      <c r="L11" s="69">
        <v>2377</v>
      </c>
      <c r="M11" s="77"/>
      <c r="N11" s="77"/>
    </row>
    <row r="13" spans="2:14" ht="13.8" thickBot="1" x14ac:dyDescent="0.25"/>
    <row r="14" spans="2:14" x14ac:dyDescent="0.2">
      <c r="B14" s="261" t="s">
        <v>0</v>
      </c>
      <c r="C14" s="400" t="s">
        <v>324</v>
      </c>
      <c r="D14" s="334"/>
      <c r="E14" s="400" t="s">
        <v>325</v>
      </c>
      <c r="F14" s="334"/>
      <c r="G14" s="400" t="s">
        <v>326</v>
      </c>
      <c r="H14" s="401"/>
    </row>
    <row r="15" spans="2:14" x14ac:dyDescent="0.2">
      <c r="B15" s="262"/>
      <c r="C15" s="36" t="s">
        <v>219</v>
      </c>
      <c r="D15" s="37" t="s">
        <v>328</v>
      </c>
      <c r="E15" s="36" t="s">
        <v>219</v>
      </c>
      <c r="F15" s="37" t="s">
        <v>328</v>
      </c>
      <c r="G15" s="36" t="s">
        <v>219</v>
      </c>
      <c r="H15" s="37" t="s">
        <v>328</v>
      </c>
    </row>
    <row r="16" spans="2:14" x14ac:dyDescent="0.2">
      <c r="B16" s="4"/>
      <c r="C16" s="3" t="s">
        <v>222</v>
      </c>
      <c r="D16" s="3" t="s">
        <v>20</v>
      </c>
      <c r="E16" s="3" t="s">
        <v>222</v>
      </c>
      <c r="F16" s="3" t="s">
        <v>20</v>
      </c>
      <c r="G16" s="3" t="s">
        <v>222</v>
      </c>
      <c r="H16" s="3" t="s">
        <v>20</v>
      </c>
    </row>
    <row r="17" spans="2:8" x14ac:dyDescent="0.2">
      <c r="B17" s="49">
        <v>43834</v>
      </c>
      <c r="C17" s="2">
        <v>674</v>
      </c>
      <c r="D17" s="2">
        <v>6728</v>
      </c>
      <c r="E17" s="2">
        <v>9</v>
      </c>
      <c r="F17" s="2">
        <v>2994</v>
      </c>
      <c r="G17" s="2">
        <v>41</v>
      </c>
      <c r="H17" s="2">
        <v>1346</v>
      </c>
    </row>
    <row r="18" spans="2:8" x14ac:dyDescent="0.2">
      <c r="B18" s="49">
        <v>44200</v>
      </c>
      <c r="C18" s="2">
        <v>735</v>
      </c>
      <c r="D18" s="2">
        <v>9573</v>
      </c>
      <c r="E18" s="2">
        <v>19</v>
      </c>
      <c r="F18" s="2">
        <v>3348</v>
      </c>
      <c r="G18" s="42">
        <v>54</v>
      </c>
      <c r="H18" s="42">
        <v>1678</v>
      </c>
    </row>
    <row r="19" spans="2:8" x14ac:dyDescent="0.2">
      <c r="B19" s="49">
        <v>44566</v>
      </c>
      <c r="C19" s="29">
        <v>800</v>
      </c>
      <c r="D19" s="2">
        <v>7885</v>
      </c>
      <c r="E19" s="2">
        <v>30</v>
      </c>
      <c r="F19" s="2">
        <v>7518</v>
      </c>
      <c r="G19" s="2">
        <v>67</v>
      </c>
      <c r="H19" s="2">
        <v>1973</v>
      </c>
    </row>
    <row r="20" spans="2:8" x14ac:dyDescent="0.2">
      <c r="B20" s="80">
        <v>44930</v>
      </c>
      <c r="C20" s="29">
        <v>755</v>
      </c>
      <c r="D20" s="2">
        <v>11701</v>
      </c>
      <c r="E20" s="2">
        <v>23</v>
      </c>
      <c r="F20" s="2">
        <v>7784</v>
      </c>
      <c r="G20" s="2">
        <v>63</v>
      </c>
      <c r="H20" s="2">
        <v>2115</v>
      </c>
    </row>
    <row r="21" spans="2:8" ht="13.8" thickBot="1" x14ac:dyDescent="0.25">
      <c r="B21" s="133" t="s">
        <v>1298</v>
      </c>
      <c r="C21" s="126">
        <v>939</v>
      </c>
      <c r="D21" s="70">
        <v>10999</v>
      </c>
      <c r="E21" s="69">
        <v>28</v>
      </c>
      <c r="F21" s="70">
        <v>6757</v>
      </c>
      <c r="G21" s="69">
        <v>65</v>
      </c>
      <c r="H21" s="69">
        <v>2395</v>
      </c>
    </row>
    <row r="23" spans="2:8" x14ac:dyDescent="0.2">
      <c r="B23" s="1" t="s">
        <v>1094</v>
      </c>
    </row>
    <row r="24" spans="2:8" x14ac:dyDescent="0.2">
      <c r="B24" s="1" t="s">
        <v>327</v>
      </c>
    </row>
  </sheetData>
  <mergeCells count="10">
    <mergeCell ref="B14:B15"/>
    <mergeCell ref="K4:L4"/>
    <mergeCell ref="C14:D14"/>
    <mergeCell ref="E14:F14"/>
    <mergeCell ref="G14:H14"/>
    <mergeCell ref="B4:B5"/>
    <mergeCell ref="C4:D4"/>
    <mergeCell ref="E4:F4"/>
    <mergeCell ref="G4:H4"/>
    <mergeCell ref="I4:J4"/>
  </mergeCells>
  <phoneticPr fontId="9"/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equal" id="{00AFE47F-342E-4688-9DD9-492BFA33B585}">
            <xm:f>年度表!$I$27</xm:f>
            <x14:dxf>
              <numFmt numFmtId="196" formatCode="&quot;令&quot;&quot;和&quot;&quot;元&quot;&quot;年&quot;&quot;度&quot;"/>
            </x14:dxf>
          </x14:cfRule>
          <xm:sqref>B7:B9 B11 B17:B21</xm:sqref>
        </x14:conditionalFormatting>
        <x14:conditionalFormatting xmlns:xm="http://schemas.microsoft.com/office/excel/2006/main">
          <x14:cfRule type="cellIs" priority="1" operator="equal" id="{10CE7E3F-3F93-41E6-9F56-8DDB4D286AA7}">
            <xm:f>年度表!$I$27</xm:f>
            <x14:dxf>
              <numFmt numFmtId="196" formatCode="&quot;令&quot;&quot;和&quot;&quot;元&quot;&quot;年&quot;&quot;度&quot;"/>
            </x14:dxf>
          </x14:cfRule>
          <xm:sqref>B10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>
    <tabColor rgb="FFCCFFCC"/>
    <pageSetUpPr fitToPage="1"/>
  </sheetPr>
  <dimension ref="B2:J13"/>
  <sheetViews>
    <sheetView zoomScaleSheetLayoutView="100" workbookViewId="0">
      <selection activeCell="B4" sqref="B4:J13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3" width="7.109375" style="1" bestFit="1" customWidth="1"/>
    <col min="4" max="4" width="9" style="1" bestFit="1" customWidth="1"/>
    <col min="5" max="5" width="7.109375" style="1" bestFit="1" customWidth="1"/>
    <col min="6" max="6" width="9" style="1" bestFit="1" customWidth="1"/>
    <col min="7" max="7" width="7.109375" style="1" bestFit="1" customWidth="1"/>
    <col min="8" max="8" width="9" style="1" bestFit="1" customWidth="1"/>
    <col min="9" max="9" width="7.109375" style="1" bestFit="1" customWidth="1"/>
    <col min="10" max="10" width="9" style="1" bestFit="1" customWidth="1"/>
    <col min="11" max="16384" width="2.6640625" style="1"/>
  </cols>
  <sheetData>
    <row r="2" spans="2:10" x14ac:dyDescent="0.2">
      <c r="B2" s="6" t="s">
        <v>1134</v>
      </c>
    </row>
    <row r="3" spans="2:10" ht="2.1" customHeight="1" thickBot="1" x14ac:dyDescent="0.25">
      <c r="B3" s="6"/>
    </row>
    <row r="4" spans="2:10" x14ac:dyDescent="0.2">
      <c r="B4" s="261" t="s">
        <v>0</v>
      </c>
      <c r="C4" s="263" t="s">
        <v>14</v>
      </c>
      <c r="D4" s="261"/>
      <c r="E4" s="263" t="s">
        <v>329</v>
      </c>
      <c r="F4" s="261"/>
      <c r="G4" s="263" t="s">
        <v>330</v>
      </c>
      <c r="H4" s="261"/>
      <c r="I4" s="266" t="s">
        <v>331</v>
      </c>
      <c r="J4" s="287"/>
    </row>
    <row r="5" spans="2:10" x14ac:dyDescent="0.2">
      <c r="B5" s="262"/>
      <c r="C5" s="36" t="s">
        <v>219</v>
      </c>
      <c r="D5" s="37" t="s">
        <v>270</v>
      </c>
      <c r="E5" s="36" t="s">
        <v>219</v>
      </c>
      <c r="F5" s="37" t="s">
        <v>270</v>
      </c>
      <c r="G5" s="36" t="s">
        <v>219</v>
      </c>
      <c r="H5" s="37" t="s">
        <v>270</v>
      </c>
      <c r="I5" s="36" t="s">
        <v>219</v>
      </c>
      <c r="J5" s="37" t="s">
        <v>270</v>
      </c>
    </row>
    <row r="6" spans="2:10" x14ac:dyDescent="0.2">
      <c r="B6" s="4"/>
      <c r="C6" s="3" t="s">
        <v>222</v>
      </c>
      <c r="D6" s="3" t="s">
        <v>20</v>
      </c>
      <c r="E6" s="3" t="s">
        <v>222</v>
      </c>
      <c r="F6" s="3" t="s">
        <v>20</v>
      </c>
      <c r="G6" s="3" t="s">
        <v>222</v>
      </c>
      <c r="H6" s="3" t="s">
        <v>20</v>
      </c>
      <c r="I6" s="3" t="s">
        <v>222</v>
      </c>
      <c r="J6" s="3" t="s">
        <v>20</v>
      </c>
    </row>
    <row r="7" spans="2:10" x14ac:dyDescent="0.2">
      <c r="B7" s="49">
        <v>43834</v>
      </c>
      <c r="C7" s="2">
        <v>15636</v>
      </c>
      <c r="D7" s="2">
        <v>191492</v>
      </c>
      <c r="E7" s="2">
        <v>1243</v>
      </c>
      <c r="F7" s="2">
        <v>34765</v>
      </c>
      <c r="G7" s="2">
        <v>13622</v>
      </c>
      <c r="H7" s="2">
        <v>149506</v>
      </c>
      <c r="I7" s="2">
        <v>771</v>
      </c>
      <c r="J7" s="2">
        <v>7221</v>
      </c>
    </row>
    <row r="8" spans="2:10" x14ac:dyDescent="0.2">
      <c r="B8" s="49">
        <v>44200</v>
      </c>
      <c r="C8" s="2">
        <v>16436</v>
      </c>
      <c r="D8" s="2">
        <v>202087</v>
      </c>
      <c r="E8" s="2">
        <v>1292</v>
      </c>
      <c r="F8" s="2">
        <v>30378</v>
      </c>
      <c r="G8" s="2">
        <v>14621</v>
      </c>
      <c r="H8" s="2">
        <v>164047</v>
      </c>
      <c r="I8" s="2">
        <v>523</v>
      </c>
      <c r="J8" s="2">
        <v>7662</v>
      </c>
    </row>
    <row r="9" spans="2:10" x14ac:dyDescent="0.2">
      <c r="B9" s="49">
        <v>44566</v>
      </c>
      <c r="C9" s="2">
        <v>18398</v>
      </c>
      <c r="D9" s="2">
        <v>236869</v>
      </c>
      <c r="E9" s="2">
        <v>1618</v>
      </c>
      <c r="F9" s="2">
        <v>38464</v>
      </c>
      <c r="G9" s="2">
        <v>16095</v>
      </c>
      <c r="H9" s="2">
        <v>190284</v>
      </c>
      <c r="I9" s="2">
        <v>685</v>
      </c>
      <c r="J9" s="2">
        <v>8121</v>
      </c>
    </row>
    <row r="10" spans="2:10" x14ac:dyDescent="0.2">
      <c r="B10" s="80">
        <v>44930</v>
      </c>
      <c r="C10" s="2">
        <v>20434</v>
      </c>
      <c r="D10" s="2">
        <v>281754</v>
      </c>
      <c r="E10" s="2">
        <v>1803</v>
      </c>
      <c r="F10" s="2">
        <v>47142</v>
      </c>
      <c r="G10" s="2">
        <v>17708</v>
      </c>
      <c r="H10" s="2">
        <v>214900</v>
      </c>
      <c r="I10" s="2">
        <v>923</v>
      </c>
      <c r="J10" s="2">
        <v>19712</v>
      </c>
    </row>
    <row r="11" spans="2:10" ht="13.8" thickBot="1" x14ac:dyDescent="0.25">
      <c r="B11" s="133" t="s">
        <v>1298</v>
      </c>
      <c r="C11" s="68">
        <v>21046</v>
      </c>
      <c r="D11" s="69">
        <v>302393</v>
      </c>
      <c r="E11" s="69">
        <v>2357</v>
      </c>
      <c r="F11" s="69">
        <v>57278</v>
      </c>
      <c r="G11" s="69">
        <v>17860</v>
      </c>
      <c r="H11" s="69">
        <v>226211</v>
      </c>
      <c r="I11" s="69">
        <v>829</v>
      </c>
      <c r="J11" s="69">
        <v>18904</v>
      </c>
    </row>
    <row r="13" spans="2:10" x14ac:dyDescent="0.2">
      <c r="B13" s="1" t="s">
        <v>327</v>
      </c>
    </row>
  </sheetData>
  <mergeCells count="5">
    <mergeCell ref="B4:B5"/>
    <mergeCell ref="C4:D4"/>
    <mergeCell ref="E4:F4"/>
    <mergeCell ref="G4:H4"/>
    <mergeCell ref="I4:J4"/>
  </mergeCells>
  <phoneticPr fontId="9"/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A5D65DBF-0FC7-4FED-BD16-5512839A2620}">
            <xm:f>年度表!$I$27</xm:f>
            <x14:dxf>
              <numFmt numFmtId="196" formatCode="&quot;令&quot;&quot;和&quot;&quot;元&quot;&quot;年&quot;&quot;度&quot;"/>
            </x14:dxf>
          </x14:cfRule>
          <xm:sqref>B7:B11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>
    <tabColor rgb="FFCCFFCC"/>
    <pageSetUpPr fitToPage="1"/>
  </sheetPr>
  <dimension ref="B2:H13"/>
  <sheetViews>
    <sheetView zoomScaleSheetLayoutView="100" workbookViewId="0">
      <selection activeCell="B4" sqref="B4:H13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3" width="9" style="1" bestFit="1" customWidth="1"/>
    <col min="4" max="8" width="9" style="1" customWidth="1"/>
    <col min="9" max="16384" width="2.6640625" style="1"/>
  </cols>
  <sheetData>
    <row r="2" spans="2:8" x14ac:dyDescent="0.2">
      <c r="B2" s="6" t="s">
        <v>1135</v>
      </c>
    </row>
    <row r="3" spans="2:8" ht="2.1" customHeight="1" thickBot="1" x14ac:dyDescent="0.25">
      <c r="B3" s="6"/>
    </row>
    <row r="4" spans="2:8" x14ac:dyDescent="0.2">
      <c r="B4" s="261" t="s">
        <v>0</v>
      </c>
      <c r="C4" s="303" t="s">
        <v>332</v>
      </c>
      <c r="D4" s="265" t="s">
        <v>333</v>
      </c>
      <c r="E4" s="266"/>
      <c r="F4" s="265" t="s">
        <v>335</v>
      </c>
      <c r="G4" s="266"/>
      <c r="H4" s="303" t="s">
        <v>336</v>
      </c>
    </row>
    <row r="5" spans="2:8" x14ac:dyDescent="0.2">
      <c r="B5" s="262"/>
      <c r="C5" s="264"/>
      <c r="D5" s="36" t="s">
        <v>219</v>
      </c>
      <c r="E5" s="37" t="s">
        <v>334</v>
      </c>
      <c r="F5" s="36" t="s">
        <v>219</v>
      </c>
      <c r="G5" s="37" t="s">
        <v>334</v>
      </c>
      <c r="H5" s="264"/>
    </row>
    <row r="6" spans="2:8" x14ac:dyDescent="0.2">
      <c r="B6" s="4"/>
      <c r="C6" s="3" t="s">
        <v>201</v>
      </c>
      <c r="D6" s="3" t="s">
        <v>222</v>
      </c>
      <c r="E6" s="3" t="s">
        <v>20</v>
      </c>
      <c r="F6" s="3" t="s">
        <v>222</v>
      </c>
      <c r="G6" s="3" t="s">
        <v>20</v>
      </c>
      <c r="H6" s="3" t="s">
        <v>218</v>
      </c>
    </row>
    <row r="7" spans="2:8" x14ac:dyDescent="0.2">
      <c r="B7" s="49">
        <v>43834</v>
      </c>
      <c r="C7" s="2">
        <v>250</v>
      </c>
      <c r="D7" s="2">
        <v>230</v>
      </c>
      <c r="E7" s="2">
        <v>5790</v>
      </c>
      <c r="F7" s="2">
        <v>752</v>
      </c>
      <c r="G7" s="2">
        <v>12566</v>
      </c>
      <c r="H7" s="2">
        <v>713</v>
      </c>
    </row>
    <row r="8" spans="2:8" x14ac:dyDescent="0.2">
      <c r="B8" s="49">
        <v>44200</v>
      </c>
      <c r="C8" s="2">
        <v>226</v>
      </c>
      <c r="D8" s="2">
        <v>121</v>
      </c>
      <c r="E8" s="2">
        <v>6616</v>
      </c>
      <c r="F8" s="2">
        <v>781</v>
      </c>
      <c r="G8" s="2">
        <v>15221</v>
      </c>
      <c r="H8" s="2">
        <v>743</v>
      </c>
    </row>
    <row r="9" spans="2:8" x14ac:dyDescent="0.2">
      <c r="B9" s="49">
        <v>44566</v>
      </c>
      <c r="C9" s="29">
        <v>359</v>
      </c>
      <c r="D9" s="2">
        <v>197</v>
      </c>
      <c r="E9" s="2">
        <v>13118</v>
      </c>
      <c r="F9" s="2">
        <v>1286</v>
      </c>
      <c r="G9" s="2">
        <v>35103</v>
      </c>
      <c r="H9" s="2">
        <v>1006</v>
      </c>
    </row>
    <row r="10" spans="2:8" x14ac:dyDescent="0.2">
      <c r="B10" s="80">
        <v>44930</v>
      </c>
      <c r="C10" s="29">
        <v>278</v>
      </c>
      <c r="D10" s="2">
        <v>185</v>
      </c>
      <c r="E10" s="2">
        <v>14175</v>
      </c>
      <c r="F10" s="2">
        <v>1260</v>
      </c>
      <c r="G10" s="2">
        <v>34142</v>
      </c>
      <c r="H10" s="2">
        <v>1114</v>
      </c>
    </row>
    <row r="11" spans="2:8" ht="13.8" thickBot="1" x14ac:dyDescent="0.25">
      <c r="B11" s="133" t="s">
        <v>1298</v>
      </c>
      <c r="C11" s="138">
        <v>277</v>
      </c>
      <c r="D11" s="137">
        <v>176</v>
      </c>
      <c r="E11" s="169">
        <v>11711</v>
      </c>
      <c r="F11" s="169">
        <v>1207</v>
      </c>
      <c r="G11" s="169">
        <v>38843</v>
      </c>
      <c r="H11" s="169">
        <v>1112</v>
      </c>
    </row>
    <row r="13" spans="2:8" x14ac:dyDescent="0.2">
      <c r="B13" s="1" t="s">
        <v>337</v>
      </c>
    </row>
  </sheetData>
  <mergeCells count="5">
    <mergeCell ref="B4:B5"/>
    <mergeCell ref="C4:C5"/>
    <mergeCell ref="D4:E4"/>
    <mergeCell ref="F4:G4"/>
    <mergeCell ref="H4:H5"/>
  </mergeCells>
  <phoneticPr fontId="9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F6363C60-AD38-465E-8DE8-BE739BC7AF60}">
            <xm:f>年度表!$I$27</xm:f>
            <x14:dxf>
              <numFmt numFmtId="196" formatCode="&quot;令&quot;&quot;和&quot;&quot;元&quot;&quot;年&quot;&quot;度&quot;"/>
            </x14:dxf>
          </x14:cfRule>
          <xm:sqref>B7:B11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tabColor rgb="FFCCFFCC"/>
    <pageSetUpPr fitToPage="1"/>
  </sheetPr>
  <dimension ref="B2:G15"/>
  <sheetViews>
    <sheetView zoomScaleSheetLayoutView="100" workbookViewId="0">
      <selection activeCell="B3" sqref="B3:G15"/>
    </sheetView>
  </sheetViews>
  <sheetFormatPr defaultColWidth="2.6640625" defaultRowHeight="13.2" x14ac:dyDescent="0.2"/>
  <cols>
    <col min="1" max="1" width="2.6640625" style="1"/>
    <col min="2" max="2" width="11.88671875" style="1" bestFit="1" customWidth="1"/>
    <col min="3" max="3" width="11" style="1" bestFit="1" customWidth="1"/>
    <col min="4" max="7" width="11" style="1" customWidth="1"/>
    <col min="8" max="16384" width="2.6640625" style="1"/>
  </cols>
  <sheetData>
    <row r="2" spans="2:7" x14ac:dyDescent="0.2">
      <c r="B2" s="6" t="s">
        <v>1136</v>
      </c>
    </row>
    <row r="3" spans="2:7" ht="13.8" thickBot="1" x14ac:dyDescent="0.25">
      <c r="B3" s="77"/>
      <c r="C3" s="77"/>
      <c r="D3" s="77"/>
      <c r="E3" s="77"/>
      <c r="F3" s="77"/>
      <c r="G3" s="63">
        <v>45295</v>
      </c>
    </row>
    <row r="4" spans="2:7" x14ac:dyDescent="0.2">
      <c r="B4" s="94" t="s">
        <v>247</v>
      </c>
      <c r="C4" s="95" t="s">
        <v>338</v>
      </c>
      <c r="D4" s="95" t="s">
        <v>339</v>
      </c>
      <c r="E4" s="95" t="s">
        <v>340</v>
      </c>
      <c r="F4" s="95" t="s">
        <v>341</v>
      </c>
      <c r="G4" s="96" t="s">
        <v>270</v>
      </c>
    </row>
    <row r="5" spans="2:7" x14ac:dyDescent="0.2">
      <c r="B5" s="78"/>
      <c r="C5" s="79" t="s">
        <v>201</v>
      </c>
      <c r="D5" s="79" t="s">
        <v>201</v>
      </c>
      <c r="E5" s="79" t="s">
        <v>351</v>
      </c>
      <c r="F5" s="79" t="s">
        <v>246</v>
      </c>
      <c r="G5" s="79" t="s">
        <v>20</v>
      </c>
    </row>
    <row r="6" spans="2:7" x14ac:dyDescent="0.2">
      <c r="B6" s="212" t="s">
        <v>350</v>
      </c>
      <c r="C6" s="2" t="s">
        <v>21</v>
      </c>
      <c r="D6" s="2" t="s">
        <v>21</v>
      </c>
      <c r="E6" s="8" t="s">
        <v>21</v>
      </c>
      <c r="F6" s="2">
        <v>693</v>
      </c>
      <c r="G6" s="2">
        <v>47984</v>
      </c>
    </row>
    <row r="7" spans="2:7" x14ac:dyDescent="0.2">
      <c r="B7" s="213" t="s">
        <v>342</v>
      </c>
      <c r="C7" s="2">
        <v>282</v>
      </c>
      <c r="D7" s="2">
        <v>116</v>
      </c>
      <c r="E7" s="8">
        <v>41.134751773049643</v>
      </c>
      <c r="F7" s="2">
        <v>114</v>
      </c>
      <c r="G7" s="2">
        <v>27907</v>
      </c>
    </row>
    <row r="8" spans="2:7" x14ac:dyDescent="0.2">
      <c r="B8" s="213" t="s">
        <v>343</v>
      </c>
      <c r="C8" s="2">
        <v>266</v>
      </c>
      <c r="D8" s="2">
        <v>115</v>
      </c>
      <c r="E8" s="8">
        <v>43.233082706766915</v>
      </c>
      <c r="F8" s="2">
        <v>100</v>
      </c>
      <c r="G8" s="2">
        <v>10377</v>
      </c>
    </row>
    <row r="9" spans="2:7" x14ac:dyDescent="0.2">
      <c r="B9" s="213" t="s">
        <v>344</v>
      </c>
      <c r="C9" s="2">
        <v>293</v>
      </c>
      <c r="D9" s="2">
        <v>109</v>
      </c>
      <c r="E9" s="8">
        <v>37.201365187713307</v>
      </c>
      <c r="F9" s="2">
        <v>107</v>
      </c>
      <c r="G9" s="2">
        <v>1304</v>
      </c>
    </row>
    <row r="10" spans="2:7" x14ac:dyDescent="0.2">
      <c r="B10" s="213" t="s">
        <v>345</v>
      </c>
      <c r="C10" s="2">
        <v>293</v>
      </c>
      <c r="D10" s="2">
        <v>131</v>
      </c>
      <c r="E10" s="8">
        <v>44.709897610921502</v>
      </c>
      <c r="F10" s="2">
        <v>141</v>
      </c>
      <c r="G10" s="2">
        <v>4424</v>
      </c>
    </row>
    <row r="11" spans="2:7" x14ac:dyDescent="0.2">
      <c r="B11" s="213" t="s">
        <v>346</v>
      </c>
      <c r="C11" s="2">
        <v>293</v>
      </c>
      <c r="D11" s="2">
        <v>86</v>
      </c>
      <c r="E11" s="8">
        <v>29.351535836177472</v>
      </c>
      <c r="F11" s="2">
        <v>87</v>
      </c>
      <c r="G11" s="2">
        <v>966</v>
      </c>
    </row>
    <row r="12" spans="2:7" x14ac:dyDescent="0.2">
      <c r="B12" s="213" t="s">
        <v>347</v>
      </c>
      <c r="C12" s="2">
        <v>293</v>
      </c>
      <c r="D12" s="2">
        <v>54</v>
      </c>
      <c r="E12" s="8">
        <v>18.430034129692832</v>
      </c>
      <c r="F12" s="2">
        <v>61</v>
      </c>
      <c r="G12" s="2">
        <v>548</v>
      </c>
    </row>
    <row r="13" spans="2:7" x14ac:dyDescent="0.2">
      <c r="B13" s="213" t="s">
        <v>348</v>
      </c>
      <c r="C13" s="2">
        <v>293</v>
      </c>
      <c r="D13" s="2">
        <v>61</v>
      </c>
      <c r="E13" s="8">
        <v>20.819112627986346</v>
      </c>
      <c r="F13" s="2">
        <v>59</v>
      </c>
      <c r="G13" s="2">
        <v>608</v>
      </c>
    </row>
    <row r="14" spans="2:7" ht="13.8" thickBot="1" x14ac:dyDescent="0.25">
      <c r="B14" s="7" t="s">
        <v>349</v>
      </c>
      <c r="C14" s="69">
        <v>293</v>
      </c>
      <c r="D14" s="69">
        <v>34</v>
      </c>
      <c r="E14" s="128">
        <v>11.604095563139932</v>
      </c>
      <c r="F14" s="69">
        <v>24</v>
      </c>
      <c r="G14" s="69">
        <v>1850</v>
      </c>
    </row>
    <row r="15" spans="2:7" x14ac:dyDescent="0.2">
      <c r="B15" s="77" t="s">
        <v>352</v>
      </c>
      <c r="C15" s="77"/>
      <c r="D15" s="77"/>
      <c r="E15" s="77"/>
      <c r="F15" s="77"/>
      <c r="G15" s="77"/>
    </row>
  </sheetData>
  <phoneticPr fontId="9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5">
    <tabColor rgb="FFCCFFCC"/>
    <pageSetUpPr fitToPage="1"/>
  </sheetPr>
  <dimension ref="B2:P24"/>
  <sheetViews>
    <sheetView topLeftCell="A10" zoomScaleSheetLayoutView="100" workbookViewId="0">
      <selection activeCell="B3" sqref="B3:P24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3" width="6.33203125" style="1" customWidth="1"/>
    <col min="4" max="4" width="7.109375" style="1" bestFit="1" customWidth="1"/>
    <col min="5" max="5" width="6.109375" style="1" bestFit="1" customWidth="1"/>
    <col min="6" max="6" width="7.109375" style="1" bestFit="1" customWidth="1"/>
    <col min="7" max="7" width="4.44140625" style="1" customWidth="1"/>
    <col min="8" max="10" width="6.109375" style="1" bestFit="1" customWidth="1"/>
    <col min="11" max="11" width="3.44140625" style="1" customWidth="1"/>
    <col min="12" max="12" width="4.44140625" style="1" bestFit="1" customWidth="1"/>
    <col min="13" max="13" width="3.44140625" style="1" customWidth="1"/>
    <col min="14" max="14" width="6.109375" style="1" bestFit="1" customWidth="1"/>
    <col min="15" max="15" width="3.44140625" style="1" customWidth="1"/>
    <col min="16" max="16" width="4.44140625" style="1" bestFit="1" customWidth="1"/>
    <col min="17" max="16384" width="2.6640625" style="1"/>
  </cols>
  <sheetData>
    <row r="2" spans="2:16" x14ac:dyDescent="0.2">
      <c r="B2" s="6" t="s">
        <v>1137</v>
      </c>
    </row>
    <row r="3" spans="2:16" ht="20.100000000000001" customHeight="1" thickBot="1" x14ac:dyDescent="0.25">
      <c r="B3" s="15" t="s">
        <v>353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</row>
    <row r="4" spans="2:16" x14ac:dyDescent="0.2">
      <c r="B4" s="261" t="s">
        <v>0</v>
      </c>
      <c r="C4" s="265" t="s">
        <v>14</v>
      </c>
      <c r="D4" s="266"/>
      <c r="E4" s="266" t="s">
        <v>329</v>
      </c>
      <c r="F4" s="305"/>
      <c r="G4" s="266" t="s">
        <v>357</v>
      </c>
      <c r="H4" s="287"/>
      <c r="I4" s="287"/>
      <c r="J4" s="287"/>
      <c r="K4" s="287"/>
      <c r="L4" s="287"/>
      <c r="M4" s="287"/>
      <c r="N4" s="287"/>
      <c r="O4" s="287"/>
      <c r="P4" s="287"/>
    </row>
    <row r="5" spans="2:16" x14ac:dyDescent="0.2">
      <c r="B5" s="284"/>
      <c r="C5" s="341"/>
      <c r="D5" s="402"/>
      <c r="E5" s="282" t="s">
        <v>355</v>
      </c>
      <c r="F5" s="403"/>
      <c r="G5" s="281" t="s">
        <v>356</v>
      </c>
      <c r="H5" s="282"/>
      <c r="I5" s="281" t="s">
        <v>358</v>
      </c>
      <c r="J5" s="282"/>
      <c r="K5" s="281" t="s">
        <v>359</v>
      </c>
      <c r="L5" s="282"/>
      <c r="M5" s="281" t="s">
        <v>58</v>
      </c>
      <c r="N5" s="282"/>
      <c r="O5" s="281" t="s">
        <v>360</v>
      </c>
      <c r="P5" s="282"/>
    </row>
    <row r="6" spans="2:16" x14ac:dyDescent="0.2">
      <c r="B6" s="262"/>
      <c r="C6" s="97" t="s">
        <v>219</v>
      </c>
      <c r="D6" s="98" t="s">
        <v>354</v>
      </c>
      <c r="E6" s="97" t="s">
        <v>219</v>
      </c>
      <c r="F6" s="98" t="s">
        <v>354</v>
      </c>
      <c r="G6" s="97" t="s">
        <v>219</v>
      </c>
      <c r="H6" s="98" t="s">
        <v>354</v>
      </c>
      <c r="I6" s="97" t="s">
        <v>219</v>
      </c>
      <c r="J6" s="98" t="s">
        <v>354</v>
      </c>
      <c r="K6" s="97" t="s">
        <v>219</v>
      </c>
      <c r="L6" s="98" t="s">
        <v>354</v>
      </c>
      <c r="M6" s="97" t="s">
        <v>219</v>
      </c>
      <c r="N6" s="98" t="s">
        <v>354</v>
      </c>
      <c r="O6" s="97" t="s">
        <v>219</v>
      </c>
      <c r="P6" s="98" t="s">
        <v>354</v>
      </c>
    </row>
    <row r="7" spans="2:16" x14ac:dyDescent="0.2">
      <c r="B7" s="78"/>
      <c r="C7" s="79" t="s">
        <v>222</v>
      </c>
      <c r="D7" s="79" t="s">
        <v>20</v>
      </c>
      <c r="E7" s="79" t="s">
        <v>222</v>
      </c>
      <c r="F7" s="79" t="s">
        <v>20</v>
      </c>
      <c r="G7" s="79" t="s">
        <v>222</v>
      </c>
      <c r="H7" s="79" t="s">
        <v>20</v>
      </c>
      <c r="I7" s="79" t="s">
        <v>222</v>
      </c>
      <c r="J7" s="79" t="s">
        <v>20</v>
      </c>
      <c r="K7" s="79" t="s">
        <v>222</v>
      </c>
      <c r="L7" s="79" t="s">
        <v>20</v>
      </c>
      <c r="M7" s="79" t="s">
        <v>222</v>
      </c>
      <c r="N7" s="79" t="s">
        <v>20</v>
      </c>
      <c r="O7" s="79" t="s">
        <v>222</v>
      </c>
      <c r="P7" s="79" t="s">
        <v>20</v>
      </c>
    </row>
    <row r="8" spans="2:16" x14ac:dyDescent="0.2">
      <c r="B8" s="80">
        <v>43834</v>
      </c>
      <c r="C8" s="2">
        <v>122</v>
      </c>
      <c r="D8" s="2">
        <v>3978</v>
      </c>
      <c r="E8" s="2">
        <v>89</v>
      </c>
      <c r="F8" s="2">
        <v>2470</v>
      </c>
      <c r="G8" s="2">
        <v>5</v>
      </c>
      <c r="H8" s="2">
        <v>320</v>
      </c>
      <c r="I8" s="2">
        <v>19</v>
      </c>
      <c r="J8" s="2">
        <v>990</v>
      </c>
      <c r="K8" s="2">
        <v>0</v>
      </c>
      <c r="L8" s="2">
        <v>0</v>
      </c>
      <c r="M8" s="2">
        <v>8</v>
      </c>
      <c r="N8" s="2">
        <v>98</v>
      </c>
      <c r="O8" s="2">
        <v>1</v>
      </c>
      <c r="P8" s="2">
        <v>100</v>
      </c>
    </row>
    <row r="9" spans="2:16" x14ac:dyDescent="0.2">
      <c r="B9" s="80">
        <v>44200</v>
      </c>
      <c r="C9" s="2">
        <v>193</v>
      </c>
      <c r="D9" s="2">
        <v>9075</v>
      </c>
      <c r="E9" s="2">
        <v>109</v>
      </c>
      <c r="F9" s="2">
        <v>4607</v>
      </c>
      <c r="G9" s="2">
        <v>17</v>
      </c>
      <c r="H9" s="2">
        <v>1350</v>
      </c>
      <c r="I9" s="2">
        <v>34</v>
      </c>
      <c r="J9" s="2">
        <v>2260</v>
      </c>
      <c r="K9" s="2">
        <v>1</v>
      </c>
      <c r="L9" s="2">
        <v>150</v>
      </c>
      <c r="M9" s="2">
        <v>32</v>
      </c>
      <c r="N9" s="2">
        <v>708</v>
      </c>
      <c r="O9" s="2">
        <v>0</v>
      </c>
      <c r="P9" s="2">
        <v>0</v>
      </c>
    </row>
    <row r="10" spans="2:16" x14ac:dyDescent="0.2">
      <c r="B10" s="80">
        <v>44566</v>
      </c>
      <c r="C10" s="29">
        <v>237</v>
      </c>
      <c r="D10" s="2">
        <v>19095</v>
      </c>
      <c r="E10" s="2">
        <v>132</v>
      </c>
      <c r="F10" s="2">
        <v>12253</v>
      </c>
      <c r="G10" s="2">
        <v>29</v>
      </c>
      <c r="H10" s="2">
        <v>2400</v>
      </c>
      <c r="I10" s="2">
        <v>40</v>
      </c>
      <c r="J10" s="2">
        <v>3480</v>
      </c>
      <c r="K10" s="2">
        <v>0</v>
      </c>
      <c r="L10" s="2">
        <v>0</v>
      </c>
      <c r="M10" s="2">
        <v>36</v>
      </c>
      <c r="N10" s="2">
        <v>962</v>
      </c>
      <c r="O10" s="2">
        <v>0</v>
      </c>
      <c r="P10" s="2">
        <v>0</v>
      </c>
    </row>
    <row r="11" spans="2:16" x14ac:dyDescent="0.2">
      <c r="B11" s="80">
        <v>44930</v>
      </c>
      <c r="C11" s="29">
        <v>208</v>
      </c>
      <c r="D11" s="2">
        <v>24040</v>
      </c>
      <c r="E11" s="2">
        <v>117</v>
      </c>
      <c r="F11" s="2">
        <v>16215</v>
      </c>
      <c r="G11" s="2">
        <v>30</v>
      </c>
      <c r="H11" s="2">
        <v>3740</v>
      </c>
      <c r="I11" s="2">
        <v>36</v>
      </c>
      <c r="J11" s="2">
        <v>3050</v>
      </c>
      <c r="K11" s="2">
        <v>3</v>
      </c>
      <c r="L11" s="2">
        <v>300</v>
      </c>
      <c r="M11" s="2">
        <v>22</v>
      </c>
      <c r="N11" s="2">
        <v>735</v>
      </c>
      <c r="O11" s="2">
        <v>0</v>
      </c>
      <c r="P11" s="2">
        <v>0</v>
      </c>
    </row>
    <row r="12" spans="2:16" ht="13.8" thickBot="1" x14ac:dyDescent="0.25">
      <c r="B12" s="133" t="s">
        <v>1298</v>
      </c>
      <c r="C12" s="218">
        <v>209</v>
      </c>
      <c r="D12" s="219">
        <v>23250</v>
      </c>
      <c r="E12" s="69">
        <v>128</v>
      </c>
      <c r="F12" s="69">
        <v>16645</v>
      </c>
      <c r="G12" s="69">
        <v>10</v>
      </c>
      <c r="H12" s="69">
        <v>1600</v>
      </c>
      <c r="I12" s="69">
        <v>44</v>
      </c>
      <c r="J12" s="69">
        <v>4130</v>
      </c>
      <c r="K12" s="69" t="s">
        <v>21</v>
      </c>
      <c r="L12" s="69" t="s">
        <v>21</v>
      </c>
      <c r="M12" s="69">
        <v>27</v>
      </c>
      <c r="N12" s="69">
        <v>875</v>
      </c>
      <c r="O12" s="69" t="s">
        <v>21</v>
      </c>
      <c r="P12" s="69" t="s">
        <v>21</v>
      </c>
    </row>
    <row r="13" spans="2:16" ht="20.100000000000001" customHeight="1" x14ac:dyDescent="0.2"/>
    <row r="14" spans="2:16" ht="13.8" thickBot="1" x14ac:dyDescent="0.25">
      <c r="B14" s="15" t="s">
        <v>361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</row>
    <row r="15" spans="2:16" x14ac:dyDescent="0.2">
      <c r="B15" s="261" t="s">
        <v>0</v>
      </c>
      <c r="C15" s="265" t="s">
        <v>14</v>
      </c>
      <c r="D15" s="266"/>
      <c r="E15" s="265" t="s">
        <v>362</v>
      </c>
      <c r="F15" s="266"/>
      <c r="G15" s="265" t="s">
        <v>363</v>
      </c>
      <c r="H15" s="266"/>
      <c r="I15" s="265" t="s">
        <v>364</v>
      </c>
      <c r="J15" s="266"/>
      <c r="K15" s="77"/>
      <c r="L15" s="77"/>
      <c r="M15" s="77"/>
      <c r="N15" s="77"/>
      <c r="O15" s="77"/>
      <c r="P15" s="77"/>
    </row>
    <row r="16" spans="2:16" x14ac:dyDescent="0.2">
      <c r="B16" s="284"/>
      <c r="C16" s="341"/>
      <c r="D16" s="402"/>
      <c r="E16" s="341"/>
      <c r="F16" s="402"/>
      <c r="G16" s="341"/>
      <c r="H16" s="402"/>
      <c r="I16" s="341"/>
      <c r="J16" s="402"/>
      <c r="K16" s="77"/>
      <c r="L16" s="77"/>
      <c r="M16" s="77"/>
      <c r="N16" s="77"/>
      <c r="O16" s="77"/>
      <c r="P16" s="77"/>
    </row>
    <row r="17" spans="2:16" x14ac:dyDescent="0.2">
      <c r="B17" s="262"/>
      <c r="C17" s="97" t="s">
        <v>329</v>
      </c>
      <c r="D17" s="98" t="s">
        <v>58</v>
      </c>
      <c r="E17" s="97" t="s">
        <v>329</v>
      </c>
      <c r="F17" s="98" t="s">
        <v>58</v>
      </c>
      <c r="G17" s="97" t="s">
        <v>329</v>
      </c>
      <c r="H17" s="98" t="s">
        <v>58</v>
      </c>
      <c r="I17" s="97" t="s">
        <v>329</v>
      </c>
      <c r="J17" s="98" t="s">
        <v>58</v>
      </c>
      <c r="K17" s="77"/>
      <c r="L17" s="77"/>
      <c r="M17" s="77"/>
      <c r="N17" s="77"/>
      <c r="O17" s="77"/>
      <c r="P17" s="77"/>
    </row>
    <row r="18" spans="2:16" x14ac:dyDescent="0.2">
      <c r="B18" s="78"/>
      <c r="C18" s="79" t="s">
        <v>20</v>
      </c>
      <c r="D18" s="79" t="s">
        <v>20</v>
      </c>
      <c r="E18" s="79" t="s">
        <v>20</v>
      </c>
      <c r="F18" s="79" t="s">
        <v>20</v>
      </c>
      <c r="G18" s="79" t="s">
        <v>20</v>
      </c>
      <c r="H18" s="79" t="s">
        <v>20</v>
      </c>
      <c r="I18" s="79" t="s">
        <v>20</v>
      </c>
      <c r="J18" s="79" t="s">
        <v>20</v>
      </c>
      <c r="K18" s="77"/>
      <c r="L18" s="77"/>
      <c r="M18" s="77"/>
      <c r="N18" s="77"/>
      <c r="O18" s="77"/>
      <c r="P18" s="77"/>
    </row>
    <row r="19" spans="2:16" x14ac:dyDescent="0.2">
      <c r="B19" s="80">
        <v>43834</v>
      </c>
      <c r="C19" s="2">
        <v>1633</v>
      </c>
      <c r="D19" s="2">
        <v>5579</v>
      </c>
      <c r="E19" s="2">
        <v>1209</v>
      </c>
      <c r="F19" s="2">
        <v>4601</v>
      </c>
      <c r="G19" s="2">
        <v>92</v>
      </c>
      <c r="H19" s="2">
        <v>233</v>
      </c>
      <c r="I19" s="2">
        <v>332</v>
      </c>
      <c r="J19" s="2">
        <v>745</v>
      </c>
      <c r="K19" s="77"/>
      <c r="L19" s="77"/>
      <c r="M19" s="77"/>
      <c r="N19" s="77"/>
      <c r="O19" s="77"/>
      <c r="P19" s="77"/>
    </row>
    <row r="20" spans="2:16" x14ac:dyDescent="0.2">
      <c r="B20" s="80">
        <v>44200</v>
      </c>
      <c r="C20" s="29">
        <v>4496</v>
      </c>
      <c r="D20" s="2">
        <v>6454</v>
      </c>
      <c r="E20" s="2">
        <v>2477</v>
      </c>
      <c r="F20" s="2">
        <v>5393</v>
      </c>
      <c r="G20" s="2">
        <v>94</v>
      </c>
      <c r="H20" s="2">
        <v>426</v>
      </c>
      <c r="I20" s="2">
        <v>1925</v>
      </c>
      <c r="J20" s="2">
        <v>635</v>
      </c>
      <c r="K20" s="77"/>
      <c r="L20" s="77"/>
      <c r="M20" s="77"/>
      <c r="N20" s="77"/>
      <c r="O20" s="77"/>
      <c r="P20" s="77"/>
    </row>
    <row r="21" spans="2:16" x14ac:dyDescent="0.2">
      <c r="B21" s="80">
        <v>44566</v>
      </c>
      <c r="C21" s="29">
        <v>4588</v>
      </c>
      <c r="D21" s="2">
        <v>9008</v>
      </c>
      <c r="E21" s="2">
        <v>3349</v>
      </c>
      <c r="F21" s="2">
        <v>6694</v>
      </c>
      <c r="G21" s="2">
        <v>109</v>
      </c>
      <c r="H21" s="2">
        <v>607</v>
      </c>
      <c r="I21" s="2">
        <v>1130</v>
      </c>
      <c r="J21" s="2">
        <v>1707</v>
      </c>
      <c r="K21" s="77"/>
      <c r="L21" s="77"/>
      <c r="M21" s="77"/>
      <c r="N21" s="77"/>
      <c r="O21" s="77"/>
      <c r="P21" s="77"/>
    </row>
    <row r="22" spans="2:16" x14ac:dyDescent="0.2">
      <c r="B22" s="80">
        <v>44930</v>
      </c>
      <c r="C22" s="120">
        <v>7885</v>
      </c>
      <c r="D22" s="121">
        <v>14999</v>
      </c>
      <c r="E22" s="86">
        <v>4820</v>
      </c>
      <c r="F22" s="86">
        <v>12760</v>
      </c>
      <c r="G22" s="86">
        <v>240</v>
      </c>
      <c r="H22" s="86">
        <v>1103</v>
      </c>
      <c r="I22" s="86">
        <v>2825</v>
      </c>
      <c r="J22" s="86">
        <v>1136</v>
      </c>
      <c r="K22" s="77"/>
      <c r="L22" s="77"/>
      <c r="M22" s="77"/>
      <c r="N22" s="77"/>
      <c r="O22" s="77"/>
      <c r="P22" s="77"/>
    </row>
    <row r="23" spans="2:16" ht="13.8" thickBot="1" x14ac:dyDescent="0.25">
      <c r="B23" s="133" t="s">
        <v>1298</v>
      </c>
      <c r="C23" s="69">
        <v>8416</v>
      </c>
      <c r="D23" s="69">
        <v>14925</v>
      </c>
      <c r="E23" s="69">
        <v>5093</v>
      </c>
      <c r="F23" s="69">
        <v>12337</v>
      </c>
      <c r="G23" s="69">
        <v>213</v>
      </c>
      <c r="H23" s="69">
        <v>1248</v>
      </c>
      <c r="I23" s="69">
        <v>3110</v>
      </c>
      <c r="J23" s="69">
        <v>1340</v>
      </c>
      <c r="K23" s="77"/>
      <c r="L23" s="77"/>
      <c r="M23" s="77"/>
      <c r="N23" s="77"/>
      <c r="O23" s="77"/>
      <c r="P23" s="77"/>
    </row>
    <row r="24" spans="2:16" x14ac:dyDescent="0.2">
      <c r="B24" s="77" t="s">
        <v>703</v>
      </c>
      <c r="C24" s="77"/>
      <c r="D24" s="77"/>
      <c r="E24" s="77"/>
      <c r="F24" s="77"/>
      <c r="G24" s="77"/>
      <c r="H24" s="77"/>
      <c r="I24" s="77"/>
      <c r="J24" s="77"/>
    </row>
  </sheetData>
  <mergeCells count="15">
    <mergeCell ref="O5:P5"/>
    <mergeCell ref="G4:P4"/>
    <mergeCell ref="B15:B17"/>
    <mergeCell ref="C15:D16"/>
    <mergeCell ref="B4:B6"/>
    <mergeCell ref="C4:D5"/>
    <mergeCell ref="E4:F4"/>
    <mergeCell ref="E5:F5"/>
    <mergeCell ref="G5:H5"/>
    <mergeCell ref="I5:J5"/>
    <mergeCell ref="E15:F16"/>
    <mergeCell ref="G15:H16"/>
    <mergeCell ref="I15:J16"/>
    <mergeCell ref="K5:L5"/>
    <mergeCell ref="M5:N5"/>
  </mergeCells>
  <phoneticPr fontId="9"/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equal" id="{B62A31B1-600F-4E52-B6AA-13F0BD1AE0A0}">
            <xm:f>年度表!$I$27</xm:f>
            <x14:dxf>
              <numFmt numFmtId="196" formatCode="&quot;令&quot;&quot;和&quot;&quot;元&quot;&quot;年&quot;&quot;度&quot;"/>
            </x14:dxf>
          </x14:cfRule>
          <xm:sqref>B8:B12 B19:B23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6">
    <tabColor rgb="FFCCFFCC"/>
    <pageSetUpPr fitToPage="1"/>
  </sheetPr>
  <dimension ref="B2:I13"/>
  <sheetViews>
    <sheetView zoomScaleSheetLayoutView="100" workbookViewId="0">
      <selection activeCell="B4" sqref="B4:H13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7" width="10.6640625" style="1" customWidth="1"/>
    <col min="8" max="8" width="10.6640625" style="1" bestFit="1" customWidth="1"/>
    <col min="9" max="16384" width="2.6640625" style="1"/>
  </cols>
  <sheetData>
    <row r="2" spans="2:9" x14ac:dyDescent="0.2">
      <c r="B2" s="6" t="s">
        <v>1138</v>
      </c>
    </row>
    <row r="3" spans="2:9" ht="2.1" customHeight="1" thickBot="1" x14ac:dyDescent="0.25">
      <c r="B3" s="76"/>
      <c r="C3" s="77"/>
      <c r="D3" s="77"/>
      <c r="E3" s="77"/>
      <c r="F3" s="77"/>
      <c r="G3" s="77"/>
      <c r="H3" s="77"/>
    </row>
    <row r="4" spans="2:9" x14ac:dyDescent="0.2">
      <c r="B4" s="261" t="s">
        <v>365</v>
      </c>
      <c r="C4" s="404" t="s">
        <v>366</v>
      </c>
      <c r="D4" s="303" t="s">
        <v>370</v>
      </c>
      <c r="E4" s="265" t="s">
        <v>367</v>
      </c>
      <c r="F4" s="265"/>
      <c r="G4" s="266"/>
      <c r="H4" s="96" t="s">
        <v>371</v>
      </c>
    </row>
    <row r="5" spans="2:9" x14ac:dyDescent="0.2">
      <c r="B5" s="262"/>
      <c r="C5" s="355"/>
      <c r="D5" s="264"/>
      <c r="E5" s="97" t="s">
        <v>219</v>
      </c>
      <c r="F5" s="97" t="s">
        <v>368</v>
      </c>
      <c r="G5" s="98" t="s">
        <v>369</v>
      </c>
      <c r="H5" s="98" t="s">
        <v>219</v>
      </c>
    </row>
    <row r="6" spans="2:9" x14ac:dyDescent="0.2">
      <c r="B6" s="78"/>
      <c r="C6" s="79" t="s">
        <v>20</v>
      </c>
      <c r="D6" s="79" t="s">
        <v>20</v>
      </c>
      <c r="E6" s="79" t="s">
        <v>222</v>
      </c>
      <c r="F6" s="79" t="s">
        <v>368</v>
      </c>
      <c r="G6" s="79" t="s">
        <v>20</v>
      </c>
      <c r="H6" s="79" t="s">
        <v>222</v>
      </c>
    </row>
    <row r="7" spans="2:9" x14ac:dyDescent="0.2">
      <c r="B7" s="64">
        <v>43834</v>
      </c>
      <c r="C7" s="2">
        <v>317</v>
      </c>
      <c r="D7" s="2">
        <v>317</v>
      </c>
      <c r="E7" s="2" t="s">
        <v>21</v>
      </c>
      <c r="F7" s="2" t="s">
        <v>21</v>
      </c>
      <c r="G7" s="2" t="s">
        <v>21</v>
      </c>
      <c r="H7" s="2" t="s">
        <v>21</v>
      </c>
    </row>
    <row r="8" spans="2:9" x14ac:dyDescent="0.2">
      <c r="B8" s="64">
        <v>44200</v>
      </c>
      <c r="C8" s="2">
        <v>406</v>
      </c>
      <c r="D8" s="2">
        <v>406</v>
      </c>
      <c r="E8" s="2" t="s">
        <v>21</v>
      </c>
      <c r="F8" s="2" t="s">
        <v>21</v>
      </c>
      <c r="G8" s="2" t="s">
        <v>21</v>
      </c>
      <c r="H8" s="2" t="s">
        <v>21</v>
      </c>
    </row>
    <row r="9" spans="2:9" x14ac:dyDescent="0.2">
      <c r="B9" s="64">
        <v>44566</v>
      </c>
      <c r="C9" s="29">
        <v>632</v>
      </c>
      <c r="D9" s="2">
        <v>632</v>
      </c>
      <c r="E9" s="86">
        <v>0</v>
      </c>
      <c r="F9" s="86">
        <v>0</v>
      </c>
      <c r="G9" s="86">
        <v>0</v>
      </c>
      <c r="H9" s="86">
        <v>0</v>
      </c>
    </row>
    <row r="10" spans="2:9" x14ac:dyDescent="0.2">
      <c r="B10" s="64">
        <v>44930</v>
      </c>
      <c r="C10" s="29">
        <v>330</v>
      </c>
      <c r="D10" s="2">
        <v>330</v>
      </c>
      <c r="E10" s="86">
        <v>0</v>
      </c>
      <c r="F10" s="86">
        <v>0</v>
      </c>
      <c r="G10" s="86">
        <v>0</v>
      </c>
      <c r="H10" s="86">
        <v>0</v>
      </c>
    </row>
    <row r="11" spans="2:9" ht="13.8" thickBot="1" x14ac:dyDescent="0.25">
      <c r="B11" s="220" t="s">
        <v>1300</v>
      </c>
      <c r="C11" s="138">
        <v>452</v>
      </c>
      <c r="D11" s="137">
        <v>452</v>
      </c>
      <c r="E11" s="69">
        <v>0</v>
      </c>
      <c r="F11" s="69">
        <v>0</v>
      </c>
      <c r="G11" s="69">
        <v>0</v>
      </c>
      <c r="H11" s="69">
        <v>0</v>
      </c>
      <c r="I11" s="88"/>
    </row>
    <row r="13" spans="2:9" x14ac:dyDescent="0.2">
      <c r="B13" s="77" t="s">
        <v>372</v>
      </c>
      <c r="C13" s="77"/>
      <c r="D13" s="77"/>
      <c r="E13" s="77"/>
      <c r="F13" s="77"/>
      <c r="G13" s="77"/>
      <c r="H13" s="77"/>
    </row>
  </sheetData>
  <mergeCells count="4">
    <mergeCell ref="B4:B5"/>
    <mergeCell ref="C4:C5"/>
    <mergeCell ref="D4:D5"/>
    <mergeCell ref="E4:G4"/>
  </mergeCells>
  <phoneticPr fontId="9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8046BD49-CC26-46E5-9716-B6795B35CA9E}">
            <xm:f>年度表!$I$27</xm:f>
            <x14:dxf>
              <numFmt numFmtId="196" formatCode="&quot;令&quot;&quot;和&quot;&quot;元&quot;&quot;年&quot;&quot;度&quot;"/>
            </x14:dxf>
          </x14:cfRule>
          <xm:sqref>B7:B11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7">
    <tabColor rgb="FFCCFFCC"/>
    <pageSetUpPr fitToPage="1"/>
  </sheetPr>
  <dimension ref="B2:J15"/>
  <sheetViews>
    <sheetView zoomScaleSheetLayoutView="100" workbookViewId="0">
      <selection activeCell="B4" sqref="B4:J15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0" width="10.109375" style="1" customWidth="1"/>
    <col min="11" max="16384" width="2.6640625" style="1"/>
  </cols>
  <sheetData>
    <row r="2" spans="2:10" x14ac:dyDescent="0.2">
      <c r="B2" s="6" t="s">
        <v>1139</v>
      </c>
    </row>
    <row r="3" spans="2:10" ht="2.1" customHeight="1" thickBot="1" x14ac:dyDescent="0.25">
      <c r="B3" s="76"/>
      <c r="C3" s="77"/>
      <c r="D3" s="77"/>
      <c r="E3" s="77"/>
      <c r="F3" s="77"/>
      <c r="G3" s="77"/>
      <c r="H3" s="77"/>
      <c r="I3" s="77"/>
      <c r="J3" s="77"/>
    </row>
    <row r="4" spans="2:10" ht="13.5" customHeight="1" x14ac:dyDescent="0.2">
      <c r="B4" s="261" t="s">
        <v>0</v>
      </c>
      <c r="C4" s="265" t="s">
        <v>373</v>
      </c>
      <c r="D4" s="405" t="s">
        <v>381</v>
      </c>
      <c r="E4" s="265" t="s">
        <v>374</v>
      </c>
      <c r="F4" s="265"/>
      <c r="G4" s="265"/>
      <c r="H4" s="406" t="s">
        <v>1102</v>
      </c>
      <c r="I4" s="265" t="s">
        <v>378</v>
      </c>
      <c r="J4" s="266"/>
    </row>
    <row r="5" spans="2:10" x14ac:dyDescent="0.2">
      <c r="B5" s="262"/>
      <c r="C5" s="341"/>
      <c r="D5" s="341"/>
      <c r="E5" s="97" t="s">
        <v>375</v>
      </c>
      <c r="F5" s="97" t="s">
        <v>376</v>
      </c>
      <c r="G5" s="97" t="s">
        <v>377</v>
      </c>
      <c r="H5" s="407"/>
      <c r="I5" s="97" t="s">
        <v>379</v>
      </c>
      <c r="J5" s="98" t="s">
        <v>380</v>
      </c>
    </row>
    <row r="6" spans="2:10" x14ac:dyDescent="0.2">
      <c r="B6" s="78"/>
      <c r="C6" s="79" t="s">
        <v>20</v>
      </c>
      <c r="D6" s="79" t="s">
        <v>20</v>
      </c>
      <c r="E6" s="79" t="s">
        <v>222</v>
      </c>
      <c r="F6" s="79" t="s">
        <v>20</v>
      </c>
      <c r="G6" s="79" t="s">
        <v>20</v>
      </c>
      <c r="H6" s="79" t="s">
        <v>1103</v>
      </c>
      <c r="I6" s="79" t="s">
        <v>20</v>
      </c>
      <c r="J6" s="79" t="s">
        <v>20</v>
      </c>
    </row>
    <row r="7" spans="2:10" x14ac:dyDescent="0.2">
      <c r="B7" s="80">
        <v>43834</v>
      </c>
      <c r="C7" s="2">
        <v>322</v>
      </c>
      <c r="D7" s="2">
        <v>6571</v>
      </c>
      <c r="E7" s="2">
        <v>56</v>
      </c>
      <c r="F7" s="2">
        <v>7037</v>
      </c>
      <c r="G7" s="2">
        <v>988</v>
      </c>
      <c r="H7" s="2">
        <v>11056</v>
      </c>
      <c r="I7" s="2">
        <v>127748</v>
      </c>
      <c r="J7" s="2">
        <v>20163</v>
      </c>
    </row>
    <row r="8" spans="2:10" x14ac:dyDescent="0.2">
      <c r="B8" s="80">
        <v>44200</v>
      </c>
      <c r="C8" s="2">
        <v>257</v>
      </c>
      <c r="D8" s="2">
        <v>7502</v>
      </c>
      <c r="E8" s="2">
        <v>127</v>
      </c>
      <c r="F8" s="2">
        <v>9440</v>
      </c>
      <c r="G8" s="2">
        <v>837</v>
      </c>
      <c r="H8" s="2">
        <v>14003</v>
      </c>
      <c r="I8" s="2">
        <v>163602</v>
      </c>
      <c r="J8" s="2">
        <v>31223</v>
      </c>
    </row>
    <row r="9" spans="2:10" x14ac:dyDescent="0.2">
      <c r="B9" s="80">
        <v>44566</v>
      </c>
      <c r="C9" s="29">
        <v>275</v>
      </c>
      <c r="D9" s="2">
        <v>12458</v>
      </c>
      <c r="E9" s="2">
        <v>317</v>
      </c>
      <c r="F9" s="2">
        <v>13644</v>
      </c>
      <c r="G9" s="2">
        <v>435</v>
      </c>
      <c r="H9" s="42">
        <v>20131</v>
      </c>
      <c r="I9" s="2">
        <v>166711</v>
      </c>
      <c r="J9" s="2">
        <v>31913</v>
      </c>
    </row>
    <row r="10" spans="2:10" x14ac:dyDescent="0.2">
      <c r="B10" s="80">
        <v>44930</v>
      </c>
      <c r="C10" s="29">
        <v>997</v>
      </c>
      <c r="D10" s="2">
        <v>13428</v>
      </c>
      <c r="E10" s="2">
        <v>432</v>
      </c>
      <c r="F10" s="2">
        <v>17853</v>
      </c>
      <c r="G10" s="2">
        <v>977</v>
      </c>
      <c r="H10" s="42">
        <v>36035</v>
      </c>
      <c r="I10" s="2">
        <v>178066</v>
      </c>
      <c r="J10" s="2">
        <v>37338</v>
      </c>
    </row>
    <row r="11" spans="2:10" ht="13.8" thickBot="1" x14ac:dyDescent="0.25">
      <c r="B11" s="133" t="s">
        <v>1298</v>
      </c>
      <c r="C11" s="221">
        <v>1115</v>
      </c>
      <c r="D11" s="169">
        <v>13888</v>
      </c>
      <c r="E11" s="137">
        <v>426</v>
      </c>
      <c r="F11" s="172">
        <v>21561</v>
      </c>
      <c r="G11" s="137">
        <v>876</v>
      </c>
      <c r="H11" s="172">
        <v>39824</v>
      </c>
      <c r="I11" s="169">
        <v>180757</v>
      </c>
      <c r="J11" s="169">
        <v>39230</v>
      </c>
    </row>
    <row r="12" spans="2:10" x14ac:dyDescent="0.2">
      <c r="B12" s="77" t="s">
        <v>1095</v>
      </c>
      <c r="C12" s="77"/>
      <c r="D12" s="77"/>
      <c r="E12" s="77"/>
      <c r="F12" s="77"/>
      <c r="G12" s="77"/>
      <c r="H12" s="77"/>
      <c r="I12" s="77"/>
      <c r="J12" s="77"/>
    </row>
    <row r="13" spans="2:10" x14ac:dyDescent="0.2">
      <c r="B13" s="77" t="s">
        <v>1096</v>
      </c>
      <c r="C13" s="77"/>
      <c r="D13" s="77"/>
      <c r="E13" s="77"/>
      <c r="F13" s="77"/>
      <c r="G13" s="77"/>
      <c r="H13" s="77"/>
      <c r="I13" s="77"/>
      <c r="J13" s="77"/>
    </row>
    <row r="14" spans="2:10" x14ac:dyDescent="0.2">
      <c r="B14" s="84" t="s">
        <v>1113</v>
      </c>
      <c r="C14" s="77"/>
      <c r="D14" s="77"/>
      <c r="E14" s="77"/>
      <c r="F14" s="77"/>
      <c r="G14" s="77"/>
      <c r="H14" s="77"/>
      <c r="I14" s="77"/>
      <c r="J14" s="77"/>
    </row>
    <row r="15" spans="2:10" x14ac:dyDescent="0.2">
      <c r="B15" s="77" t="s">
        <v>382</v>
      </c>
      <c r="C15" s="77"/>
      <c r="D15" s="77"/>
      <c r="E15" s="77"/>
      <c r="F15" s="77"/>
      <c r="G15" s="77"/>
      <c r="H15" s="77"/>
      <c r="I15" s="77"/>
      <c r="J15" s="77"/>
    </row>
  </sheetData>
  <mergeCells count="6">
    <mergeCell ref="B4:B5"/>
    <mergeCell ref="E4:G4"/>
    <mergeCell ref="I4:J4"/>
    <mergeCell ref="C4:C5"/>
    <mergeCell ref="D4:D5"/>
    <mergeCell ref="H4:H5"/>
  </mergeCells>
  <phoneticPr fontId="9"/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88C3328B-1319-436E-BFD4-F722FE81E8C0}">
            <xm:f>年度表!$I$27</xm:f>
            <x14:dxf>
              <numFmt numFmtId="196" formatCode="&quot;令&quot;&quot;和&quot;&quot;元&quot;&quot;年&quot;&quot;度&quot;"/>
            </x14:dxf>
          </x14:cfRule>
          <xm:sqref>B7:B11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8">
    <tabColor rgb="FFCCFFCC"/>
    <pageSetUpPr fitToPage="1"/>
  </sheetPr>
  <dimension ref="B2:P16"/>
  <sheetViews>
    <sheetView zoomScaleSheetLayoutView="100" workbookViewId="0">
      <selection activeCell="O6" sqref="O6"/>
    </sheetView>
  </sheetViews>
  <sheetFormatPr defaultColWidth="2.6640625" defaultRowHeight="13.2" x14ac:dyDescent="0.2"/>
  <cols>
    <col min="1" max="1" width="2.6640625" style="1"/>
    <col min="2" max="2" width="7.109375" style="1" bestFit="1" customWidth="1"/>
    <col min="3" max="16" width="5.33203125" style="1" customWidth="1"/>
    <col min="17" max="16384" width="2.6640625" style="1"/>
  </cols>
  <sheetData>
    <row r="2" spans="2:16" x14ac:dyDescent="0.2">
      <c r="B2" s="6" t="s">
        <v>1140</v>
      </c>
    </row>
    <row r="3" spans="2:16" ht="13.8" thickBot="1" x14ac:dyDescent="0.25"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408">
        <v>45661</v>
      </c>
      <c r="N3" s="408"/>
      <c r="O3" s="408"/>
      <c r="P3" s="408"/>
    </row>
    <row r="4" spans="2:16" x14ac:dyDescent="0.2">
      <c r="B4" s="261" t="s">
        <v>383</v>
      </c>
      <c r="C4" s="410" t="s">
        <v>14</v>
      </c>
      <c r="D4" s="409" t="s">
        <v>394</v>
      </c>
      <c r="E4" s="409"/>
      <c r="F4" s="409"/>
      <c r="G4" s="409"/>
      <c r="H4" s="409"/>
      <c r="I4" s="409"/>
      <c r="J4" s="409"/>
      <c r="K4" s="411" t="s">
        <v>395</v>
      </c>
      <c r="L4" s="409" t="s">
        <v>690</v>
      </c>
      <c r="M4" s="409"/>
      <c r="N4" s="409" t="s">
        <v>400</v>
      </c>
      <c r="O4" s="409"/>
      <c r="P4" s="326"/>
    </row>
    <row r="5" spans="2:16" x14ac:dyDescent="0.2">
      <c r="B5" s="284"/>
      <c r="C5" s="288"/>
      <c r="D5" s="281"/>
      <c r="E5" s="281"/>
      <c r="F5" s="281"/>
      <c r="G5" s="281"/>
      <c r="H5" s="281"/>
      <c r="I5" s="281"/>
      <c r="J5" s="281"/>
      <c r="K5" s="412"/>
      <c r="L5" s="281"/>
      <c r="M5" s="281"/>
      <c r="N5" s="281"/>
      <c r="O5" s="281"/>
      <c r="P5" s="282"/>
    </row>
    <row r="6" spans="2:16" ht="88.5" customHeight="1" x14ac:dyDescent="0.2">
      <c r="B6" s="262"/>
      <c r="C6" s="288"/>
      <c r="D6" s="99" t="s">
        <v>384</v>
      </c>
      <c r="E6" s="99" t="s">
        <v>386</v>
      </c>
      <c r="F6" s="99" t="s">
        <v>387</v>
      </c>
      <c r="G6" s="99" t="s">
        <v>388</v>
      </c>
      <c r="H6" s="99" t="s">
        <v>390</v>
      </c>
      <c r="I6" s="99" t="s">
        <v>392</v>
      </c>
      <c r="J6" s="99" t="s">
        <v>393</v>
      </c>
      <c r="K6" s="99" t="s">
        <v>397</v>
      </c>
      <c r="L6" s="99" t="s">
        <v>398</v>
      </c>
      <c r="M6" s="99" t="s">
        <v>399</v>
      </c>
      <c r="N6" s="99" t="s">
        <v>402</v>
      </c>
      <c r="O6" s="99" t="s">
        <v>404</v>
      </c>
      <c r="P6" s="34" t="s">
        <v>405</v>
      </c>
    </row>
    <row r="7" spans="2:16" x14ac:dyDescent="0.2">
      <c r="B7" s="212" t="s">
        <v>14</v>
      </c>
      <c r="C7" s="2">
        <v>351</v>
      </c>
      <c r="D7" s="2">
        <v>109</v>
      </c>
      <c r="E7" s="2">
        <v>12</v>
      </c>
      <c r="F7" s="2">
        <v>34</v>
      </c>
      <c r="G7" s="2">
        <v>25</v>
      </c>
      <c r="H7" s="2">
        <v>5</v>
      </c>
      <c r="I7" s="2">
        <v>20</v>
      </c>
      <c r="J7" s="2">
        <v>14</v>
      </c>
      <c r="K7" s="2">
        <v>4</v>
      </c>
      <c r="L7" s="2">
        <v>15</v>
      </c>
      <c r="M7" s="2">
        <v>18</v>
      </c>
      <c r="N7" s="2">
        <v>52</v>
      </c>
      <c r="O7" s="2">
        <v>7</v>
      </c>
      <c r="P7" s="2">
        <v>36</v>
      </c>
    </row>
    <row r="8" spans="2:16" x14ac:dyDescent="0.2">
      <c r="B8" s="213" t="s">
        <v>406</v>
      </c>
      <c r="C8" s="2">
        <v>1</v>
      </c>
      <c r="D8" s="2">
        <v>1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</row>
    <row r="9" spans="2:16" x14ac:dyDescent="0.2">
      <c r="B9" s="213" t="s">
        <v>407</v>
      </c>
      <c r="C9" s="2">
        <v>21</v>
      </c>
      <c r="D9" s="2">
        <v>6</v>
      </c>
      <c r="E9" s="2">
        <v>0</v>
      </c>
      <c r="F9" s="2">
        <v>4</v>
      </c>
      <c r="G9" s="2">
        <v>2</v>
      </c>
      <c r="H9" s="2">
        <v>0</v>
      </c>
      <c r="I9" s="2">
        <v>1</v>
      </c>
      <c r="J9" s="2">
        <v>1</v>
      </c>
      <c r="K9" s="2">
        <v>0</v>
      </c>
      <c r="L9" s="2">
        <v>1</v>
      </c>
      <c r="M9" s="2">
        <v>0</v>
      </c>
      <c r="N9" s="2">
        <v>3</v>
      </c>
      <c r="O9" s="2">
        <v>0</v>
      </c>
      <c r="P9" s="2">
        <v>3</v>
      </c>
    </row>
    <row r="10" spans="2:16" x14ac:dyDescent="0.2">
      <c r="B10" s="213" t="s">
        <v>408</v>
      </c>
      <c r="C10" s="2">
        <v>3</v>
      </c>
      <c r="D10" s="2">
        <v>0</v>
      </c>
      <c r="E10" s="2">
        <v>1</v>
      </c>
      <c r="F10" s="2">
        <v>0</v>
      </c>
      <c r="G10" s="2">
        <v>0</v>
      </c>
      <c r="H10" s="2">
        <v>2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</row>
    <row r="11" spans="2:16" x14ac:dyDescent="0.2">
      <c r="B11" s="213" t="s">
        <v>409</v>
      </c>
      <c r="C11" s="2">
        <v>54</v>
      </c>
      <c r="D11" s="2">
        <v>54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</row>
    <row r="12" spans="2:16" x14ac:dyDescent="0.2">
      <c r="B12" s="213" t="s">
        <v>410</v>
      </c>
      <c r="C12" s="2">
        <v>3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3</v>
      </c>
      <c r="N12" s="2">
        <v>0</v>
      </c>
      <c r="O12" s="2">
        <v>0</v>
      </c>
      <c r="P12" s="2">
        <v>0</v>
      </c>
    </row>
    <row r="13" spans="2:16" x14ac:dyDescent="0.2">
      <c r="B13" s="213" t="s">
        <v>411</v>
      </c>
      <c r="C13" s="2">
        <v>28</v>
      </c>
      <c r="D13" s="2">
        <v>10</v>
      </c>
      <c r="E13" s="2">
        <v>2</v>
      </c>
      <c r="F13" s="2">
        <v>4</v>
      </c>
      <c r="G13" s="2">
        <v>3</v>
      </c>
      <c r="H13" s="2">
        <v>0</v>
      </c>
      <c r="I13" s="2">
        <v>0</v>
      </c>
      <c r="J13" s="2">
        <v>2</v>
      </c>
      <c r="K13" s="2">
        <v>0</v>
      </c>
      <c r="L13" s="2">
        <v>0</v>
      </c>
      <c r="M13" s="2">
        <v>0</v>
      </c>
      <c r="N13" s="2">
        <v>4</v>
      </c>
      <c r="O13" s="2">
        <v>0</v>
      </c>
      <c r="P13" s="2">
        <v>3</v>
      </c>
    </row>
    <row r="14" spans="2:16" x14ac:dyDescent="0.2">
      <c r="B14" s="213" t="s">
        <v>720</v>
      </c>
      <c r="C14" s="2">
        <v>1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1</v>
      </c>
      <c r="N14" s="2">
        <v>0</v>
      </c>
      <c r="O14" s="2">
        <v>0</v>
      </c>
      <c r="P14" s="2">
        <v>0</v>
      </c>
    </row>
    <row r="15" spans="2:16" ht="13.8" thickBot="1" x14ac:dyDescent="0.25">
      <c r="B15" s="7" t="s">
        <v>412</v>
      </c>
      <c r="C15" s="68">
        <v>240</v>
      </c>
      <c r="D15" s="69">
        <v>38</v>
      </c>
      <c r="E15" s="69">
        <v>9</v>
      </c>
      <c r="F15" s="69">
        <v>26</v>
      </c>
      <c r="G15" s="69">
        <v>20</v>
      </c>
      <c r="H15" s="69">
        <v>3</v>
      </c>
      <c r="I15" s="69">
        <v>19</v>
      </c>
      <c r="J15" s="69">
        <v>11</v>
      </c>
      <c r="K15" s="69">
        <v>4</v>
      </c>
      <c r="L15" s="69">
        <v>14</v>
      </c>
      <c r="M15" s="69">
        <v>14</v>
      </c>
      <c r="N15" s="69">
        <v>45</v>
      </c>
      <c r="O15" s="69">
        <v>7</v>
      </c>
      <c r="P15" s="69">
        <v>30</v>
      </c>
    </row>
    <row r="16" spans="2:16" x14ac:dyDescent="0.2">
      <c r="B16" s="77" t="s">
        <v>1101</v>
      </c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</row>
  </sheetData>
  <mergeCells count="7">
    <mergeCell ref="M3:P3"/>
    <mergeCell ref="N4:P5"/>
    <mergeCell ref="B4:B6"/>
    <mergeCell ref="C4:C6"/>
    <mergeCell ref="D4:J5"/>
    <mergeCell ref="K4:K5"/>
    <mergeCell ref="L4:M5"/>
  </mergeCells>
  <phoneticPr fontId="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CFFCC"/>
    <pageSetUpPr fitToPage="1"/>
  </sheetPr>
  <dimension ref="B2:N33"/>
  <sheetViews>
    <sheetView tabSelected="1" zoomScaleSheetLayoutView="100" workbookViewId="0">
      <selection activeCell="M3" sqref="M3"/>
    </sheetView>
  </sheetViews>
  <sheetFormatPr defaultColWidth="2.6640625" defaultRowHeight="13.2" x14ac:dyDescent="0.2"/>
  <cols>
    <col min="1" max="1" width="2.6640625" style="84"/>
    <col min="2" max="2" width="11" style="84" customWidth="1"/>
    <col min="3" max="3" width="9" style="84" bestFit="1" customWidth="1"/>
    <col min="4" max="9" width="7.6640625" style="84" customWidth="1"/>
    <col min="10" max="12" width="5.21875" style="84" customWidth="1"/>
    <col min="13" max="13" width="2.6640625" style="84" customWidth="1"/>
    <col min="14" max="16384" width="2.6640625" style="84"/>
  </cols>
  <sheetData>
    <row r="2" spans="2:14" x14ac:dyDescent="0.2">
      <c r="B2" s="43" t="s">
        <v>860</v>
      </c>
    </row>
    <row r="3" spans="2:14" ht="13.8" thickBot="1" x14ac:dyDescent="0.25">
      <c r="I3" s="267">
        <f>年度表!$A6</f>
        <v>45298</v>
      </c>
      <c r="J3" s="268"/>
      <c r="K3" s="268"/>
      <c r="L3" s="268"/>
      <c r="M3" s="417"/>
      <c r="N3" s="418"/>
    </row>
    <row r="4" spans="2:14" x14ac:dyDescent="0.2">
      <c r="B4" s="274" t="s">
        <v>23</v>
      </c>
      <c r="C4" s="277" t="s">
        <v>48</v>
      </c>
      <c r="D4" s="269" t="s">
        <v>49</v>
      </c>
      <c r="E4" s="270"/>
      <c r="F4" s="269" t="s">
        <v>53</v>
      </c>
      <c r="G4" s="270"/>
      <c r="H4" s="269" t="s">
        <v>56</v>
      </c>
      <c r="I4" s="270"/>
      <c r="J4" s="269" t="s">
        <v>59</v>
      </c>
      <c r="K4" s="269"/>
      <c r="L4" s="279"/>
    </row>
    <row r="5" spans="2:14" x14ac:dyDescent="0.2">
      <c r="B5" s="275"/>
      <c r="C5" s="278"/>
      <c r="D5" s="271" t="s">
        <v>50</v>
      </c>
      <c r="E5" s="273" t="s">
        <v>51</v>
      </c>
      <c r="F5" s="271" t="s">
        <v>54</v>
      </c>
      <c r="G5" s="272" t="s">
        <v>55</v>
      </c>
      <c r="H5" s="280" t="s">
        <v>57</v>
      </c>
      <c r="I5" s="272" t="s">
        <v>58</v>
      </c>
      <c r="J5" s="271" t="s">
        <v>60</v>
      </c>
      <c r="K5" s="271" t="s">
        <v>61</v>
      </c>
      <c r="L5" s="273" t="s">
        <v>62</v>
      </c>
    </row>
    <row r="6" spans="2:14" x14ac:dyDescent="0.2">
      <c r="B6" s="276"/>
      <c r="C6" s="279"/>
      <c r="D6" s="271"/>
      <c r="E6" s="273"/>
      <c r="F6" s="271"/>
      <c r="G6" s="273"/>
      <c r="H6" s="271"/>
      <c r="I6" s="273"/>
      <c r="J6" s="271"/>
      <c r="K6" s="271"/>
      <c r="L6" s="273"/>
    </row>
    <row r="7" spans="2:14" x14ac:dyDescent="0.2">
      <c r="B7" s="162"/>
      <c r="C7" s="163"/>
      <c r="D7" s="163" t="s">
        <v>52</v>
      </c>
      <c r="E7" s="163" t="s">
        <v>52</v>
      </c>
      <c r="F7" s="163" t="s">
        <v>63</v>
      </c>
      <c r="G7" s="163" t="s">
        <v>63</v>
      </c>
      <c r="H7" s="163" t="s">
        <v>63</v>
      </c>
      <c r="I7" s="163" t="s">
        <v>63</v>
      </c>
      <c r="J7" s="163" t="s">
        <v>1272</v>
      </c>
      <c r="K7" s="163" t="s">
        <v>1272</v>
      </c>
      <c r="L7" s="163" t="s">
        <v>1272</v>
      </c>
    </row>
    <row r="8" spans="2:14" x14ac:dyDescent="0.2">
      <c r="B8" s="164" t="s">
        <v>34</v>
      </c>
      <c r="C8" s="42" t="s">
        <v>1196</v>
      </c>
      <c r="D8" s="42">
        <v>15</v>
      </c>
      <c r="E8" s="42">
        <v>15</v>
      </c>
      <c r="F8" s="42">
        <v>4771</v>
      </c>
      <c r="G8" s="42">
        <v>1293</v>
      </c>
      <c r="H8" s="42">
        <v>8353</v>
      </c>
      <c r="I8" s="42">
        <v>10642</v>
      </c>
      <c r="J8" s="42">
        <v>25</v>
      </c>
      <c r="K8" s="42">
        <v>17</v>
      </c>
      <c r="L8" s="123">
        <v>1.2</v>
      </c>
    </row>
    <row r="9" spans="2:14" x14ac:dyDescent="0.2">
      <c r="B9" s="164" t="s">
        <v>24</v>
      </c>
      <c r="C9" s="42" t="s">
        <v>732</v>
      </c>
      <c r="D9" s="42">
        <v>22</v>
      </c>
      <c r="E9" s="42">
        <v>16</v>
      </c>
      <c r="F9" s="42">
        <v>5898</v>
      </c>
      <c r="G9" s="42">
        <v>1252</v>
      </c>
      <c r="H9" s="42">
        <v>8175</v>
      </c>
      <c r="I9" s="42">
        <v>10448</v>
      </c>
      <c r="J9" s="42">
        <v>25</v>
      </c>
      <c r="K9" s="42">
        <v>14</v>
      </c>
      <c r="L9" s="123">
        <v>1.2</v>
      </c>
    </row>
    <row r="10" spans="2:14" x14ac:dyDescent="0.2">
      <c r="B10" s="164" t="s">
        <v>25</v>
      </c>
      <c r="C10" s="42" t="s">
        <v>733</v>
      </c>
      <c r="D10" s="42">
        <v>17</v>
      </c>
      <c r="E10" s="42">
        <v>19</v>
      </c>
      <c r="F10" s="42">
        <v>5123</v>
      </c>
      <c r="G10" s="42">
        <v>1384</v>
      </c>
      <c r="H10" s="42">
        <v>7615</v>
      </c>
      <c r="I10" s="42">
        <v>13000</v>
      </c>
      <c r="J10" s="42">
        <v>25</v>
      </c>
      <c r="K10" s="42">
        <v>15</v>
      </c>
      <c r="L10" s="123">
        <v>1.1000000000000001</v>
      </c>
    </row>
    <row r="11" spans="2:14" x14ac:dyDescent="0.2">
      <c r="B11" s="164" t="s">
        <v>26</v>
      </c>
      <c r="C11" s="42" t="s">
        <v>734</v>
      </c>
      <c r="D11" s="42">
        <v>18</v>
      </c>
      <c r="E11" s="42">
        <v>18</v>
      </c>
      <c r="F11" s="42">
        <v>6054</v>
      </c>
      <c r="G11" s="42">
        <v>991</v>
      </c>
      <c r="H11" s="42">
        <v>17390</v>
      </c>
      <c r="I11" s="42">
        <v>17588</v>
      </c>
      <c r="J11" s="42">
        <v>25</v>
      </c>
      <c r="K11" s="42">
        <v>17</v>
      </c>
      <c r="L11" s="123">
        <v>1.1000000000000001</v>
      </c>
    </row>
    <row r="12" spans="2:14" x14ac:dyDescent="0.2">
      <c r="B12" s="164" t="s">
        <v>35</v>
      </c>
      <c r="C12" s="42" t="s">
        <v>735</v>
      </c>
      <c r="D12" s="42">
        <v>18</v>
      </c>
      <c r="E12" s="42">
        <v>10</v>
      </c>
      <c r="F12" s="42">
        <v>6192</v>
      </c>
      <c r="G12" s="42">
        <v>894</v>
      </c>
      <c r="H12" s="42">
        <v>8806</v>
      </c>
      <c r="I12" s="42">
        <v>11179</v>
      </c>
      <c r="J12" s="42">
        <v>25</v>
      </c>
      <c r="K12" s="42">
        <v>13</v>
      </c>
      <c r="L12" s="123">
        <v>1.1000000000000001</v>
      </c>
    </row>
    <row r="13" spans="2:14" x14ac:dyDescent="0.2">
      <c r="B13" s="164" t="s">
        <v>36</v>
      </c>
      <c r="C13" s="42" t="s">
        <v>736</v>
      </c>
      <c r="D13" s="42">
        <v>8</v>
      </c>
      <c r="E13" s="42">
        <v>13</v>
      </c>
      <c r="F13" s="42">
        <v>3590</v>
      </c>
      <c r="G13" s="42">
        <v>1215</v>
      </c>
      <c r="H13" s="42">
        <v>7414</v>
      </c>
      <c r="I13" s="42">
        <v>13273</v>
      </c>
      <c r="J13" s="42">
        <v>25</v>
      </c>
      <c r="K13" s="42">
        <v>13</v>
      </c>
      <c r="L13" s="123">
        <v>1.1000000000000001</v>
      </c>
    </row>
    <row r="14" spans="2:14" x14ac:dyDescent="0.2">
      <c r="B14" s="164" t="s">
        <v>37</v>
      </c>
      <c r="C14" s="42" t="s">
        <v>1197</v>
      </c>
      <c r="D14" s="42">
        <v>21</v>
      </c>
      <c r="E14" s="42">
        <v>21</v>
      </c>
      <c r="F14" s="42">
        <v>6225</v>
      </c>
      <c r="G14" s="42">
        <v>1529</v>
      </c>
      <c r="H14" s="42">
        <v>9480</v>
      </c>
      <c r="I14" s="42">
        <v>23092</v>
      </c>
      <c r="J14" s="42">
        <v>25</v>
      </c>
      <c r="K14" s="42">
        <v>15</v>
      </c>
      <c r="L14" s="123">
        <v>1.1000000000000001</v>
      </c>
    </row>
    <row r="15" spans="2:14" x14ac:dyDescent="0.2">
      <c r="B15" s="164" t="s">
        <v>38</v>
      </c>
      <c r="C15" s="42" t="s">
        <v>733</v>
      </c>
      <c r="D15" s="42">
        <v>21</v>
      </c>
      <c r="E15" s="42">
        <v>14</v>
      </c>
      <c r="F15" s="42">
        <v>5698</v>
      </c>
      <c r="G15" s="42">
        <v>1295</v>
      </c>
      <c r="H15" s="42">
        <v>8992</v>
      </c>
      <c r="I15" s="42">
        <v>10894</v>
      </c>
      <c r="J15" s="42">
        <v>25</v>
      </c>
      <c r="K15" s="42">
        <v>17</v>
      </c>
      <c r="L15" s="123">
        <v>1.2</v>
      </c>
    </row>
    <row r="16" spans="2:14" x14ac:dyDescent="0.2">
      <c r="B16" s="164" t="s">
        <v>39</v>
      </c>
      <c r="C16" s="42" t="s">
        <v>737</v>
      </c>
      <c r="D16" s="42">
        <v>27</v>
      </c>
      <c r="E16" s="42">
        <v>16</v>
      </c>
      <c r="F16" s="42">
        <v>6429</v>
      </c>
      <c r="G16" s="42">
        <v>1710</v>
      </c>
      <c r="H16" s="42">
        <v>7745</v>
      </c>
      <c r="I16" s="42">
        <v>25225</v>
      </c>
      <c r="J16" s="42">
        <v>25</v>
      </c>
      <c r="K16" s="42">
        <v>17</v>
      </c>
      <c r="L16" s="123">
        <v>1.2</v>
      </c>
    </row>
    <row r="17" spans="2:12" x14ac:dyDescent="0.2">
      <c r="B17" s="164" t="s">
        <v>40</v>
      </c>
      <c r="C17" s="42" t="s">
        <v>735</v>
      </c>
      <c r="D17" s="42">
        <v>9</v>
      </c>
      <c r="E17" s="42">
        <v>17</v>
      </c>
      <c r="F17" s="42">
        <v>4219</v>
      </c>
      <c r="G17" s="42">
        <v>1380</v>
      </c>
      <c r="H17" s="42">
        <v>7414</v>
      </c>
      <c r="I17" s="42">
        <v>14194</v>
      </c>
      <c r="J17" s="42">
        <v>25</v>
      </c>
      <c r="K17" s="42">
        <v>13</v>
      </c>
      <c r="L17" s="123">
        <v>1.1000000000000001</v>
      </c>
    </row>
    <row r="18" spans="2:12" x14ac:dyDescent="0.2">
      <c r="B18" s="164" t="s">
        <v>27</v>
      </c>
      <c r="C18" s="42" t="s">
        <v>1197</v>
      </c>
      <c r="D18" s="42">
        <v>10</v>
      </c>
      <c r="E18" s="42">
        <v>13</v>
      </c>
      <c r="F18" s="42">
        <v>4329</v>
      </c>
      <c r="G18" s="42">
        <v>1344</v>
      </c>
      <c r="H18" s="42">
        <v>8438</v>
      </c>
      <c r="I18" s="42">
        <v>14947</v>
      </c>
      <c r="J18" s="42">
        <v>25</v>
      </c>
      <c r="K18" s="42">
        <v>13</v>
      </c>
      <c r="L18" s="123">
        <v>1.2</v>
      </c>
    </row>
    <row r="19" spans="2:12" x14ac:dyDescent="0.2">
      <c r="B19" s="164" t="s">
        <v>28</v>
      </c>
      <c r="C19" s="42" t="s">
        <v>1197</v>
      </c>
      <c r="D19" s="42">
        <v>22</v>
      </c>
      <c r="E19" s="42">
        <v>14</v>
      </c>
      <c r="F19" s="42">
        <v>7208</v>
      </c>
      <c r="G19" s="42">
        <v>880</v>
      </c>
      <c r="H19" s="42">
        <v>10745</v>
      </c>
      <c r="I19" s="42">
        <v>17082</v>
      </c>
      <c r="J19" s="42">
        <v>25</v>
      </c>
      <c r="K19" s="42">
        <v>12</v>
      </c>
      <c r="L19" s="123">
        <v>1</v>
      </c>
    </row>
    <row r="20" spans="2:12" x14ac:dyDescent="0.2">
      <c r="B20" s="164" t="s">
        <v>29</v>
      </c>
      <c r="C20" s="42" t="s">
        <v>738</v>
      </c>
      <c r="D20" s="42">
        <v>11</v>
      </c>
      <c r="E20" s="42">
        <v>13</v>
      </c>
      <c r="F20" s="42">
        <v>5003</v>
      </c>
      <c r="G20" s="42">
        <v>1215</v>
      </c>
      <c r="H20" s="42">
        <v>9678</v>
      </c>
      <c r="I20" s="42">
        <v>16381</v>
      </c>
      <c r="J20" s="42">
        <v>25</v>
      </c>
      <c r="K20" s="42">
        <v>13</v>
      </c>
      <c r="L20" s="123">
        <v>1.2</v>
      </c>
    </row>
    <row r="21" spans="2:12" x14ac:dyDescent="0.2">
      <c r="B21" s="164" t="s">
        <v>41</v>
      </c>
      <c r="C21" s="42" t="s">
        <v>1197</v>
      </c>
      <c r="D21" s="42">
        <v>6</v>
      </c>
      <c r="E21" s="42">
        <v>7</v>
      </c>
      <c r="F21" s="42">
        <v>1823</v>
      </c>
      <c r="G21" s="42">
        <v>704</v>
      </c>
      <c r="H21" s="42">
        <v>9493</v>
      </c>
      <c r="I21" s="42">
        <v>8700</v>
      </c>
      <c r="J21" s="42">
        <v>25</v>
      </c>
      <c r="K21" s="42">
        <v>10</v>
      </c>
      <c r="L21" s="123">
        <v>1</v>
      </c>
    </row>
    <row r="22" spans="2:12" x14ac:dyDescent="0.2">
      <c r="B22" s="164" t="s">
        <v>42</v>
      </c>
      <c r="C22" s="42" t="s">
        <v>739</v>
      </c>
      <c r="D22" s="42">
        <v>14</v>
      </c>
      <c r="E22" s="42">
        <v>11</v>
      </c>
      <c r="F22" s="42">
        <v>4500</v>
      </c>
      <c r="G22" s="42">
        <v>1303</v>
      </c>
      <c r="H22" s="42">
        <v>7778</v>
      </c>
      <c r="I22" s="42">
        <v>14357</v>
      </c>
      <c r="J22" s="42">
        <v>25</v>
      </c>
      <c r="K22" s="42">
        <v>13</v>
      </c>
      <c r="L22" s="123">
        <v>1.1000000000000001</v>
      </c>
    </row>
    <row r="23" spans="2:12" x14ac:dyDescent="0.2">
      <c r="B23" s="164" t="s">
        <v>30</v>
      </c>
      <c r="C23" s="42" t="s">
        <v>740</v>
      </c>
      <c r="D23" s="42">
        <v>26</v>
      </c>
      <c r="E23" s="42">
        <v>13</v>
      </c>
      <c r="F23" s="42">
        <v>6788</v>
      </c>
      <c r="G23" s="42">
        <v>1350</v>
      </c>
      <c r="H23" s="42">
        <v>11700</v>
      </c>
      <c r="I23" s="42">
        <v>14570</v>
      </c>
      <c r="J23" s="42">
        <v>25</v>
      </c>
      <c r="K23" s="42">
        <v>17</v>
      </c>
      <c r="L23" s="123">
        <v>1.2</v>
      </c>
    </row>
    <row r="24" spans="2:12" x14ac:dyDescent="0.2">
      <c r="B24" s="164" t="s">
        <v>31</v>
      </c>
      <c r="C24" s="42" t="s">
        <v>741</v>
      </c>
      <c r="D24" s="42">
        <v>17</v>
      </c>
      <c r="E24" s="42">
        <v>19</v>
      </c>
      <c r="F24" s="42">
        <v>6944</v>
      </c>
      <c r="G24" s="42">
        <v>1014</v>
      </c>
      <c r="H24" s="42">
        <v>8714</v>
      </c>
      <c r="I24" s="42">
        <v>14865</v>
      </c>
      <c r="J24" s="42">
        <v>25</v>
      </c>
      <c r="K24" s="42">
        <v>17</v>
      </c>
      <c r="L24" s="123">
        <v>1.1000000000000001</v>
      </c>
    </row>
    <row r="25" spans="2:12" x14ac:dyDescent="0.2">
      <c r="B25" s="164" t="s">
        <v>32</v>
      </c>
      <c r="C25" s="42" t="s">
        <v>1198</v>
      </c>
      <c r="D25" s="42">
        <v>16</v>
      </c>
      <c r="E25" s="42">
        <v>14</v>
      </c>
      <c r="F25" s="42">
        <v>5547</v>
      </c>
      <c r="G25" s="42">
        <v>802</v>
      </c>
      <c r="H25" s="42">
        <v>8885</v>
      </c>
      <c r="I25" s="42">
        <v>19115</v>
      </c>
      <c r="J25" s="42">
        <v>25</v>
      </c>
      <c r="K25" s="42">
        <v>13</v>
      </c>
      <c r="L25" s="123">
        <v>1.2</v>
      </c>
    </row>
    <row r="26" spans="2:12" x14ac:dyDescent="0.2">
      <c r="B26" s="164" t="s">
        <v>43</v>
      </c>
      <c r="C26" s="42" t="s">
        <v>733</v>
      </c>
      <c r="D26" s="42">
        <v>9</v>
      </c>
      <c r="E26" s="42">
        <v>12</v>
      </c>
      <c r="F26" s="42">
        <v>4048</v>
      </c>
      <c r="G26" s="42">
        <v>854</v>
      </c>
      <c r="H26" s="42">
        <v>7943</v>
      </c>
      <c r="I26" s="42">
        <v>6560</v>
      </c>
      <c r="J26" s="42">
        <v>25</v>
      </c>
      <c r="K26" s="42">
        <v>13</v>
      </c>
      <c r="L26" s="123">
        <v>1.1000000000000001</v>
      </c>
    </row>
    <row r="27" spans="2:12" x14ac:dyDescent="0.2">
      <c r="B27" s="164" t="s">
        <v>33</v>
      </c>
      <c r="C27" s="42" t="s">
        <v>733</v>
      </c>
      <c r="D27" s="42">
        <v>8</v>
      </c>
      <c r="E27" s="42">
        <v>12</v>
      </c>
      <c r="F27" s="42">
        <v>3070</v>
      </c>
      <c r="G27" s="42">
        <v>1027</v>
      </c>
      <c r="H27" s="42">
        <v>7655</v>
      </c>
      <c r="I27" s="42">
        <v>15208</v>
      </c>
      <c r="J27" s="42">
        <v>25</v>
      </c>
      <c r="K27" s="42">
        <v>15</v>
      </c>
      <c r="L27" s="123">
        <v>1.1000000000000001</v>
      </c>
    </row>
    <row r="28" spans="2:12" x14ac:dyDescent="0.2">
      <c r="B28" s="164" t="s">
        <v>44</v>
      </c>
      <c r="C28" s="42" t="s">
        <v>1197</v>
      </c>
      <c r="D28" s="42">
        <v>7</v>
      </c>
      <c r="E28" s="42">
        <v>10</v>
      </c>
      <c r="F28" s="42">
        <v>3007</v>
      </c>
      <c r="G28" s="42">
        <v>900</v>
      </c>
      <c r="H28" s="42">
        <v>7740</v>
      </c>
      <c r="I28" s="42">
        <v>10155</v>
      </c>
      <c r="J28" s="42">
        <v>25</v>
      </c>
      <c r="K28" s="42">
        <v>10</v>
      </c>
      <c r="L28" s="123">
        <v>1.1000000000000001</v>
      </c>
    </row>
    <row r="29" spans="2:12" x14ac:dyDescent="0.2">
      <c r="B29" s="164" t="s">
        <v>45</v>
      </c>
      <c r="C29" s="42" t="s">
        <v>735</v>
      </c>
      <c r="D29" s="42">
        <v>12</v>
      </c>
      <c r="E29" s="42">
        <v>8</v>
      </c>
      <c r="F29" s="42">
        <v>3530</v>
      </c>
      <c r="G29" s="42">
        <v>1026</v>
      </c>
      <c r="H29" s="42">
        <v>5474</v>
      </c>
      <c r="I29" s="42">
        <v>7066</v>
      </c>
      <c r="J29" s="42">
        <v>25</v>
      </c>
      <c r="K29" s="42">
        <v>13</v>
      </c>
      <c r="L29" s="123">
        <v>1.1000000000000001</v>
      </c>
    </row>
    <row r="30" spans="2:12" x14ac:dyDescent="0.2">
      <c r="B30" s="164" t="s">
        <v>46</v>
      </c>
      <c r="C30" s="42" t="s">
        <v>1199</v>
      </c>
      <c r="D30" s="42">
        <v>6</v>
      </c>
      <c r="E30" s="42">
        <v>10</v>
      </c>
      <c r="F30" s="42">
        <v>1954</v>
      </c>
      <c r="G30" s="42">
        <v>679</v>
      </c>
      <c r="H30" s="42">
        <v>6553</v>
      </c>
      <c r="I30" s="42">
        <v>4576</v>
      </c>
      <c r="J30" s="42">
        <v>25</v>
      </c>
      <c r="K30" s="42">
        <v>12</v>
      </c>
      <c r="L30" s="123">
        <v>1.3</v>
      </c>
    </row>
    <row r="31" spans="2:12" ht="13.8" thickBot="1" x14ac:dyDescent="0.25">
      <c r="B31" s="165" t="s">
        <v>47</v>
      </c>
      <c r="C31" s="70" t="s">
        <v>1200</v>
      </c>
      <c r="D31" s="70">
        <v>10</v>
      </c>
      <c r="E31" s="70">
        <v>10</v>
      </c>
      <c r="F31" s="70">
        <v>3656</v>
      </c>
      <c r="G31" s="70">
        <v>1529</v>
      </c>
      <c r="H31" s="70">
        <v>7780</v>
      </c>
      <c r="I31" s="70">
        <v>9245</v>
      </c>
      <c r="J31" s="70">
        <v>25</v>
      </c>
      <c r="K31" s="70">
        <v>15</v>
      </c>
      <c r="L31" s="124">
        <v>1.2</v>
      </c>
    </row>
    <row r="32" spans="2:12" x14ac:dyDescent="0.2">
      <c r="B32" s="84" t="s">
        <v>1417</v>
      </c>
    </row>
    <row r="33" spans="2:2" x14ac:dyDescent="0.2">
      <c r="B33" s="84" t="s">
        <v>1416</v>
      </c>
    </row>
  </sheetData>
  <mergeCells count="16">
    <mergeCell ref="I3:L3"/>
    <mergeCell ref="F4:G4"/>
    <mergeCell ref="F5:F6"/>
    <mergeCell ref="G5:G6"/>
    <mergeCell ref="B4:B6"/>
    <mergeCell ref="C4:C6"/>
    <mergeCell ref="D5:D6"/>
    <mergeCell ref="E5:E6"/>
    <mergeCell ref="D4:E4"/>
    <mergeCell ref="H4:I4"/>
    <mergeCell ref="H5:H6"/>
    <mergeCell ref="I5:I6"/>
    <mergeCell ref="J4:L4"/>
    <mergeCell ref="J5:J6"/>
    <mergeCell ref="K5:K6"/>
    <mergeCell ref="L5:L6"/>
  </mergeCells>
  <phoneticPr fontId="9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0A09C-B142-41BB-AB51-6C097BAAB4F3}">
  <sheetPr codeName="Sheet29">
    <tabColor rgb="FFCCFFCC"/>
  </sheetPr>
  <dimension ref="B2:K353"/>
  <sheetViews>
    <sheetView showGridLines="0" topLeftCell="A291" zoomScaleNormal="100" zoomScaleSheetLayoutView="100" workbookViewId="0">
      <selection activeCell="B311" sqref="B311:I353"/>
    </sheetView>
  </sheetViews>
  <sheetFormatPr defaultColWidth="2.6640625" defaultRowHeight="13.2" x14ac:dyDescent="0.2"/>
  <cols>
    <col min="1" max="1" width="2.6640625" style="74"/>
    <col min="2" max="2" width="4.44140625" style="74" bestFit="1" customWidth="1"/>
    <col min="3" max="3" width="30.6640625" style="74" customWidth="1"/>
    <col min="4" max="4" width="18.109375" style="74" customWidth="1"/>
    <col min="5" max="5" width="8.109375" style="74" bestFit="1" customWidth="1"/>
    <col min="6" max="6" width="3.33203125" style="74" bestFit="1" customWidth="1"/>
    <col min="7" max="8" width="20.6640625" style="74" customWidth="1"/>
    <col min="9" max="9" width="10.21875" style="74" bestFit="1" customWidth="1"/>
    <col min="10" max="10" width="3.109375" style="74" customWidth="1"/>
    <col min="11" max="11" width="1.6640625" style="74" customWidth="1"/>
    <col min="12" max="257" width="2.6640625" style="74"/>
    <col min="258" max="258" width="4.44140625" style="74" bestFit="1" customWidth="1"/>
    <col min="259" max="259" width="30.6640625" style="74" customWidth="1"/>
    <col min="260" max="260" width="18.109375" style="74" customWidth="1"/>
    <col min="261" max="261" width="8.109375" style="74" bestFit="1" customWidth="1"/>
    <col min="262" max="262" width="3.33203125" style="74" bestFit="1" customWidth="1"/>
    <col min="263" max="264" width="20.6640625" style="74" customWidth="1"/>
    <col min="265" max="265" width="10.21875" style="74" bestFit="1" customWidth="1"/>
    <col min="266" max="513" width="2.6640625" style="74"/>
    <col min="514" max="514" width="4.44140625" style="74" bestFit="1" customWidth="1"/>
    <col min="515" max="515" width="30.6640625" style="74" customWidth="1"/>
    <col min="516" max="516" width="18.109375" style="74" customWidth="1"/>
    <col min="517" max="517" width="8.109375" style="74" bestFit="1" customWidth="1"/>
    <col min="518" max="518" width="3.33203125" style="74" bestFit="1" customWidth="1"/>
    <col min="519" max="520" width="20.6640625" style="74" customWidth="1"/>
    <col min="521" max="521" width="10.21875" style="74" bestFit="1" customWidth="1"/>
    <col min="522" max="769" width="2.6640625" style="74"/>
    <col min="770" max="770" width="4.44140625" style="74" bestFit="1" customWidth="1"/>
    <col min="771" max="771" width="30.6640625" style="74" customWidth="1"/>
    <col min="772" max="772" width="18.109375" style="74" customWidth="1"/>
    <col min="773" max="773" width="8.109375" style="74" bestFit="1" customWidth="1"/>
    <col min="774" max="774" width="3.33203125" style="74" bestFit="1" customWidth="1"/>
    <col min="775" max="776" width="20.6640625" style="74" customWidth="1"/>
    <col min="777" max="777" width="10.21875" style="74" bestFit="1" customWidth="1"/>
    <col min="778" max="1025" width="2.6640625" style="74"/>
    <col min="1026" max="1026" width="4.44140625" style="74" bestFit="1" customWidth="1"/>
    <col min="1027" max="1027" width="30.6640625" style="74" customWidth="1"/>
    <col min="1028" max="1028" width="18.109375" style="74" customWidth="1"/>
    <col min="1029" max="1029" width="8.109375" style="74" bestFit="1" customWidth="1"/>
    <col min="1030" max="1030" width="3.33203125" style="74" bestFit="1" customWidth="1"/>
    <col min="1031" max="1032" width="20.6640625" style="74" customWidth="1"/>
    <col min="1033" max="1033" width="10.21875" style="74" bestFit="1" customWidth="1"/>
    <col min="1034" max="1281" width="2.6640625" style="74"/>
    <col min="1282" max="1282" width="4.44140625" style="74" bestFit="1" customWidth="1"/>
    <col min="1283" max="1283" width="30.6640625" style="74" customWidth="1"/>
    <col min="1284" max="1284" width="18.109375" style="74" customWidth="1"/>
    <col min="1285" max="1285" width="8.109375" style="74" bestFit="1" customWidth="1"/>
    <col min="1286" max="1286" width="3.33203125" style="74" bestFit="1" customWidth="1"/>
    <col min="1287" max="1288" width="20.6640625" style="74" customWidth="1"/>
    <col min="1289" max="1289" width="10.21875" style="74" bestFit="1" customWidth="1"/>
    <col min="1290" max="1537" width="2.6640625" style="74"/>
    <col min="1538" max="1538" width="4.44140625" style="74" bestFit="1" customWidth="1"/>
    <col min="1539" max="1539" width="30.6640625" style="74" customWidth="1"/>
    <col min="1540" max="1540" width="18.109375" style="74" customWidth="1"/>
    <col min="1541" max="1541" width="8.109375" style="74" bestFit="1" customWidth="1"/>
    <col min="1542" max="1542" width="3.33203125" style="74" bestFit="1" customWidth="1"/>
    <col min="1543" max="1544" width="20.6640625" style="74" customWidth="1"/>
    <col min="1545" max="1545" width="10.21875" style="74" bestFit="1" customWidth="1"/>
    <col min="1546" max="1793" width="2.6640625" style="74"/>
    <col min="1794" max="1794" width="4.44140625" style="74" bestFit="1" customWidth="1"/>
    <col min="1795" max="1795" width="30.6640625" style="74" customWidth="1"/>
    <col min="1796" max="1796" width="18.109375" style="74" customWidth="1"/>
    <col min="1797" max="1797" width="8.109375" style="74" bestFit="1" customWidth="1"/>
    <col min="1798" max="1798" width="3.33203125" style="74" bestFit="1" customWidth="1"/>
    <col min="1799" max="1800" width="20.6640625" style="74" customWidth="1"/>
    <col min="1801" max="1801" width="10.21875" style="74" bestFit="1" customWidth="1"/>
    <col min="1802" max="2049" width="2.6640625" style="74"/>
    <col min="2050" max="2050" width="4.44140625" style="74" bestFit="1" customWidth="1"/>
    <col min="2051" max="2051" width="30.6640625" style="74" customWidth="1"/>
    <col min="2052" max="2052" width="18.109375" style="74" customWidth="1"/>
    <col min="2053" max="2053" width="8.109375" style="74" bestFit="1" customWidth="1"/>
    <col min="2054" max="2054" width="3.33203125" style="74" bestFit="1" customWidth="1"/>
    <col min="2055" max="2056" width="20.6640625" style="74" customWidth="1"/>
    <col min="2057" max="2057" width="10.21875" style="74" bestFit="1" customWidth="1"/>
    <col min="2058" max="2305" width="2.6640625" style="74"/>
    <col min="2306" max="2306" width="4.44140625" style="74" bestFit="1" customWidth="1"/>
    <col min="2307" max="2307" width="30.6640625" style="74" customWidth="1"/>
    <col min="2308" max="2308" width="18.109375" style="74" customWidth="1"/>
    <col min="2309" max="2309" width="8.109375" style="74" bestFit="1" customWidth="1"/>
    <col min="2310" max="2310" width="3.33203125" style="74" bestFit="1" customWidth="1"/>
    <col min="2311" max="2312" width="20.6640625" style="74" customWidth="1"/>
    <col min="2313" max="2313" width="10.21875" style="74" bestFit="1" customWidth="1"/>
    <col min="2314" max="2561" width="2.6640625" style="74"/>
    <col min="2562" max="2562" width="4.44140625" style="74" bestFit="1" customWidth="1"/>
    <col min="2563" max="2563" width="30.6640625" style="74" customWidth="1"/>
    <col min="2564" max="2564" width="18.109375" style="74" customWidth="1"/>
    <col min="2565" max="2565" width="8.109375" style="74" bestFit="1" customWidth="1"/>
    <col min="2566" max="2566" width="3.33203125" style="74" bestFit="1" customWidth="1"/>
    <col min="2567" max="2568" width="20.6640625" style="74" customWidth="1"/>
    <col min="2569" max="2569" width="10.21875" style="74" bestFit="1" customWidth="1"/>
    <col min="2570" max="2817" width="2.6640625" style="74"/>
    <col min="2818" max="2818" width="4.44140625" style="74" bestFit="1" customWidth="1"/>
    <col min="2819" max="2819" width="30.6640625" style="74" customWidth="1"/>
    <col min="2820" max="2820" width="18.109375" style="74" customWidth="1"/>
    <col min="2821" max="2821" width="8.109375" style="74" bestFit="1" customWidth="1"/>
    <col min="2822" max="2822" width="3.33203125" style="74" bestFit="1" customWidth="1"/>
    <col min="2823" max="2824" width="20.6640625" style="74" customWidth="1"/>
    <col min="2825" max="2825" width="10.21875" style="74" bestFit="1" customWidth="1"/>
    <col min="2826" max="3073" width="2.6640625" style="74"/>
    <col min="3074" max="3074" width="4.44140625" style="74" bestFit="1" customWidth="1"/>
    <col min="3075" max="3075" width="30.6640625" style="74" customWidth="1"/>
    <col min="3076" max="3076" width="18.109375" style="74" customWidth="1"/>
    <col min="3077" max="3077" width="8.109375" style="74" bestFit="1" customWidth="1"/>
    <col min="3078" max="3078" width="3.33203125" style="74" bestFit="1" customWidth="1"/>
    <col min="3079" max="3080" width="20.6640625" style="74" customWidth="1"/>
    <col min="3081" max="3081" width="10.21875" style="74" bestFit="1" customWidth="1"/>
    <col min="3082" max="3329" width="2.6640625" style="74"/>
    <col min="3330" max="3330" width="4.44140625" style="74" bestFit="1" customWidth="1"/>
    <col min="3331" max="3331" width="30.6640625" style="74" customWidth="1"/>
    <col min="3332" max="3332" width="18.109375" style="74" customWidth="1"/>
    <col min="3333" max="3333" width="8.109375" style="74" bestFit="1" customWidth="1"/>
    <col min="3334" max="3334" width="3.33203125" style="74" bestFit="1" customWidth="1"/>
    <col min="3335" max="3336" width="20.6640625" style="74" customWidth="1"/>
    <col min="3337" max="3337" width="10.21875" style="74" bestFit="1" customWidth="1"/>
    <col min="3338" max="3585" width="2.6640625" style="74"/>
    <col min="3586" max="3586" width="4.44140625" style="74" bestFit="1" customWidth="1"/>
    <col min="3587" max="3587" width="30.6640625" style="74" customWidth="1"/>
    <col min="3588" max="3588" width="18.109375" style="74" customWidth="1"/>
    <col min="3589" max="3589" width="8.109375" style="74" bestFit="1" customWidth="1"/>
    <col min="3590" max="3590" width="3.33203125" style="74" bestFit="1" customWidth="1"/>
    <col min="3591" max="3592" width="20.6640625" style="74" customWidth="1"/>
    <col min="3593" max="3593" width="10.21875" style="74" bestFit="1" customWidth="1"/>
    <col min="3594" max="3841" width="2.6640625" style="74"/>
    <col min="3842" max="3842" width="4.44140625" style="74" bestFit="1" customWidth="1"/>
    <col min="3843" max="3843" width="30.6640625" style="74" customWidth="1"/>
    <col min="3844" max="3844" width="18.109375" style="74" customWidth="1"/>
    <col min="3845" max="3845" width="8.109375" style="74" bestFit="1" customWidth="1"/>
    <col min="3846" max="3846" width="3.33203125" style="74" bestFit="1" customWidth="1"/>
    <col min="3847" max="3848" width="20.6640625" style="74" customWidth="1"/>
    <col min="3849" max="3849" width="10.21875" style="74" bestFit="1" customWidth="1"/>
    <col min="3850" max="4097" width="2.6640625" style="74"/>
    <col min="4098" max="4098" width="4.44140625" style="74" bestFit="1" customWidth="1"/>
    <col min="4099" max="4099" width="30.6640625" style="74" customWidth="1"/>
    <col min="4100" max="4100" width="18.109375" style="74" customWidth="1"/>
    <col min="4101" max="4101" width="8.109375" style="74" bestFit="1" customWidth="1"/>
    <col min="4102" max="4102" width="3.33203125" style="74" bestFit="1" customWidth="1"/>
    <col min="4103" max="4104" width="20.6640625" style="74" customWidth="1"/>
    <col min="4105" max="4105" width="10.21875" style="74" bestFit="1" customWidth="1"/>
    <col min="4106" max="4353" width="2.6640625" style="74"/>
    <col min="4354" max="4354" width="4.44140625" style="74" bestFit="1" customWidth="1"/>
    <col min="4355" max="4355" width="30.6640625" style="74" customWidth="1"/>
    <col min="4356" max="4356" width="18.109375" style="74" customWidth="1"/>
    <col min="4357" max="4357" width="8.109375" style="74" bestFit="1" customWidth="1"/>
    <col min="4358" max="4358" width="3.33203125" style="74" bestFit="1" customWidth="1"/>
    <col min="4359" max="4360" width="20.6640625" style="74" customWidth="1"/>
    <col min="4361" max="4361" width="10.21875" style="74" bestFit="1" customWidth="1"/>
    <col min="4362" max="4609" width="2.6640625" style="74"/>
    <col min="4610" max="4610" width="4.44140625" style="74" bestFit="1" customWidth="1"/>
    <col min="4611" max="4611" width="30.6640625" style="74" customWidth="1"/>
    <col min="4612" max="4612" width="18.109375" style="74" customWidth="1"/>
    <col min="4613" max="4613" width="8.109375" style="74" bestFit="1" customWidth="1"/>
    <col min="4614" max="4614" width="3.33203125" style="74" bestFit="1" customWidth="1"/>
    <col min="4615" max="4616" width="20.6640625" style="74" customWidth="1"/>
    <col min="4617" max="4617" width="10.21875" style="74" bestFit="1" customWidth="1"/>
    <col min="4618" max="4865" width="2.6640625" style="74"/>
    <col min="4866" max="4866" width="4.44140625" style="74" bestFit="1" customWidth="1"/>
    <col min="4867" max="4867" width="30.6640625" style="74" customWidth="1"/>
    <col min="4868" max="4868" width="18.109375" style="74" customWidth="1"/>
    <col min="4869" max="4869" width="8.109375" style="74" bestFit="1" customWidth="1"/>
    <col min="4870" max="4870" width="3.33203125" style="74" bestFit="1" customWidth="1"/>
    <col min="4871" max="4872" width="20.6640625" style="74" customWidth="1"/>
    <col min="4873" max="4873" width="10.21875" style="74" bestFit="1" customWidth="1"/>
    <col min="4874" max="5121" width="2.6640625" style="74"/>
    <col min="5122" max="5122" width="4.44140625" style="74" bestFit="1" customWidth="1"/>
    <col min="5123" max="5123" width="30.6640625" style="74" customWidth="1"/>
    <col min="5124" max="5124" width="18.109375" style="74" customWidth="1"/>
    <col min="5125" max="5125" width="8.109375" style="74" bestFit="1" customWidth="1"/>
    <col min="5126" max="5126" width="3.33203125" style="74" bestFit="1" customWidth="1"/>
    <col min="5127" max="5128" width="20.6640625" style="74" customWidth="1"/>
    <col min="5129" max="5129" width="10.21875" style="74" bestFit="1" customWidth="1"/>
    <col min="5130" max="5377" width="2.6640625" style="74"/>
    <col min="5378" max="5378" width="4.44140625" style="74" bestFit="1" customWidth="1"/>
    <col min="5379" max="5379" width="30.6640625" style="74" customWidth="1"/>
    <col min="5380" max="5380" width="18.109375" style="74" customWidth="1"/>
    <col min="5381" max="5381" width="8.109375" style="74" bestFit="1" customWidth="1"/>
    <col min="5382" max="5382" width="3.33203125" style="74" bestFit="1" customWidth="1"/>
    <col min="5383" max="5384" width="20.6640625" style="74" customWidth="1"/>
    <col min="5385" max="5385" width="10.21875" style="74" bestFit="1" customWidth="1"/>
    <col min="5386" max="5633" width="2.6640625" style="74"/>
    <col min="5634" max="5634" width="4.44140625" style="74" bestFit="1" customWidth="1"/>
    <col min="5635" max="5635" width="30.6640625" style="74" customWidth="1"/>
    <col min="5636" max="5636" width="18.109375" style="74" customWidth="1"/>
    <col min="5637" max="5637" width="8.109375" style="74" bestFit="1" customWidth="1"/>
    <col min="5638" max="5638" width="3.33203125" style="74" bestFit="1" customWidth="1"/>
    <col min="5639" max="5640" width="20.6640625" style="74" customWidth="1"/>
    <col min="5641" max="5641" width="10.21875" style="74" bestFit="1" customWidth="1"/>
    <col min="5642" max="5889" width="2.6640625" style="74"/>
    <col min="5890" max="5890" width="4.44140625" style="74" bestFit="1" customWidth="1"/>
    <col min="5891" max="5891" width="30.6640625" style="74" customWidth="1"/>
    <col min="5892" max="5892" width="18.109375" style="74" customWidth="1"/>
    <col min="5893" max="5893" width="8.109375" style="74" bestFit="1" customWidth="1"/>
    <col min="5894" max="5894" width="3.33203125" style="74" bestFit="1" customWidth="1"/>
    <col min="5895" max="5896" width="20.6640625" style="74" customWidth="1"/>
    <col min="5897" max="5897" width="10.21875" style="74" bestFit="1" customWidth="1"/>
    <col min="5898" max="6145" width="2.6640625" style="74"/>
    <col min="6146" max="6146" width="4.44140625" style="74" bestFit="1" customWidth="1"/>
    <col min="6147" max="6147" width="30.6640625" style="74" customWidth="1"/>
    <col min="6148" max="6148" width="18.109375" style="74" customWidth="1"/>
    <col min="6149" max="6149" width="8.109375" style="74" bestFit="1" customWidth="1"/>
    <col min="6150" max="6150" width="3.33203125" style="74" bestFit="1" customWidth="1"/>
    <col min="6151" max="6152" width="20.6640625" style="74" customWidth="1"/>
    <col min="6153" max="6153" width="10.21875" style="74" bestFit="1" customWidth="1"/>
    <col min="6154" max="6401" width="2.6640625" style="74"/>
    <col min="6402" max="6402" width="4.44140625" style="74" bestFit="1" customWidth="1"/>
    <col min="6403" max="6403" width="30.6640625" style="74" customWidth="1"/>
    <col min="6404" max="6404" width="18.109375" style="74" customWidth="1"/>
    <col min="6405" max="6405" width="8.109375" style="74" bestFit="1" customWidth="1"/>
    <col min="6406" max="6406" width="3.33203125" style="74" bestFit="1" customWidth="1"/>
    <col min="6407" max="6408" width="20.6640625" style="74" customWidth="1"/>
    <col min="6409" max="6409" width="10.21875" style="74" bestFit="1" customWidth="1"/>
    <col min="6410" max="6657" width="2.6640625" style="74"/>
    <col min="6658" max="6658" width="4.44140625" style="74" bestFit="1" customWidth="1"/>
    <col min="6659" max="6659" width="30.6640625" style="74" customWidth="1"/>
    <col min="6660" max="6660" width="18.109375" style="74" customWidth="1"/>
    <col min="6661" max="6661" width="8.109375" style="74" bestFit="1" customWidth="1"/>
    <col min="6662" max="6662" width="3.33203125" style="74" bestFit="1" customWidth="1"/>
    <col min="6663" max="6664" width="20.6640625" style="74" customWidth="1"/>
    <col min="6665" max="6665" width="10.21875" style="74" bestFit="1" customWidth="1"/>
    <col min="6666" max="6913" width="2.6640625" style="74"/>
    <col min="6914" max="6914" width="4.44140625" style="74" bestFit="1" customWidth="1"/>
    <col min="6915" max="6915" width="30.6640625" style="74" customWidth="1"/>
    <col min="6916" max="6916" width="18.109375" style="74" customWidth="1"/>
    <col min="6917" max="6917" width="8.109375" style="74" bestFit="1" customWidth="1"/>
    <col min="6918" max="6918" width="3.33203125" style="74" bestFit="1" customWidth="1"/>
    <col min="6919" max="6920" width="20.6640625" style="74" customWidth="1"/>
    <col min="6921" max="6921" width="10.21875" style="74" bestFit="1" customWidth="1"/>
    <col min="6922" max="7169" width="2.6640625" style="74"/>
    <col min="7170" max="7170" width="4.44140625" style="74" bestFit="1" customWidth="1"/>
    <col min="7171" max="7171" width="30.6640625" style="74" customWidth="1"/>
    <col min="7172" max="7172" width="18.109375" style="74" customWidth="1"/>
    <col min="7173" max="7173" width="8.109375" style="74" bestFit="1" customWidth="1"/>
    <col min="7174" max="7174" width="3.33203125" style="74" bestFit="1" customWidth="1"/>
    <col min="7175" max="7176" width="20.6640625" style="74" customWidth="1"/>
    <col min="7177" max="7177" width="10.21875" style="74" bestFit="1" customWidth="1"/>
    <col min="7178" max="7425" width="2.6640625" style="74"/>
    <col min="7426" max="7426" width="4.44140625" style="74" bestFit="1" customWidth="1"/>
    <col min="7427" max="7427" width="30.6640625" style="74" customWidth="1"/>
    <col min="7428" max="7428" width="18.109375" style="74" customWidth="1"/>
    <col min="7429" max="7429" width="8.109375" style="74" bestFit="1" customWidth="1"/>
    <col min="7430" max="7430" width="3.33203125" style="74" bestFit="1" customWidth="1"/>
    <col min="7431" max="7432" width="20.6640625" style="74" customWidth="1"/>
    <col min="7433" max="7433" width="10.21875" style="74" bestFit="1" customWidth="1"/>
    <col min="7434" max="7681" width="2.6640625" style="74"/>
    <col min="7682" max="7682" width="4.44140625" style="74" bestFit="1" customWidth="1"/>
    <col min="7683" max="7683" width="30.6640625" style="74" customWidth="1"/>
    <col min="7684" max="7684" width="18.109375" style="74" customWidth="1"/>
    <col min="7685" max="7685" width="8.109375" style="74" bestFit="1" customWidth="1"/>
    <col min="7686" max="7686" width="3.33203125" style="74" bestFit="1" customWidth="1"/>
    <col min="7687" max="7688" width="20.6640625" style="74" customWidth="1"/>
    <col min="7689" max="7689" width="10.21875" style="74" bestFit="1" customWidth="1"/>
    <col min="7690" max="7937" width="2.6640625" style="74"/>
    <col min="7938" max="7938" width="4.44140625" style="74" bestFit="1" customWidth="1"/>
    <col min="7939" max="7939" width="30.6640625" style="74" customWidth="1"/>
    <col min="7940" max="7940" width="18.109375" style="74" customWidth="1"/>
    <col min="7941" max="7941" width="8.109375" style="74" bestFit="1" customWidth="1"/>
    <col min="7942" max="7942" width="3.33203125" style="74" bestFit="1" customWidth="1"/>
    <col min="7943" max="7944" width="20.6640625" style="74" customWidth="1"/>
    <col min="7945" max="7945" width="10.21875" style="74" bestFit="1" customWidth="1"/>
    <col min="7946" max="8193" width="2.6640625" style="74"/>
    <col min="8194" max="8194" width="4.44140625" style="74" bestFit="1" customWidth="1"/>
    <col min="8195" max="8195" width="30.6640625" style="74" customWidth="1"/>
    <col min="8196" max="8196" width="18.109375" style="74" customWidth="1"/>
    <col min="8197" max="8197" width="8.109375" style="74" bestFit="1" customWidth="1"/>
    <col min="8198" max="8198" width="3.33203125" style="74" bestFit="1" customWidth="1"/>
    <col min="8199" max="8200" width="20.6640625" style="74" customWidth="1"/>
    <col min="8201" max="8201" width="10.21875" style="74" bestFit="1" customWidth="1"/>
    <col min="8202" max="8449" width="2.6640625" style="74"/>
    <col min="8450" max="8450" width="4.44140625" style="74" bestFit="1" customWidth="1"/>
    <col min="8451" max="8451" width="30.6640625" style="74" customWidth="1"/>
    <col min="8452" max="8452" width="18.109375" style="74" customWidth="1"/>
    <col min="8453" max="8453" width="8.109375" style="74" bestFit="1" customWidth="1"/>
    <col min="8454" max="8454" width="3.33203125" style="74" bestFit="1" customWidth="1"/>
    <col min="8455" max="8456" width="20.6640625" style="74" customWidth="1"/>
    <col min="8457" max="8457" width="10.21875" style="74" bestFit="1" customWidth="1"/>
    <col min="8458" max="8705" width="2.6640625" style="74"/>
    <col min="8706" max="8706" width="4.44140625" style="74" bestFit="1" customWidth="1"/>
    <col min="8707" max="8707" width="30.6640625" style="74" customWidth="1"/>
    <col min="8708" max="8708" width="18.109375" style="74" customWidth="1"/>
    <col min="8709" max="8709" width="8.109375" style="74" bestFit="1" customWidth="1"/>
    <col min="8710" max="8710" width="3.33203125" style="74" bestFit="1" customWidth="1"/>
    <col min="8711" max="8712" width="20.6640625" style="74" customWidth="1"/>
    <col min="8713" max="8713" width="10.21875" style="74" bestFit="1" customWidth="1"/>
    <col min="8714" max="8961" width="2.6640625" style="74"/>
    <col min="8962" max="8962" width="4.44140625" style="74" bestFit="1" customWidth="1"/>
    <col min="8963" max="8963" width="30.6640625" style="74" customWidth="1"/>
    <col min="8964" max="8964" width="18.109375" style="74" customWidth="1"/>
    <col min="8965" max="8965" width="8.109375" style="74" bestFit="1" customWidth="1"/>
    <col min="8966" max="8966" width="3.33203125" style="74" bestFit="1" customWidth="1"/>
    <col min="8967" max="8968" width="20.6640625" style="74" customWidth="1"/>
    <col min="8969" max="8969" width="10.21875" style="74" bestFit="1" customWidth="1"/>
    <col min="8970" max="9217" width="2.6640625" style="74"/>
    <col min="9218" max="9218" width="4.44140625" style="74" bestFit="1" customWidth="1"/>
    <col min="9219" max="9219" width="30.6640625" style="74" customWidth="1"/>
    <col min="9220" max="9220" width="18.109375" style="74" customWidth="1"/>
    <col min="9221" max="9221" width="8.109375" style="74" bestFit="1" customWidth="1"/>
    <col min="9222" max="9222" width="3.33203125" style="74" bestFit="1" customWidth="1"/>
    <col min="9223" max="9224" width="20.6640625" style="74" customWidth="1"/>
    <col min="9225" max="9225" width="10.21875" style="74" bestFit="1" customWidth="1"/>
    <col min="9226" max="9473" width="2.6640625" style="74"/>
    <col min="9474" max="9474" width="4.44140625" style="74" bestFit="1" customWidth="1"/>
    <col min="9475" max="9475" width="30.6640625" style="74" customWidth="1"/>
    <col min="9476" max="9476" width="18.109375" style="74" customWidth="1"/>
    <col min="9477" max="9477" width="8.109375" style="74" bestFit="1" customWidth="1"/>
    <col min="9478" max="9478" width="3.33203125" style="74" bestFit="1" customWidth="1"/>
    <col min="9479" max="9480" width="20.6640625" style="74" customWidth="1"/>
    <col min="9481" max="9481" width="10.21875" style="74" bestFit="1" customWidth="1"/>
    <col min="9482" max="9729" width="2.6640625" style="74"/>
    <col min="9730" max="9730" width="4.44140625" style="74" bestFit="1" customWidth="1"/>
    <col min="9731" max="9731" width="30.6640625" style="74" customWidth="1"/>
    <col min="9732" max="9732" width="18.109375" style="74" customWidth="1"/>
    <col min="9733" max="9733" width="8.109375" style="74" bestFit="1" customWidth="1"/>
    <col min="9734" max="9734" width="3.33203125" style="74" bestFit="1" customWidth="1"/>
    <col min="9735" max="9736" width="20.6640625" style="74" customWidth="1"/>
    <col min="9737" max="9737" width="10.21875" style="74" bestFit="1" customWidth="1"/>
    <col min="9738" max="9985" width="2.6640625" style="74"/>
    <col min="9986" max="9986" width="4.44140625" style="74" bestFit="1" customWidth="1"/>
    <col min="9987" max="9987" width="30.6640625" style="74" customWidth="1"/>
    <col min="9988" max="9988" width="18.109375" style="74" customWidth="1"/>
    <col min="9989" max="9989" width="8.109375" style="74" bestFit="1" customWidth="1"/>
    <col min="9990" max="9990" width="3.33203125" style="74" bestFit="1" customWidth="1"/>
    <col min="9991" max="9992" width="20.6640625" style="74" customWidth="1"/>
    <col min="9993" max="9993" width="10.21875" style="74" bestFit="1" customWidth="1"/>
    <col min="9994" max="10241" width="2.6640625" style="74"/>
    <col min="10242" max="10242" width="4.44140625" style="74" bestFit="1" customWidth="1"/>
    <col min="10243" max="10243" width="30.6640625" style="74" customWidth="1"/>
    <col min="10244" max="10244" width="18.109375" style="74" customWidth="1"/>
    <col min="10245" max="10245" width="8.109375" style="74" bestFit="1" customWidth="1"/>
    <col min="10246" max="10246" width="3.33203125" style="74" bestFit="1" customWidth="1"/>
    <col min="10247" max="10248" width="20.6640625" style="74" customWidth="1"/>
    <col min="10249" max="10249" width="10.21875" style="74" bestFit="1" customWidth="1"/>
    <col min="10250" max="10497" width="2.6640625" style="74"/>
    <col min="10498" max="10498" width="4.44140625" style="74" bestFit="1" customWidth="1"/>
    <col min="10499" max="10499" width="30.6640625" style="74" customWidth="1"/>
    <col min="10500" max="10500" width="18.109375" style="74" customWidth="1"/>
    <col min="10501" max="10501" width="8.109375" style="74" bestFit="1" customWidth="1"/>
    <col min="10502" max="10502" width="3.33203125" style="74" bestFit="1" customWidth="1"/>
    <col min="10503" max="10504" width="20.6640625" style="74" customWidth="1"/>
    <col min="10505" max="10505" width="10.21875" style="74" bestFit="1" customWidth="1"/>
    <col min="10506" max="10753" width="2.6640625" style="74"/>
    <col min="10754" max="10754" width="4.44140625" style="74" bestFit="1" customWidth="1"/>
    <col min="10755" max="10755" width="30.6640625" style="74" customWidth="1"/>
    <col min="10756" max="10756" width="18.109375" style="74" customWidth="1"/>
    <col min="10757" max="10757" width="8.109375" style="74" bestFit="1" customWidth="1"/>
    <col min="10758" max="10758" width="3.33203125" style="74" bestFit="1" customWidth="1"/>
    <col min="10759" max="10760" width="20.6640625" style="74" customWidth="1"/>
    <col min="10761" max="10761" width="10.21875" style="74" bestFit="1" customWidth="1"/>
    <col min="10762" max="11009" width="2.6640625" style="74"/>
    <col min="11010" max="11010" width="4.44140625" style="74" bestFit="1" customWidth="1"/>
    <col min="11011" max="11011" width="30.6640625" style="74" customWidth="1"/>
    <col min="11012" max="11012" width="18.109375" style="74" customWidth="1"/>
    <col min="11013" max="11013" width="8.109375" style="74" bestFit="1" customWidth="1"/>
    <col min="11014" max="11014" width="3.33203125" style="74" bestFit="1" customWidth="1"/>
    <col min="11015" max="11016" width="20.6640625" style="74" customWidth="1"/>
    <col min="11017" max="11017" width="10.21875" style="74" bestFit="1" customWidth="1"/>
    <col min="11018" max="11265" width="2.6640625" style="74"/>
    <col min="11266" max="11266" width="4.44140625" style="74" bestFit="1" customWidth="1"/>
    <col min="11267" max="11267" width="30.6640625" style="74" customWidth="1"/>
    <col min="11268" max="11268" width="18.109375" style="74" customWidth="1"/>
    <col min="11269" max="11269" width="8.109375" style="74" bestFit="1" customWidth="1"/>
    <col min="11270" max="11270" width="3.33203125" style="74" bestFit="1" customWidth="1"/>
    <col min="11271" max="11272" width="20.6640625" style="74" customWidth="1"/>
    <col min="11273" max="11273" width="10.21875" style="74" bestFit="1" customWidth="1"/>
    <col min="11274" max="11521" width="2.6640625" style="74"/>
    <col min="11522" max="11522" width="4.44140625" style="74" bestFit="1" customWidth="1"/>
    <col min="11523" max="11523" width="30.6640625" style="74" customWidth="1"/>
    <col min="11524" max="11524" width="18.109375" style="74" customWidth="1"/>
    <col min="11525" max="11525" width="8.109375" style="74" bestFit="1" customWidth="1"/>
    <col min="11526" max="11526" width="3.33203125" style="74" bestFit="1" customWidth="1"/>
    <col min="11527" max="11528" width="20.6640625" style="74" customWidth="1"/>
    <col min="11529" max="11529" width="10.21875" style="74" bestFit="1" customWidth="1"/>
    <col min="11530" max="11777" width="2.6640625" style="74"/>
    <col min="11778" max="11778" width="4.44140625" style="74" bestFit="1" customWidth="1"/>
    <col min="11779" max="11779" width="30.6640625" style="74" customWidth="1"/>
    <col min="11780" max="11780" width="18.109375" style="74" customWidth="1"/>
    <col min="11781" max="11781" width="8.109375" style="74" bestFit="1" customWidth="1"/>
    <col min="11782" max="11782" width="3.33203125" style="74" bestFit="1" customWidth="1"/>
    <col min="11783" max="11784" width="20.6640625" style="74" customWidth="1"/>
    <col min="11785" max="11785" width="10.21875" style="74" bestFit="1" customWidth="1"/>
    <col min="11786" max="12033" width="2.6640625" style="74"/>
    <col min="12034" max="12034" width="4.44140625" style="74" bestFit="1" customWidth="1"/>
    <col min="12035" max="12035" width="30.6640625" style="74" customWidth="1"/>
    <col min="12036" max="12036" width="18.109375" style="74" customWidth="1"/>
    <col min="12037" max="12037" width="8.109375" style="74" bestFit="1" customWidth="1"/>
    <col min="12038" max="12038" width="3.33203125" style="74" bestFit="1" customWidth="1"/>
    <col min="12039" max="12040" width="20.6640625" style="74" customWidth="1"/>
    <col min="12041" max="12041" width="10.21875" style="74" bestFit="1" customWidth="1"/>
    <col min="12042" max="12289" width="2.6640625" style="74"/>
    <col min="12290" max="12290" width="4.44140625" style="74" bestFit="1" customWidth="1"/>
    <col min="12291" max="12291" width="30.6640625" style="74" customWidth="1"/>
    <col min="12292" max="12292" width="18.109375" style="74" customWidth="1"/>
    <col min="12293" max="12293" width="8.109375" style="74" bestFit="1" customWidth="1"/>
    <col min="12294" max="12294" width="3.33203125" style="74" bestFit="1" customWidth="1"/>
    <col min="12295" max="12296" width="20.6640625" style="74" customWidth="1"/>
    <col min="12297" max="12297" width="10.21875" style="74" bestFit="1" customWidth="1"/>
    <col min="12298" max="12545" width="2.6640625" style="74"/>
    <col min="12546" max="12546" width="4.44140625" style="74" bestFit="1" customWidth="1"/>
    <col min="12547" max="12547" width="30.6640625" style="74" customWidth="1"/>
    <col min="12548" max="12548" width="18.109375" style="74" customWidth="1"/>
    <col min="12549" max="12549" width="8.109375" style="74" bestFit="1" customWidth="1"/>
    <col min="12550" max="12550" width="3.33203125" style="74" bestFit="1" customWidth="1"/>
    <col min="12551" max="12552" width="20.6640625" style="74" customWidth="1"/>
    <col min="12553" max="12553" width="10.21875" style="74" bestFit="1" customWidth="1"/>
    <col min="12554" max="12801" width="2.6640625" style="74"/>
    <col min="12802" max="12802" width="4.44140625" style="74" bestFit="1" customWidth="1"/>
    <col min="12803" max="12803" width="30.6640625" style="74" customWidth="1"/>
    <col min="12804" max="12804" width="18.109375" style="74" customWidth="1"/>
    <col min="12805" max="12805" width="8.109375" style="74" bestFit="1" customWidth="1"/>
    <col min="12806" max="12806" width="3.33203125" style="74" bestFit="1" customWidth="1"/>
    <col min="12807" max="12808" width="20.6640625" style="74" customWidth="1"/>
    <col min="12809" max="12809" width="10.21875" style="74" bestFit="1" customWidth="1"/>
    <col min="12810" max="13057" width="2.6640625" style="74"/>
    <col min="13058" max="13058" width="4.44140625" style="74" bestFit="1" customWidth="1"/>
    <col min="13059" max="13059" width="30.6640625" style="74" customWidth="1"/>
    <col min="13060" max="13060" width="18.109375" style="74" customWidth="1"/>
    <col min="13061" max="13061" width="8.109375" style="74" bestFit="1" customWidth="1"/>
    <col min="13062" max="13062" width="3.33203125" style="74" bestFit="1" customWidth="1"/>
    <col min="13063" max="13064" width="20.6640625" style="74" customWidth="1"/>
    <col min="13065" max="13065" width="10.21875" style="74" bestFit="1" customWidth="1"/>
    <col min="13066" max="13313" width="2.6640625" style="74"/>
    <col min="13314" max="13314" width="4.44140625" style="74" bestFit="1" customWidth="1"/>
    <col min="13315" max="13315" width="30.6640625" style="74" customWidth="1"/>
    <col min="13316" max="13316" width="18.109375" style="74" customWidth="1"/>
    <col min="13317" max="13317" width="8.109375" style="74" bestFit="1" customWidth="1"/>
    <col min="13318" max="13318" width="3.33203125" style="74" bestFit="1" customWidth="1"/>
    <col min="13319" max="13320" width="20.6640625" style="74" customWidth="1"/>
    <col min="13321" max="13321" width="10.21875" style="74" bestFit="1" customWidth="1"/>
    <col min="13322" max="13569" width="2.6640625" style="74"/>
    <col min="13570" max="13570" width="4.44140625" style="74" bestFit="1" customWidth="1"/>
    <col min="13571" max="13571" width="30.6640625" style="74" customWidth="1"/>
    <col min="13572" max="13572" width="18.109375" style="74" customWidth="1"/>
    <col min="13573" max="13573" width="8.109375" style="74" bestFit="1" customWidth="1"/>
    <col min="13574" max="13574" width="3.33203125" style="74" bestFit="1" customWidth="1"/>
    <col min="13575" max="13576" width="20.6640625" style="74" customWidth="1"/>
    <col min="13577" max="13577" width="10.21875" style="74" bestFit="1" customWidth="1"/>
    <col min="13578" max="13825" width="2.6640625" style="74"/>
    <col min="13826" max="13826" width="4.44140625" style="74" bestFit="1" customWidth="1"/>
    <col min="13827" max="13827" width="30.6640625" style="74" customWidth="1"/>
    <col min="13828" max="13828" width="18.109375" style="74" customWidth="1"/>
    <col min="13829" max="13829" width="8.109375" style="74" bestFit="1" customWidth="1"/>
    <col min="13830" max="13830" width="3.33203125" style="74" bestFit="1" customWidth="1"/>
    <col min="13831" max="13832" width="20.6640625" style="74" customWidth="1"/>
    <col min="13833" max="13833" width="10.21875" style="74" bestFit="1" customWidth="1"/>
    <col min="13834" max="14081" width="2.6640625" style="74"/>
    <col min="14082" max="14082" width="4.44140625" style="74" bestFit="1" customWidth="1"/>
    <col min="14083" max="14083" width="30.6640625" style="74" customWidth="1"/>
    <col min="14084" max="14084" width="18.109375" style="74" customWidth="1"/>
    <col min="14085" max="14085" width="8.109375" style="74" bestFit="1" customWidth="1"/>
    <col min="14086" max="14086" width="3.33203125" style="74" bestFit="1" customWidth="1"/>
    <col min="14087" max="14088" width="20.6640625" style="74" customWidth="1"/>
    <col min="14089" max="14089" width="10.21875" style="74" bestFit="1" customWidth="1"/>
    <col min="14090" max="14337" width="2.6640625" style="74"/>
    <col min="14338" max="14338" width="4.44140625" style="74" bestFit="1" customWidth="1"/>
    <col min="14339" max="14339" width="30.6640625" style="74" customWidth="1"/>
    <col min="14340" max="14340" width="18.109375" style="74" customWidth="1"/>
    <col min="14341" max="14341" width="8.109375" style="74" bestFit="1" customWidth="1"/>
    <col min="14342" max="14342" width="3.33203125" style="74" bestFit="1" customWidth="1"/>
    <col min="14343" max="14344" width="20.6640625" style="74" customWidth="1"/>
    <col min="14345" max="14345" width="10.21875" style="74" bestFit="1" customWidth="1"/>
    <col min="14346" max="14593" width="2.6640625" style="74"/>
    <col min="14594" max="14594" width="4.44140625" style="74" bestFit="1" customWidth="1"/>
    <col min="14595" max="14595" width="30.6640625" style="74" customWidth="1"/>
    <col min="14596" max="14596" width="18.109375" style="74" customWidth="1"/>
    <col min="14597" max="14597" width="8.109375" style="74" bestFit="1" customWidth="1"/>
    <col min="14598" max="14598" width="3.33203125" style="74" bestFit="1" customWidth="1"/>
    <col min="14599" max="14600" width="20.6640625" style="74" customWidth="1"/>
    <col min="14601" max="14601" width="10.21875" style="74" bestFit="1" customWidth="1"/>
    <col min="14602" max="14849" width="2.6640625" style="74"/>
    <col min="14850" max="14850" width="4.44140625" style="74" bestFit="1" customWidth="1"/>
    <col min="14851" max="14851" width="30.6640625" style="74" customWidth="1"/>
    <col min="14852" max="14852" width="18.109375" style="74" customWidth="1"/>
    <col min="14853" max="14853" width="8.109375" style="74" bestFit="1" customWidth="1"/>
    <col min="14854" max="14854" width="3.33203125" style="74" bestFit="1" customWidth="1"/>
    <col min="14855" max="14856" width="20.6640625" style="74" customWidth="1"/>
    <col min="14857" max="14857" width="10.21875" style="74" bestFit="1" customWidth="1"/>
    <col min="14858" max="15105" width="2.6640625" style="74"/>
    <col min="15106" max="15106" width="4.44140625" style="74" bestFit="1" customWidth="1"/>
    <col min="15107" max="15107" width="30.6640625" style="74" customWidth="1"/>
    <col min="15108" max="15108" width="18.109375" style="74" customWidth="1"/>
    <col min="15109" max="15109" width="8.109375" style="74" bestFit="1" customWidth="1"/>
    <col min="15110" max="15110" width="3.33203125" style="74" bestFit="1" customWidth="1"/>
    <col min="15111" max="15112" width="20.6640625" style="74" customWidth="1"/>
    <col min="15113" max="15113" width="10.21875" style="74" bestFit="1" customWidth="1"/>
    <col min="15114" max="15361" width="2.6640625" style="74"/>
    <col min="15362" max="15362" width="4.44140625" style="74" bestFit="1" customWidth="1"/>
    <col min="15363" max="15363" width="30.6640625" style="74" customWidth="1"/>
    <col min="15364" max="15364" width="18.109375" style="74" customWidth="1"/>
    <col min="15365" max="15365" width="8.109375" style="74" bestFit="1" customWidth="1"/>
    <col min="15366" max="15366" width="3.33203125" style="74" bestFit="1" customWidth="1"/>
    <col min="15367" max="15368" width="20.6640625" style="74" customWidth="1"/>
    <col min="15369" max="15369" width="10.21875" style="74" bestFit="1" customWidth="1"/>
    <col min="15370" max="15617" width="2.6640625" style="74"/>
    <col min="15618" max="15618" width="4.44140625" style="74" bestFit="1" customWidth="1"/>
    <col min="15619" max="15619" width="30.6640625" style="74" customWidth="1"/>
    <col min="15620" max="15620" width="18.109375" style="74" customWidth="1"/>
    <col min="15621" max="15621" width="8.109375" style="74" bestFit="1" customWidth="1"/>
    <col min="15622" max="15622" width="3.33203125" style="74" bestFit="1" customWidth="1"/>
    <col min="15623" max="15624" width="20.6640625" style="74" customWidth="1"/>
    <col min="15625" max="15625" width="10.21875" style="74" bestFit="1" customWidth="1"/>
    <col min="15626" max="15873" width="2.6640625" style="74"/>
    <col min="15874" max="15874" width="4.44140625" style="74" bestFit="1" customWidth="1"/>
    <col min="15875" max="15875" width="30.6640625" style="74" customWidth="1"/>
    <col min="15876" max="15876" width="18.109375" style="74" customWidth="1"/>
    <col min="15877" max="15877" width="8.109375" style="74" bestFit="1" customWidth="1"/>
    <col min="15878" max="15878" width="3.33203125" style="74" bestFit="1" customWidth="1"/>
    <col min="15879" max="15880" width="20.6640625" style="74" customWidth="1"/>
    <col min="15881" max="15881" width="10.21875" style="74" bestFit="1" customWidth="1"/>
    <col min="15882" max="16129" width="2.6640625" style="74"/>
    <col min="16130" max="16130" width="4.44140625" style="74" bestFit="1" customWidth="1"/>
    <col min="16131" max="16131" width="30.6640625" style="74" customWidth="1"/>
    <col min="16132" max="16132" width="18.109375" style="74" customWidth="1"/>
    <col min="16133" max="16133" width="8.109375" style="74" bestFit="1" customWidth="1"/>
    <col min="16134" max="16134" width="3.33203125" style="74" bestFit="1" customWidth="1"/>
    <col min="16135" max="16136" width="20.6640625" style="74" customWidth="1"/>
    <col min="16137" max="16137" width="10.21875" style="74" bestFit="1" customWidth="1"/>
    <col min="16138" max="16384" width="2.6640625" style="74"/>
  </cols>
  <sheetData>
    <row r="2" spans="2:11" x14ac:dyDescent="0.2">
      <c r="B2" s="75" t="s">
        <v>1141</v>
      </c>
      <c r="C2" s="75"/>
      <c r="D2" s="222"/>
      <c r="E2" s="222"/>
      <c r="F2" s="222"/>
      <c r="G2" s="222"/>
      <c r="H2" s="222"/>
      <c r="I2" s="222"/>
      <c r="J2" s="222"/>
    </row>
    <row r="3" spans="2:11" ht="20.100000000000001" customHeight="1" thickBot="1" x14ac:dyDescent="0.25">
      <c r="B3" s="223" t="s">
        <v>450</v>
      </c>
      <c r="C3" s="223"/>
      <c r="D3" s="222"/>
      <c r="E3" s="222"/>
      <c r="F3" s="222"/>
      <c r="G3" s="222"/>
      <c r="H3" s="413">
        <v>45661</v>
      </c>
      <c r="I3" s="413"/>
      <c r="J3" s="224"/>
      <c r="K3" s="224"/>
    </row>
    <row r="4" spans="2:11" x14ac:dyDescent="0.2">
      <c r="B4" s="225" t="s">
        <v>1273</v>
      </c>
      <c r="C4" s="226" t="s">
        <v>721</v>
      </c>
      <c r="D4" s="226" t="s">
        <v>722</v>
      </c>
      <c r="E4" s="414" t="s">
        <v>723</v>
      </c>
      <c r="F4" s="414"/>
      <c r="G4" s="226" t="s">
        <v>742</v>
      </c>
      <c r="H4" s="226" t="s">
        <v>725</v>
      </c>
      <c r="I4" s="227" t="s">
        <v>726</v>
      </c>
      <c r="J4" s="222"/>
    </row>
    <row r="5" spans="2:11" x14ac:dyDescent="0.2">
      <c r="B5" s="228">
        <v>1</v>
      </c>
      <c r="C5" s="229" t="s">
        <v>413</v>
      </c>
      <c r="D5" s="230" t="s">
        <v>424</v>
      </c>
      <c r="E5" s="231">
        <v>1</v>
      </c>
      <c r="F5" s="232" t="s">
        <v>430</v>
      </c>
      <c r="G5" s="230" t="s">
        <v>435</v>
      </c>
      <c r="H5" s="230" t="s">
        <v>444</v>
      </c>
      <c r="I5" s="233">
        <v>19082</v>
      </c>
      <c r="J5" s="222"/>
    </row>
    <row r="6" spans="2:11" x14ac:dyDescent="0.2">
      <c r="B6" s="228">
        <v>2</v>
      </c>
      <c r="C6" s="229" t="s">
        <v>1274</v>
      </c>
      <c r="D6" s="234" t="s">
        <v>425</v>
      </c>
      <c r="E6" s="231">
        <v>1</v>
      </c>
      <c r="F6" s="232" t="s">
        <v>430</v>
      </c>
      <c r="G6" s="234" t="s">
        <v>437</v>
      </c>
      <c r="H6" s="234" t="s">
        <v>446</v>
      </c>
      <c r="I6" s="235">
        <v>2797</v>
      </c>
      <c r="J6" s="222"/>
    </row>
    <row r="7" spans="2:11" x14ac:dyDescent="0.2">
      <c r="B7" s="228">
        <v>3</v>
      </c>
      <c r="C7" s="229" t="s">
        <v>414</v>
      </c>
      <c r="D7" s="234" t="s">
        <v>425</v>
      </c>
      <c r="E7" s="231">
        <v>1</v>
      </c>
      <c r="F7" s="232" t="s">
        <v>430</v>
      </c>
      <c r="G7" s="234" t="s">
        <v>436</v>
      </c>
      <c r="H7" s="234" t="s">
        <v>445</v>
      </c>
      <c r="I7" s="235">
        <v>8139</v>
      </c>
      <c r="J7" s="222"/>
    </row>
    <row r="8" spans="2:11" x14ac:dyDescent="0.2">
      <c r="B8" s="228">
        <v>4</v>
      </c>
      <c r="C8" s="229" t="s">
        <v>841</v>
      </c>
      <c r="D8" s="234" t="s">
        <v>842</v>
      </c>
      <c r="E8" s="231">
        <v>1</v>
      </c>
      <c r="F8" s="232" t="s">
        <v>431</v>
      </c>
      <c r="G8" s="234" t="s">
        <v>843</v>
      </c>
      <c r="H8" s="234" t="s">
        <v>756</v>
      </c>
      <c r="I8" s="235">
        <v>8139</v>
      </c>
      <c r="J8" s="222"/>
    </row>
    <row r="9" spans="2:11" x14ac:dyDescent="0.2">
      <c r="B9" s="228">
        <v>5</v>
      </c>
      <c r="C9" s="229" t="s">
        <v>415</v>
      </c>
      <c r="D9" s="234" t="s">
        <v>425</v>
      </c>
      <c r="E9" s="231">
        <v>1</v>
      </c>
      <c r="F9" s="232" t="s">
        <v>431</v>
      </c>
      <c r="G9" s="234" t="s">
        <v>438</v>
      </c>
      <c r="H9" s="234" t="s">
        <v>445</v>
      </c>
      <c r="I9" s="235">
        <v>13411</v>
      </c>
      <c r="J9" s="222"/>
    </row>
    <row r="10" spans="2:11" x14ac:dyDescent="0.2">
      <c r="B10" s="228">
        <v>6</v>
      </c>
      <c r="C10" s="229" t="s">
        <v>869</v>
      </c>
      <c r="D10" s="234" t="s">
        <v>425</v>
      </c>
      <c r="E10" s="231">
        <v>1</v>
      </c>
      <c r="F10" s="232" t="s">
        <v>430</v>
      </c>
      <c r="G10" s="234" t="s">
        <v>440</v>
      </c>
      <c r="H10" s="234" t="s">
        <v>444</v>
      </c>
      <c r="I10" s="235">
        <v>22363</v>
      </c>
      <c r="J10" s="222"/>
    </row>
    <row r="11" spans="2:11" x14ac:dyDescent="0.2">
      <c r="B11" s="228">
        <v>7</v>
      </c>
      <c r="C11" s="229" t="s">
        <v>423</v>
      </c>
      <c r="D11" s="234" t="s">
        <v>425</v>
      </c>
      <c r="E11" s="231">
        <v>7</v>
      </c>
      <c r="F11" s="232" t="s">
        <v>431</v>
      </c>
      <c r="G11" s="234" t="s">
        <v>844</v>
      </c>
      <c r="H11" s="234" t="s">
        <v>845</v>
      </c>
      <c r="I11" s="235">
        <v>41271</v>
      </c>
      <c r="J11" s="222"/>
    </row>
    <row r="12" spans="2:11" x14ac:dyDescent="0.2">
      <c r="B12" s="228">
        <v>8</v>
      </c>
      <c r="C12" s="229" t="s">
        <v>416</v>
      </c>
      <c r="D12" s="234" t="s">
        <v>426</v>
      </c>
      <c r="E12" s="231">
        <v>1</v>
      </c>
      <c r="F12" s="232" t="s">
        <v>432</v>
      </c>
      <c r="G12" s="234" t="s">
        <v>435</v>
      </c>
      <c r="H12" s="234" t="s">
        <v>444</v>
      </c>
      <c r="I12" s="235">
        <v>8488</v>
      </c>
      <c r="J12" s="222"/>
    </row>
    <row r="13" spans="2:11" x14ac:dyDescent="0.2">
      <c r="B13" s="228">
        <v>9</v>
      </c>
      <c r="C13" s="229" t="s">
        <v>417</v>
      </c>
      <c r="D13" s="234" t="s">
        <v>426</v>
      </c>
      <c r="E13" s="231">
        <v>1</v>
      </c>
      <c r="F13" s="232" t="s">
        <v>432</v>
      </c>
      <c r="G13" s="234" t="s">
        <v>435</v>
      </c>
      <c r="H13" s="234" t="s">
        <v>444</v>
      </c>
      <c r="I13" s="235">
        <v>8488</v>
      </c>
      <c r="J13" s="222"/>
    </row>
    <row r="14" spans="2:11" x14ac:dyDescent="0.2">
      <c r="B14" s="228">
        <v>10</v>
      </c>
      <c r="C14" s="229" t="s">
        <v>870</v>
      </c>
      <c r="D14" s="234" t="s">
        <v>426</v>
      </c>
      <c r="E14" s="231">
        <v>1</v>
      </c>
      <c r="F14" s="232" t="s">
        <v>432</v>
      </c>
      <c r="G14" s="234" t="s">
        <v>438</v>
      </c>
      <c r="H14" s="234" t="s">
        <v>445</v>
      </c>
      <c r="I14" s="235">
        <v>8488</v>
      </c>
      <c r="J14" s="222"/>
    </row>
    <row r="15" spans="2:11" x14ac:dyDescent="0.2">
      <c r="B15" s="228">
        <v>11</v>
      </c>
      <c r="C15" s="229" t="s">
        <v>871</v>
      </c>
      <c r="D15" s="234" t="s">
        <v>426</v>
      </c>
      <c r="E15" s="231">
        <v>1</v>
      </c>
      <c r="F15" s="232" t="s">
        <v>432</v>
      </c>
      <c r="G15" s="234" t="s">
        <v>439</v>
      </c>
      <c r="H15" s="234" t="s">
        <v>447</v>
      </c>
      <c r="I15" s="235">
        <v>14898</v>
      </c>
      <c r="J15" s="222"/>
    </row>
    <row r="16" spans="2:11" x14ac:dyDescent="0.2">
      <c r="B16" s="228">
        <v>12</v>
      </c>
      <c r="C16" s="229" t="s">
        <v>421</v>
      </c>
      <c r="D16" s="234" t="s">
        <v>428</v>
      </c>
      <c r="E16" s="231">
        <v>1</v>
      </c>
      <c r="F16" s="232" t="s">
        <v>434</v>
      </c>
      <c r="G16" s="234" t="s">
        <v>442</v>
      </c>
      <c r="H16" s="234" t="s">
        <v>449</v>
      </c>
      <c r="I16" s="235">
        <v>27916</v>
      </c>
      <c r="J16" s="222"/>
    </row>
    <row r="17" spans="2:9" x14ac:dyDescent="0.2">
      <c r="B17" s="228">
        <v>13</v>
      </c>
      <c r="C17" s="229" t="s">
        <v>422</v>
      </c>
      <c r="D17" s="234" t="s">
        <v>429</v>
      </c>
      <c r="E17" s="231">
        <v>94</v>
      </c>
      <c r="F17" s="232" t="s">
        <v>433</v>
      </c>
      <c r="G17" s="234" t="s">
        <v>443</v>
      </c>
      <c r="H17" s="234" t="s">
        <v>447</v>
      </c>
      <c r="I17" s="235">
        <v>31934</v>
      </c>
    </row>
    <row r="18" spans="2:9" x14ac:dyDescent="0.2">
      <c r="B18" s="228">
        <v>14</v>
      </c>
      <c r="C18" s="229" t="s">
        <v>872</v>
      </c>
      <c r="D18" s="234" t="s">
        <v>1218</v>
      </c>
      <c r="E18" s="231">
        <v>1</v>
      </c>
      <c r="F18" s="232" t="s">
        <v>433</v>
      </c>
      <c r="G18" s="234" t="s">
        <v>442</v>
      </c>
      <c r="H18" s="234" t="s">
        <v>449</v>
      </c>
      <c r="I18" s="235">
        <v>41158</v>
      </c>
    </row>
    <row r="19" spans="2:9" x14ac:dyDescent="0.2">
      <c r="B19" s="228">
        <v>15</v>
      </c>
      <c r="C19" s="229" t="s">
        <v>420</v>
      </c>
      <c r="D19" s="234" t="s">
        <v>427</v>
      </c>
      <c r="E19" s="231">
        <v>66</v>
      </c>
      <c r="F19" s="232" t="s">
        <v>433</v>
      </c>
      <c r="G19" s="234" t="s">
        <v>442</v>
      </c>
      <c r="H19" s="234" t="s">
        <v>449</v>
      </c>
      <c r="I19" s="235">
        <v>23526</v>
      </c>
    </row>
    <row r="20" spans="2:9" x14ac:dyDescent="0.2">
      <c r="B20" s="415">
        <v>16</v>
      </c>
      <c r="C20" s="416" t="s">
        <v>418</v>
      </c>
      <c r="D20" s="234" t="s">
        <v>401</v>
      </c>
      <c r="E20" s="231">
        <v>4178</v>
      </c>
      <c r="F20" s="232" t="s">
        <v>63</v>
      </c>
      <c r="G20" s="234" t="s">
        <v>441</v>
      </c>
      <c r="H20" s="234" t="s">
        <v>446</v>
      </c>
      <c r="I20" s="235">
        <v>11281</v>
      </c>
    </row>
    <row r="21" spans="2:9" x14ac:dyDescent="0.2">
      <c r="B21" s="415"/>
      <c r="C21" s="416"/>
      <c r="D21" s="234" t="s">
        <v>846</v>
      </c>
      <c r="E21" s="231">
        <v>125162</v>
      </c>
      <c r="F21" s="232" t="s">
        <v>63</v>
      </c>
      <c r="G21" s="234" t="s">
        <v>441</v>
      </c>
      <c r="H21" s="234" t="s">
        <v>446</v>
      </c>
      <c r="I21" s="235">
        <v>24916</v>
      </c>
    </row>
    <row r="22" spans="2:9" x14ac:dyDescent="0.2">
      <c r="B22" s="228">
        <v>17</v>
      </c>
      <c r="C22" s="229" t="s">
        <v>419</v>
      </c>
      <c r="D22" s="234" t="s">
        <v>401</v>
      </c>
      <c r="E22" s="231">
        <v>111586</v>
      </c>
      <c r="F22" s="232" t="s">
        <v>63</v>
      </c>
      <c r="G22" s="234" t="s">
        <v>441</v>
      </c>
      <c r="H22" s="234" t="s">
        <v>448</v>
      </c>
      <c r="I22" s="235">
        <v>12781</v>
      </c>
    </row>
    <row r="23" spans="2:9" x14ac:dyDescent="0.2">
      <c r="B23" s="228">
        <v>18</v>
      </c>
      <c r="C23" s="229" t="s">
        <v>847</v>
      </c>
      <c r="D23" s="234" t="s">
        <v>748</v>
      </c>
      <c r="E23" s="231">
        <v>1</v>
      </c>
      <c r="F23" s="232" t="s">
        <v>729</v>
      </c>
      <c r="G23" s="234" t="s">
        <v>848</v>
      </c>
      <c r="H23" s="234" t="s">
        <v>849</v>
      </c>
      <c r="I23" s="235">
        <v>28517</v>
      </c>
    </row>
    <row r="24" spans="2:9" x14ac:dyDescent="0.2">
      <c r="B24" s="228">
        <v>19</v>
      </c>
      <c r="C24" s="229" t="s">
        <v>1288</v>
      </c>
      <c r="D24" s="234" t="s">
        <v>751</v>
      </c>
      <c r="E24" s="231">
        <v>1</v>
      </c>
      <c r="F24" s="232" t="s">
        <v>729</v>
      </c>
      <c r="G24" s="234" t="s">
        <v>746</v>
      </c>
      <c r="H24" s="234" t="s">
        <v>745</v>
      </c>
      <c r="I24" s="235">
        <v>7504</v>
      </c>
    </row>
    <row r="25" spans="2:9" x14ac:dyDescent="0.2">
      <c r="B25" s="228">
        <v>20</v>
      </c>
      <c r="C25" s="229" t="s">
        <v>1289</v>
      </c>
      <c r="D25" s="234" t="s">
        <v>751</v>
      </c>
      <c r="E25" s="231">
        <v>1</v>
      </c>
      <c r="F25" s="232" t="s">
        <v>753</v>
      </c>
      <c r="G25" s="234" t="s">
        <v>749</v>
      </c>
      <c r="H25" s="234" t="s">
        <v>756</v>
      </c>
      <c r="I25" s="235">
        <v>7504</v>
      </c>
    </row>
    <row r="26" spans="2:9" ht="13.8" thickBot="1" x14ac:dyDescent="0.25">
      <c r="B26" s="236">
        <v>21</v>
      </c>
      <c r="C26" s="237" t="s">
        <v>850</v>
      </c>
      <c r="D26" s="238" t="s">
        <v>751</v>
      </c>
      <c r="E26" s="239">
        <v>1</v>
      </c>
      <c r="F26" s="240" t="s">
        <v>729</v>
      </c>
      <c r="G26" s="238" t="s">
        <v>750</v>
      </c>
      <c r="H26" s="238" t="s">
        <v>1275</v>
      </c>
      <c r="I26" s="241">
        <v>14651</v>
      </c>
    </row>
    <row r="28" spans="2:9" ht="20.100000000000001" customHeight="1" thickBot="1" x14ac:dyDescent="0.25">
      <c r="B28" s="223" t="s">
        <v>851</v>
      </c>
      <c r="C28" s="223"/>
      <c r="D28" s="222"/>
      <c r="E28" s="222"/>
      <c r="F28" s="222"/>
      <c r="G28" s="222"/>
      <c r="H28" s="413">
        <v>45661</v>
      </c>
      <c r="I28" s="413"/>
    </row>
    <row r="29" spans="2:9" x14ac:dyDescent="0.2">
      <c r="B29" s="225" t="s">
        <v>1273</v>
      </c>
      <c r="C29" s="226" t="s">
        <v>721</v>
      </c>
      <c r="D29" s="226" t="s">
        <v>722</v>
      </c>
      <c r="E29" s="414" t="s">
        <v>723</v>
      </c>
      <c r="F29" s="414"/>
      <c r="G29" s="226" t="s">
        <v>742</v>
      </c>
      <c r="H29" s="226" t="s">
        <v>725</v>
      </c>
      <c r="I29" s="227" t="s">
        <v>726</v>
      </c>
    </row>
    <row r="30" spans="2:9" x14ac:dyDescent="0.2">
      <c r="B30" s="228">
        <v>1</v>
      </c>
      <c r="C30" s="229" t="s">
        <v>1219</v>
      </c>
      <c r="D30" s="230" t="s">
        <v>743</v>
      </c>
      <c r="E30" s="231">
        <v>1</v>
      </c>
      <c r="F30" s="232" t="s">
        <v>754</v>
      </c>
      <c r="G30" s="230" t="s">
        <v>852</v>
      </c>
      <c r="H30" s="230" t="s">
        <v>744</v>
      </c>
      <c r="I30" s="233">
        <v>15180</v>
      </c>
    </row>
    <row r="31" spans="2:9" x14ac:dyDescent="0.2">
      <c r="B31" s="228">
        <v>2</v>
      </c>
      <c r="C31" s="229" t="s">
        <v>1220</v>
      </c>
      <c r="D31" s="234" t="s">
        <v>853</v>
      </c>
      <c r="E31" s="231">
        <v>600</v>
      </c>
      <c r="F31" s="232" t="s">
        <v>451</v>
      </c>
      <c r="G31" s="234" t="s">
        <v>852</v>
      </c>
      <c r="H31" s="234" t="s">
        <v>744</v>
      </c>
      <c r="I31" s="235">
        <v>12260</v>
      </c>
    </row>
    <row r="32" spans="2:9" ht="13.8" thickBot="1" x14ac:dyDescent="0.25">
      <c r="B32" s="236">
        <v>3</v>
      </c>
      <c r="C32" s="237" t="s">
        <v>1221</v>
      </c>
      <c r="D32" s="238" t="s">
        <v>853</v>
      </c>
      <c r="E32" s="239">
        <v>1</v>
      </c>
      <c r="F32" s="240" t="s">
        <v>854</v>
      </c>
      <c r="G32" s="238" t="s">
        <v>852</v>
      </c>
      <c r="H32" s="238" t="s">
        <v>744</v>
      </c>
      <c r="I32" s="241">
        <v>12557</v>
      </c>
    </row>
    <row r="34" spans="2:9" ht="20.100000000000001" customHeight="1" thickBot="1" x14ac:dyDescent="0.25">
      <c r="B34" s="223" t="s">
        <v>1276</v>
      </c>
      <c r="C34" s="223"/>
      <c r="D34" s="222"/>
      <c r="E34" s="222"/>
      <c r="F34" s="222"/>
      <c r="G34" s="222"/>
      <c r="H34" s="413">
        <v>45661</v>
      </c>
      <c r="I34" s="413"/>
    </row>
    <row r="35" spans="2:9" x14ac:dyDescent="0.2">
      <c r="B35" s="225" t="s">
        <v>1273</v>
      </c>
      <c r="C35" s="226" t="s">
        <v>721</v>
      </c>
      <c r="D35" s="226" t="s">
        <v>722</v>
      </c>
      <c r="E35" s="414" t="s">
        <v>723</v>
      </c>
      <c r="F35" s="414"/>
      <c r="G35" s="226" t="s">
        <v>742</v>
      </c>
      <c r="H35" s="226" t="s">
        <v>725</v>
      </c>
      <c r="I35" s="227" t="s">
        <v>1321</v>
      </c>
    </row>
    <row r="36" spans="2:9" x14ac:dyDescent="0.2">
      <c r="B36" s="228">
        <v>1</v>
      </c>
      <c r="C36" s="229" t="s">
        <v>452</v>
      </c>
      <c r="D36" s="230" t="s">
        <v>1222</v>
      </c>
      <c r="E36" s="231">
        <v>1</v>
      </c>
      <c r="F36" s="232" t="s">
        <v>431</v>
      </c>
      <c r="G36" s="230" t="s">
        <v>1223</v>
      </c>
      <c r="H36" s="230" t="s">
        <v>611</v>
      </c>
      <c r="I36" s="233">
        <v>35557</v>
      </c>
    </row>
    <row r="37" spans="2:9" x14ac:dyDescent="0.2">
      <c r="B37" s="228">
        <v>2</v>
      </c>
      <c r="C37" s="229" t="s">
        <v>453</v>
      </c>
      <c r="D37" s="234" t="s">
        <v>1222</v>
      </c>
      <c r="E37" s="231">
        <v>1</v>
      </c>
      <c r="F37" s="232" t="s">
        <v>431</v>
      </c>
      <c r="G37" s="234" t="s">
        <v>1224</v>
      </c>
      <c r="H37" s="234" t="s">
        <v>611</v>
      </c>
      <c r="I37" s="235">
        <v>36040</v>
      </c>
    </row>
    <row r="38" spans="2:9" x14ac:dyDescent="0.2">
      <c r="B38" s="228">
        <v>3</v>
      </c>
      <c r="C38" s="229" t="s">
        <v>1225</v>
      </c>
      <c r="D38" s="234" t="s">
        <v>1222</v>
      </c>
      <c r="E38" s="231">
        <v>1</v>
      </c>
      <c r="F38" s="232" t="s">
        <v>431</v>
      </c>
      <c r="G38" s="234" t="s">
        <v>1226</v>
      </c>
      <c r="H38" s="234" t="s">
        <v>1227</v>
      </c>
      <c r="I38" s="235">
        <v>37803</v>
      </c>
    </row>
    <row r="39" spans="2:9" x14ac:dyDescent="0.2">
      <c r="B39" s="228">
        <v>4</v>
      </c>
      <c r="C39" s="229" t="s">
        <v>1228</v>
      </c>
      <c r="D39" s="234" t="s">
        <v>1222</v>
      </c>
      <c r="E39" s="231">
        <v>19</v>
      </c>
      <c r="F39" s="232" t="s">
        <v>1229</v>
      </c>
      <c r="G39" s="234" t="s">
        <v>1230</v>
      </c>
      <c r="H39" s="234" t="s">
        <v>1231</v>
      </c>
      <c r="I39" s="235">
        <v>39008</v>
      </c>
    </row>
    <row r="40" spans="2:9" x14ac:dyDescent="0.2">
      <c r="B40" s="228">
        <v>5</v>
      </c>
      <c r="C40" s="229" t="s">
        <v>1232</v>
      </c>
      <c r="D40" s="234" t="s">
        <v>1222</v>
      </c>
      <c r="E40" s="231">
        <v>1</v>
      </c>
      <c r="F40" s="232" t="s">
        <v>1229</v>
      </c>
      <c r="G40" s="234" t="s">
        <v>746</v>
      </c>
      <c r="H40" s="234" t="s">
        <v>1227</v>
      </c>
      <c r="I40" s="235">
        <v>39294</v>
      </c>
    </row>
    <row r="41" spans="2:9" x14ac:dyDescent="0.2">
      <c r="B41" s="228">
        <v>6</v>
      </c>
      <c r="C41" s="229" t="s">
        <v>1233</v>
      </c>
      <c r="D41" s="234" t="s">
        <v>1222</v>
      </c>
      <c r="E41" s="231">
        <v>3</v>
      </c>
      <c r="F41" s="232" t="s">
        <v>1229</v>
      </c>
      <c r="G41" s="234" t="s">
        <v>1234</v>
      </c>
      <c r="H41" s="234" t="s">
        <v>1235</v>
      </c>
      <c r="I41" s="235">
        <v>39357</v>
      </c>
    </row>
    <row r="42" spans="2:9" x14ac:dyDescent="0.2">
      <c r="B42" s="228">
        <v>7</v>
      </c>
      <c r="C42" s="229" t="s">
        <v>1236</v>
      </c>
      <c r="D42" s="234" t="s">
        <v>1222</v>
      </c>
      <c r="E42" s="231">
        <v>1</v>
      </c>
      <c r="F42" s="232" t="s">
        <v>431</v>
      </c>
      <c r="G42" s="234" t="s">
        <v>1224</v>
      </c>
      <c r="H42" s="234" t="s">
        <v>611</v>
      </c>
      <c r="I42" s="235">
        <v>41446</v>
      </c>
    </row>
    <row r="43" spans="2:9" x14ac:dyDescent="0.2">
      <c r="B43" s="228">
        <v>8</v>
      </c>
      <c r="C43" s="229" t="s">
        <v>1237</v>
      </c>
      <c r="D43" s="234" t="s">
        <v>1222</v>
      </c>
      <c r="E43" s="231">
        <v>1</v>
      </c>
      <c r="F43" s="232" t="s">
        <v>431</v>
      </c>
      <c r="G43" s="234" t="s">
        <v>1224</v>
      </c>
      <c r="H43" s="234" t="s">
        <v>611</v>
      </c>
      <c r="I43" s="235">
        <v>41446</v>
      </c>
    </row>
    <row r="44" spans="2:9" x14ac:dyDescent="0.2">
      <c r="B44" s="228">
        <v>9</v>
      </c>
      <c r="C44" s="229" t="s">
        <v>1238</v>
      </c>
      <c r="D44" s="234" t="s">
        <v>873</v>
      </c>
      <c r="E44" s="231">
        <v>1</v>
      </c>
      <c r="F44" s="232" t="s">
        <v>431</v>
      </c>
      <c r="G44" s="234" t="s">
        <v>1239</v>
      </c>
      <c r="H44" s="234" t="s">
        <v>1240</v>
      </c>
      <c r="I44" s="235">
        <v>43186</v>
      </c>
    </row>
    <row r="45" spans="2:9" x14ac:dyDescent="0.2">
      <c r="B45" s="228">
        <v>10</v>
      </c>
      <c r="C45" s="229" t="s">
        <v>1241</v>
      </c>
      <c r="D45" s="234" t="s">
        <v>1222</v>
      </c>
      <c r="E45" s="231">
        <v>2</v>
      </c>
      <c r="F45" s="232" t="s">
        <v>729</v>
      </c>
      <c r="G45" s="234" t="s">
        <v>746</v>
      </c>
      <c r="H45" s="234" t="s">
        <v>1242</v>
      </c>
      <c r="I45" s="235">
        <v>43406</v>
      </c>
    </row>
    <row r="46" spans="2:9" x14ac:dyDescent="0.2">
      <c r="B46" s="228">
        <v>11</v>
      </c>
      <c r="C46" s="229" t="s">
        <v>1243</v>
      </c>
      <c r="D46" s="234" t="s">
        <v>1222</v>
      </c>
      <c r="E46" s="231">
        <v>1</v>
      </c>
      <c r="F46" s="232" t="s">
        <v>1244</v>
      </c>
      <c r="G46" s="234" t="s">
        <v>746</v>
      </c>
      <c r="H46" s="234" t="s">
        <v>1235</v>
      </c>
      <c r="I46" s="235">
        <v>43406</v>
      </c>
    </row>
    <row r="47" spans="2:9" x14ac:dyDescent="0.2">
      <c r="B47" s="228">
        <v>12</v>
      </c>
      <c r="C47" s="229" t="s">
        <v>1245</v>
      </c>
      <c r="D47" s="234" t="s">
        <v>1222</v>
      </c>
      <c r="E47" s="231">
        <v>1</v>
      </c>
      <c r="F47" s="232" t="s">
        <v>1246</v>
      </c>
      <c r="G47" s="234" t="s">
        <v>1247</v>
      </c>
      <c r="H47" s="234" t="s">
        <v>1248</v>
      </c>
      <c r="I47" s="235">
        <v>44231</v>
      </c>
    </row>
    <row r="48" spans="2:9" x14ac:dyDescent="0.2">
      <c r="B48" s="228">
        <v>13</v>
      </c>
      <c r="C48" s="229" t="s">
        <v>1249</v>
      </c>
      <c r="D48" s="234" t="s">
        <v>1222</v>
      </c>
      <c r="E48" s="231">
        <v>1</v>
      </c>
      <c r="F48" s="232" t="s">
        <v>1244</v>
      </c>
      <c r="G48" s="234" t="s">
        <v>746</v>
      </c>
      <c r="H48" s="234" t="s">
        <v>1235</v>
      </c>
      <c r="I48" s="235">
        <v>44231</v>
      </c>
    </row>
    <row r="49" spans="2:9" x14ac:dyDescent="0.2">
      <c r="B49" s="228">
        <v>14</v>
      </c>
      <c r="C49" s="229" t="s">
        <v>1250</v>
      </c>
      <c r="D49" s="234" t="s">
        <v>1222</v>
      </c>
      <c r="E49" s="231">
        <v>9</v>
      </c>
      <c r="F49" s="232" t="s">
        <v>1246</v>
      </c>
      <c r="G49" s="234" t="s">
        <v>1251</v>
      </c>
      <c r="H49" s="234" t="s">
        <v>1252</v>
      </c>
      <c r="I49" s="235">
        <v>44371</v>
      </c>
    </row>
    <row r="50" spans="2:9" x14ac:dyDescent="0.2">
      <c r="B50" s="228">
        <v>15</v>
      </c>
      <c r="C50" s="229" t="s">
        <v>1311</v>
      </c>
      <c r="D50" s="234" t="s">
        <v>1222</v>
      </c>
      <c r="E50" s="231">
        <v>4</v>
      </c>
      <c r="F50" s="232" t="s">
        <v>1312</v>
      </c>
      <c r="G50" s="234" t="s">
        <v>1313</v>
      </c>
      <c r="H50" s="234" t="s">
        <v>1314</v>
      </c>
      <c r="I50" s="235">
        <v>45357</v>
      </c>
    </row>
    <row r="51" spans="2:9" x14ac:dyDescent="0.2">
      <c r="B51" s="228">
        <v>16</v>
      </c>
      <c r="C51" s="229" t="s">
        <v>1315</v>
      </c>
      <c r="D51" s="234" t="s">
        <v>1222</v>
      </c>
      <c r="E51" s="231">
        <v>1</v>
      </c>
      <c r="F51" s="232" t="s">
        <v>1316</v>
      </c>
      <c r="G51" s="234" t="s">
        <v>1317</v>
      </c>
      <c r="H51" s="234" t="s">
        <v>1318</v>
      </c>
      <c r="I51" s="235">
        <v>45357</v>
      </c>
    </row>
    <row r="52" spans="2:9" ht="13.5" customHeight="1" thickBot="1" x14ac:dyDescent="0.25">
      <c r="B52" s="236">
        <v>17</v>
      </c>
      <c r="C52" s="242" t="s">
        <v>1319</v>
      </c>
      <c r="D52" s="242" t="s">
        <v>1222</v>
      </c>
      <c r="E52" s="243">
        <v>6</v>
      </c>
      <c r="F52" s="236" t="s">
        <v>1244</v>
      </c>
      <c r="G52" s="242" t="s">
        <v>1320</v>
      </c>
      <c r="H52" s="242" t="s">
        <v>1252</v>
      </c>
      <c r="I52" s="244">
        <v>45519</v>
      </c>
    </row>
    <row r="54" spans="2:9" ht="13.8" thickBot="1" x14ac:dyDescent="0.25">
      <c r="B54" s="223" t="s">
        <v>454</v>
      </c>
      <c r="C54" s="223"/>
      <c r="D54" s="222"/>
      <c r="E54" s="222"/>
      <c r="F54" s="222"/>
      <c r="G54" s="222"/>
      <c r="H54" s="413">
        <v>45661</v>
      </c>
      <c r="I54" s="413"/>
    </row>
    <row r="55" spans="2:9" x14ac:dyDescent="0.2">
      <c r="B55" s="225" t="s">
        <v>1273</v>
      </c>
      <c r="C55" s="226" t="s">
        <v>721</v>
      </c>
      <c r="D55" s="226" t="s">
        <v>722</v>
      </c>
      <c r="E55" s="414" t="s">
        <v>723</v>
      </c>
      <c r="F55" s="414"/>
      <c r="G55" s="226" t="s">
        <v>724</v>
      </c>
      <c r="H55" s="226" t="s">
        <v>725</v>
      </c>
      <c r="I55" s="227" t="s">
        <v>726</v>
      </c>
    </row>
    <row r="56" spans="2:9" x14ac:dyDescent="0.2">
      <c r="B56" s="228">
        <v>1</v>
      </c>
      <c r="C56" s="229" t="s">
        <v>855</v>
      </c>
      <c r="D56" s="230" t="s">
        <v>728</v>
      </c>
      <c r="E56" s="231">
        <v>1</v>
      </c>
      <c r="F56" s="232" t="s">
        <v>729</v>
      </c>
      <c r="G56" s="230" t="s">
        <v>1277</v>
      </c>
      <c r="H56" s="230" t="s">
        <v>747</v>
      </c>
      <c r="I56" s="233">
        <v>35397</v>
      </c>
    </row>
    <row r="57" spans="2:9" x14ac:dyDescent="0.2">
      <c r="B57" s="228">
        <v>2</v>
      </c>
      <c r="C57" s="229" t="s">
        <v>455</v>
      </c>
      <c r="D57" s="234" t="s">
        <v>728</v>
      </c>
      <c r="E57" s="231">
        <v>1</v>
      </c>
      <c r="F57" s="232" t="s">
        <v>729</v>
      </c>
      <c r="G57" s="234" t="s">
        <v>456</v>
      </c>
      <c r="H57" s="234" t="s">
        <v>444</v>
      </c>
      <c r="I57" s="235">
        <v>35768</v>
      </c>
    </row>
    <row r="58" spans="2:9" ht="13.5" customHeight="1" thickBot="1" x14ac:dyDescent="0.25">
      <c r="B58" s="236">
        <v>3</v>
      </c>
      <c r="C58" s="237" t="s">
        <v>1290</v>
      </c>
      <c r="D58" s="238" t="s">
        <v>728</v>
      </c>
      <c r="E58" s="239">
        <v>1</v>
      </c>
      <c r="F58" s="240" t="s">
        <v>729</v>
      </c>
      <c r="G58" s="238" t="s">
        <v>856</v>
      </c>
      <c r="H58" s="238" t="s">
        <v>755</v>
      </c>
      <c r="I58" s="241">
        <v>36885</v>
      </c>
    </row>
    <row r="60" spans="2:9" ht="13.8" thickBot="1" x14ac:dyDescent="0.25">
      <c r="B60" s="223" t="s">
        <v>457</v>
      </c>
      <c r="C60" s="223"/>
      <c r="D60" s="222"/>
      <c r="E60" s="222"/>
      <c r="F60" s="222"/>
      <c r="G60" s="222"/>
      <c r="H60" s="413">
        <v>45661</v>
      </c>
      <c r="I60" s="413"/>
    </row>
    <row r="61" spans="2:9" x14ac:dyDescent="0.2">
      <c r="B61" s="225" t="s">
        <v>1273</v>
      </c>
      <c r="C61" s="226" t="s">
        <v>721</v>
      </c>
      <c r="D61" s="226" t="s">
        <v>722</v>
      </c>
      <c r="E61" s="414" t="s">
        <v>723</v>
      </c>
      <c r="F61" s="414"/>
      <c r="G61" s="226" t="s">
        <v>742</v>
      </c>
      <c r="H61" s="226" t="s">
        <v>725</v>
      </c>
      <c r="I61" s="227" t="s">
        <v>726</v>
      </c>
    </row>
    <row r="62" spans="2:9" x14ac:dyDescent="0.2">
      <c r="B62" s="228">
        <v>1</v>
      </c>
      <c r="C62" s="229" t="s">
        <v>874</v>
      </c>
      <c r="D62" s="230" t="s">
        <v>873</v>
      </c>
      <c r="E62" s="231">
        <v>3</v>
      </c>
      <c r="F62" s="232" t="s">
        <v>431</v>
      </c>
      <c r="G62" s="230" t="s">
        <v>442</v>
      </c>
      <c r="H62" s="230" t="s">
        <v>448</v>
      </c>
      <c r="I62" s="233">
        <v>21863</v>
      </c>
    </row>
    <row r="63" spans="2:9" x14ac:dyDescent="0.2">
      <c r="B63" s="228">
        <v>2</v>
      </c>
      <c r="C63" s="229" t="s">
        <v>475</v>
      </c>
      <c r="D63" s="234" t="s">
        <v>873</v>
      </c>
      <c r="E63" s="231">
        <v>1</v>
      </c>
      <c r="F63" s="232" t="s">
        <v>430</v>
      </c>
      <c r="G63" s="234" t="s">
        <v>466</v>
      </c>
      <c r="H63" s="234" t="s">
        <v>467</v>
      </c>
      <c r="I63" s="235">
        <v>27347</v>
      </c>
    </row>
    <row r="64" spans="2:9" x14ac:dyDescent="0.2">
      <c r="B64" s="228">
        <v>3</v>
      </c>
      <c r="C64" s="229" t="s">
        <v>462</v>
      </c>
      <c r="D64" s="234" t="s">
        <v>873</v>
      </c>
      <c r="E64" s="231">
        <v>1</v>
      </c>
      <c r="F64" s="232" t="s">
        <v>431</v>
      </c>
      <c r="G64" s="234" t="s">
        <v>471</v>
      </c>
      <c r="H64" s="234" t="s">
        <v>472</v>
      </c>
      <c r="I64" s="235">
        <v>29927</v>
      </c>
    </row>
    <row r="65" spans="2:9" x14ac:dyDescent="0.2">
      <c r="B65" s="228">
        <v>4</v>
      </c>
      <c r="C65" s="229" t="s">
        <v>463</v>
      </c>
      <c r="D65" s="234" t="s">
        <v>873</v>
      </c>
      <c r="E65" s="231">
        <v>1</v>
      </c>
      <c r="F65" s="232" t="s">
        <v>431</v>
      </c>
      <c r="G65" s="234" t="s">
        <v>443</v>
      </c>
      <c r="H65" s="234" t="s">
        <v>447</v>
      </c>
      <c r="I65" s="235">
        <v>31649</v>
      </c>
    </row>
    <row r="66" spans="2:9" x14ac:dyDescent="0.2">
      <c r="B66" s="228">
        <v>5</v>
      </c>
      <c r="C66" s="229" t="s">
        <v>875</v>
      </c>
      <c r="D66" s="234" t="s">
        <v>873</v>
      </c>
      <c r="E66" s="231">
        <v>1</v>
      </c>
      <c r="F66" s="232" t="s">
        <v>431</v>
      </c>
      <c r="G66" s="234" t="s">
        <v>885</v>
      </c>
      <c r="H66" s="234" t="s">
        <v>889</v>
      </c>
      <c r="I66" s="235">
        <v>32373</v>
      </c>
    </row>
    <row r="67" spans="2:9" x14ac:dyDescent="0.2">
      <c r="B67" s="228">
        <v>6</v>
      </c>
      <c r="C67" s="229" t="s">
        <v>876</v>
      </c>
      <c r="D67" s="234" t="s">
        <v>873</v>
      </c>
      <c r="E67" s="231">
        <v>1</v>
      </c>
      <c r="F67" s="232" t="s">
        <v>430</v>
      </c>
      <c r="G67" s="234" t="s">
        <v>886</v>
      </c>
      <c r="H67" s="234" t="s">
        <v>890</v>
      </c>
      <c r="I67" s="235">
        <v>33465</v>
      </c>
    </row>
    <row r="68" spans="2:9" x14ac:dyDescent="0.2">
      <c r="B68" s="228">
        <v>7</v>
      </c>
      <c r="C68" s="229" t="s">
        <v>1253</v>
      </c>
      <c r="D68" s="234" t="s">
        <v>873</v>
      </c>
      <c r="E68" s="231">
        <v>1</v>
      </c>
      <c r="F68" s="232" t="s">
        <v>431</v>
      </c>
      <c r="G68" s="234" t="s">
        <v>437</v>
      </c>
      <c r="H68" s="234" t="s">
        <v>446</v>
      </c>
      <c r="I68" s="235">
        <v>35481</v>
      </c>
    </row>
    <row r="69" spans="2:9" x14ac:dyDescent="0.2">
      <c r="B69" s="228">
        <v>8</v>
      </c>
      <c r="C69" s="229" t="s">
        <v>464</v>
      </c>
      <c r="D69" s="234" t="s">
        <v>873</v>
      </c>
      <c r="E69" s="231">
        <v>1</v>
      </c>
      <c r="F69" s="232" t="s">
        <v>431</v>
      </c>
      <c r="G69" s="234" t="s">
        <v>443</v>
      </c>
      <c r="H69" s="234" t="s">
        <v>447</v>
      </c>
      <c r="I69" s="235">
        <v>36094</v>
      </c>
    </row>
    <row r="70" spans="2:9" x14ac:dyDescent="0.2">
      <c r="B70" s="228">
        <v>9</v>
      </c>
      <c r="C70" s="229" t="s">
        <v>1291</v>
      </c>
      <c r="D70" s="234" t="s">
        <v>873</v>
      </c>
      <c r="E70" s="231">
        <v>2</v>
      </c>
      <c r="F70" s="232" t="s">
        <v>431</v>
      </c>
      <c r="G70" s="234" t="s">
        <v>443</v>
      </c>
      <c r="H70" s="234" t="s">
        <v>447</v>
      </c>
      <c r="I70" s="235">
        <v>37343</v>
      </c>
    </row>
    <row r="71" spans="2:9" x14ac:dyDescent="0.2">
      <c r="B71" s="228">
        <v>10</v>
      </c>
      <c r="C71" s="229" t="s">
        <v>877</v>
      </c>
      <c r="D71" s="234" t="s">
        <v>873</v>
      </c>
      <c r="E71" s="231">
        <v>2</v>
      </c>
      <c r="F71" s="232" t="s">
        <v>431</v>
      </c>
      <c r="G71" s="234" t="s">
        <v>442</v>
      </c>
      <c r="H71" s="234" t="s">
        <v>891</v>
      </c>
      <c r="I71" s="235">
        <v>38439</v>
      </c>
    </row>
    <row r="72" spans="2:9" x14ac:dyDescent="0.2">
      <c r="B72" s="228">
        <v>11</v>
      </c>
      <c r="C72" s="229" t="s">
        <v>1292</v>
      </c>
      <c r="D72" s="234" t="s">
        <v>385</v>
      </c>
      <c r="E72" s="231">
        <v>1</v>
      </c>
      <c r="F72" s="232" t="s">
        <v>468</v>
      </c>
      <c r="G72" s="234" t="s">
        <v>442</v>
      </c>
      <c r="H72" s="234" t="s">
        <v>449</v>
      </c>
      <c r="I72" s="235">
        <v>27347</v>
      </c>
    </row>
    <row r="73" spans="2:9" x14ac:dyDescent="0.2">
      <c r="B73" s="228">
        <v>12</v>
      </c>
      <c r="C73" s="229" t="s">
        <v>878</v>
      </c>
      <c r="D73" s="234" t="s">
        <v>385</v>
      </c>
      <c r="E73" s="231">
        <v>1</v>
      </c>
      <c r="F73" s="232" t="s">
        <v>594</v>
      </c>
      <c r="G73" s="234" t="s">
        <v>440</v>
      </c>
      <c r="H73" s="234" t="s">
        <v>444</v>
      </c>
      <c r="I73" s="235">
        <v>38439</v>
      </c>
    </row>
    <row r="74" spans="2:9" x14ac:dyDescent="0.2">
      <c r="B74" s="228">
        <v>13</v>
      </c>
      <c r="C74" s="229" t="s">
        <v>1278</v>
      </c>
      <c r="D74" s="234" t="s">
        <v>881</v>
      </c>
      <c r="E74" s="231">
        <v>1</v>
      </c>
      <c r="F74" s="232" t="s">
        <v>884</v>
      </c>
      <c r="G74" s="234" t="s">
        <v>887</v>
      </c>
      <c r="H74" s="234" t="s">
        <v>892</v>
      </c>
      <c r="I74" s="235">
        <v>29293</v>
      </c>
    </row>
    <row r="75" spans="2:9" x14ac:dyDescent="0.2">
      <c r="B75" s="228">
        <v>14</v>
      </c>
      <c r="C75" s="229" t="s">
        <v>1279</v>
      </c>
      <c r="D75" s="234" t="s">
        <v>881</v>
      </c>
      <c r="E75" s="231">
        <v>2</v>
      </c>
      <c r="F75" s="232" t="s">
        <v>432</v>
      </c>
      <c r="G75" s="234" t="s">
        <v>438</v>
      </c>
      <c r="H75" s="234" t="s">
        <v>445</v>
      </c>
      <c r="I75" s="235">
        <v>36979</v>
      </c>
    </row>
    <row r="76" spans="2:9" x14ac:dyDescent="0.2">
      <c r="B76" s="228">
        <v>15</v>
      </c>
      <c r="C76" s="229" t="s">
        <v>879</v>
      </c>
      <c r="D76" s="234" t="s">
        <v>881</v>
      </c>
      <c r="E76" s="231">
        <v>3</v>
      </c>
      <c r="F76" s="232" t="s">
        <v>432</v>
      </c>
      <c r="G76" s="234" t="s">
        <v>601</v>
      </c>
      <c r="H76" s="234" t="s">
        <v>614</v>
      </c>
      <c r="I76" s="235">
        <v>42810</v>
      </c>
    </row>
    <row r="77" spans="2:9" x14ac:dyDescent="0.2">
      <c r="B77" s="228">
        <v>16</v>
      </c>
      <c r="C77" s="229" t="s">
        <v>1254</v>
      </c>
      <c r="D77" s="234" t="s">
        <v>881</v>
      </c>
      <c r="E77" s="231">
        <v>1</v>
      </c>
      <c r="F77" s="232" t="s">
        <v>1255</v>
      </c>
      <c r="G77" s="234" t="s">
        <v>886</v>
      </c>
      <c r="H77" s="234" t="s">
        <v>1256</v>
      </c>
      <c r="I77" s="235">
        <v>43144</v>
      </c>
    </row>
    <row r="78" spans="2:9" x14ac:dyDescent="0.2">
      <c r="B78" s="228">
        <v>17</v>
      </c>
      <c r="C78" s="229" t="s">
        <v>458</v>
      </c>
      <c r="D78" s="234" t="s">
        <v>882</v>
      </c>
      <c r="E78" s="231">
        <v>1</v>
      </c>
      <c r="F78" s="232" t="s">
        <v>588</v>
      </c>
      <c r="G78" s="234" t="s">
        <v>442</v>
      </c>
      <c r="H78" s="234" t="s">
        <v>449</v>
      </c>
      <c r="I78" s="235">
        <v>23756</v>
      </c>
    </row>
    <row r="79" spans="2:9" x14ac:dyDescent="0.2">
      <c r="B79" s="228">
        <v>18</v>
      </c>
      <c r="C79" s="229" t="s">
        <v>459</v>
      </c>
      <c r="D79" s="234" t="s">
        <v>882</v>
      </c>
      <c r="E79" s="231">
        <v>1</v>
      </c>
      <c r="F79" s="232" t="s">
        <v>588</v>
      </c>
      <c r="G79" s="234" t="s">
        <v>888</v>
      </c>
      <c r="H79" s="234" t="s">
        <v>619</v>
      </c>
      <c r="I79" s="235">
        <v>24183</v>
      </c>
    </row>
    <row r="80" spans="2:9" x14ac:dyDescent="0.2">
      <c r="B80" s="228">
        <v>19</v>
      </c>
      <c r="C80" s="229" t="s">
        <v>459</v>
      </c>
      <c r="D80" s="234" t="s">
        <v>882</v>
      </c>
      <c r="E80" s="231">
        <v>1</v>
      </c>
      <c r="F80" s="232" t="s">
        <v>588</v>
      </c>
      <c r="G80" s="234" t="s">
        <v>888</v>
      </c>
      <c r="H80" s="234" t="s">
        <v>707</v>
      </c>
      <c r="I80" s="235">
        <v>24183</v>
      </c>
    </row>
    <row r="81" spans="2:9" ht="13.8" thickBot="1" x14ac:dyDescent="0.25">
      <c r="B81" s="236">
        <v>20</v>
      </c>
      <c r="C81" s="237" t="s">
        <v>880</v>
      </c>
      <c r="D81" s="238" t="s">
        <v>883</v>
      </c>
      <c r="E81" s="239">
        <v>32</v>
      </c>
      <c r="F81" s="240" t="s">
        <v>433</v>
      </c>
      <c r="G81" s="238" t="s">
        <v>442</v>
      </c>
      <c r="H81" s="238" t="s">
        <v>893</v>
      </c>
      <c r="I81" s="241">
        <v>36790</v>
      </c>
    </row>
    <row r="82" spans="2:9" x14ac:dyDescent="0.2">
      <c r="B82" s="245"/>
      <c r="C82" s="229"/>
      <c r="D82" s="229"/>
      <c r="E82" s="231"/>
      <c r="F82" s="232"/>
      <c r="G82" s="229"/>
      <c r="H82" s="229"/>
      <c r="I82" s="246"/>
    </row>
    <row r="83" spans="2:9" ht="14.4" x14ac:dyDescent="0.2">
      <c r="B83" s="247" t="s">
        <v>858</v>
      </c>
      <c r="C83" s="229"/>
      <c r="D83" s="229"/>
      <c r="E83" s="231"/>
      <c r="F83" s="232"/>
      <c r="G83" s="229"/>
      <c r="H83" s="229"/>
      <c r="I83" s="246"/>
    </row>
    <row r="84" spans="2:9" ht="13.8" thickBot="1" x14ac:dyDescent="0.25">
      <c r="B84" s="223" t="s">
        <v>457</v>
      </c>
      <c r="C84" s="223"/>
      <c r="D84" s="222"/>
      <c r="E84" s="222"/>
      <c r="F84" s="222"/>
      <c r="G84" s="222"/>
      <c r="H84" s="413">
        <v>45661</v>
      </c>
      <c r="I84" s="413"/>
    </row>
    <row r="85" spans="2:9" x14ac:dyDescent="0.2">
      <c r="B85" s="225" t="s">
        <v>1273</v>
      </c>
      <c r="C85" s="226" t="s">
        <v>721</v>
      </c>
      <c r="D85" s="226" t="s">
        <v>722</v>
      </c>
      <c r="E85" s="414" t="s">
        <v>723</v>
      </c>
      <c r="F85" s="414"/>
      <c r="G85" s="226" t="s">
        <v>742</v>
      </c>
      <c r="H85" s="226" t="s">
        <v>725</v>
      </c>
      <c r="I85" s="227" t="s">
        <v>726</v>
      </c>
    </row>
    <row r="86" spans="2:9" x14ac:dyDescent="0.2">
      <c r="B86" s="228">
        <v>21</v>
      </c>
      <c r="C86" s="229" t="s">
        <v>894</v>
      </c>
      <c r="D86" s="234" t="s">
        <v>883</v>
      </c>
      <c r="E86" s="231">
        <v>247</v>
      </c>
      <c r="F86" s="232" t="s">
        <v>433</v>
      </c>
      <c r="G86" s="234" t="s">
        <v>442</v>
      </c>
      <c r="H86" s="234" t="s">
        <v>900</v>
      </c>
      <c r="I86" s="235">
        <v>39093</v>
      </c>
    </row>
    <row r="87" spans="2:9" x14ac:dyDescent="0.2">
      <c r="B87" s="228">
        <v>22</v>
      </c>
      <c r="C87" s="229" t="s">
        <v>895</v>
      </c>
      <c r="D87" s="234" t="s">
        <v>401</v>
      </c>
      <c r="E87" s="231">
        <v>1</v>
      </c>
      <c r="F87" s="232" t="s">
        <v>884</v>
      </c>
      <c r="G87" s="234" t="s">
        <v>441</v>
      </c>
      <c r="H87" s="234" t="s">
        <v>901</v>
      </c>
      <c r="I87" s="235">
        <v>24768</v>
      </c>
    </row>
    <row r="88" spans="2:9" x14ac:dyDescent="0.2">
      <c r="B88" s="228">
        <v>23</v>
      </c>
      <c r="C88" s="229" t="s">
        <v>896</v>
      </c>
      <c r="D88" s="234" t="s">
        <v>401</v>
      </c>
      <c r="E88" s="231">
        <v>1</v>
      </c>
      <c r="F88" s="232" t="s">
        <v>884</v>
      </c>
      <c r="G88" s="234" t="s">
        <v>902</v>
      </c>
      <c r="H88" s="234" t="s">
        <v>465</v>
      </c>
      <c r="I88" s="235">
        <v>25338</v>
      </c>
    </row>
    <row r="89" spans="2:9" x14ac:dyDescent="0.2">
      <c r="B89" s="228">
        <v>24</v>
      </c>
      <c r="C89" s="229" t="s">
        <v>460</v>
      </c>
      <c r="D89" s="234" t="s">
        <v>401</v>
      </c>
      <c r="E89" s="231">
        <v>1</v>
      </c>
      <c r="F89" s="232" t="s">
        <v>884</v>
      </c>
      <c r="G89" s="234" t="s">
        <v>903</v>
      </c>
      <c r="H89" s="234" t="s">
        <v>445</v>
      </c>
      <c r="I89" s="235">
        <v>25671</v>
      </c>
    </row>
    <row r="90" spans="2:9" x14ac:dyDescent="0.2">
      <c r="B90" s="228">
        <v>25</v>
      </c>
      <c r="C90" s="229" t="s">
        <v>897</v>
      </c>
      <c r="D90" s="234" t="s">
        <v>401</v>
      </c>
      <c r="E90" s="231">
        <v>1</v>
      </c>
      <c r="F90" s="232" t="s">
        <v>884</v>
      </c>
      <c r="G90" s="234" t="s">
        <v>904</v>
      </c>
      <c r="H90" s="234" t="s">
        <v>905</v>
      </c>
      <c r="I90" s="235">
        <v>26735</v>
      </c>
    </row>
    <row r="91" spans="2:9" x14ac:dyDescent="0.2">
      <c r="B91" s="228">
        <v>26</v>
      </c>
      <c r="C91" s="229" t="s">
        <v>898</v>
      </c>
      <c r="D91" s="234" t="s">
        <v>899</v>
      </c>
      <c r="E91" s="231">
        <v>1</v>
      </c>
      <c r="F91" s="232" t="s">
        <v>884</v>
      </c>
      <c r="G91" s="234" t="s">
        <v>705</v>
      </c>
      <c r="H91" s="234" t="s">
        <v>905</v>
      </c>
      <c r="I91" s="235">
        <v>21957</v>
      </c>
    </row>
    <row r="92" spans="2:9" ht="13.5" customHeight="1" x14ac:dyDescent="0.2">
      <c r="B92" s="228">
        <v>27</v>
      </c>
      <c r="C92" s="229" t="s">
        <v>1280</v>
      </c>
      <c r="D92" s="234" t="s">
        <v>899</v>
      </c>
      <c r="E92" s="231">
        <v>2</v>
      </c>
      <c r="F92" s="232" t="s">
        <v>884</v>
      </c>
      <c r="G92" s="234" t="s">
        <v>906</v>
      </c>
      <c r="H92" s="234" t="s">
        <v>907</v>
      </c>
      <c r="I92" s="235">
        <v>27046</v>
      </c>
    </row>
    <row r="93" spans="2:9" ht="13.8" thickBot="1" x14ac:dyDescent="0.25">
      <c r="B93" s="236">
        <v>28</v>
      </c>
      <c r="C93" s="237" t="s">
        <v>461</v>
      </c>
      <c r="D93" s="238" t="s">
        <v>899</v>
      </c>
      <c r="E93" s="239">
        <v>1</v>
      </c>
      <c r="F93" s="240" t="s">
        <v>433</v>
      </c>
      <c r="G93" s="238" t="s">
        <v>469</v>
      </c>
      <c r="H93" s="238" t="s">
        <v>470</v>
      </c>
      <c r="I93" s="241">
        <v>27347</v>
      </c>
    </row>
    <row r="95" spans="2:9" ht="13.8" thickBot="1" x14ac:dyDescent="0.25">
      <c r="B95" s="223" t="s">
        <v>857</v>
      </c>
      <c r="C95" s="223"/>
      <c r="D95" s="222"/>
      <c r="E95" s="222"/>
      <c r="F95" s="222"/>
      <c r="G95" s="222"/>
      <c r="H95" s="413">
        <v>45661</v>
      </c>
      <c r="I95" s="413"/>
    </row>
    <row r="96" spans="2:9" x14ac:dyDescent="0.2">
      <c r="B96" s="225" t="s">
        <v>1273</v>
      </c>
      <c r="C96" s="226" t="s">
        <v>721</v>
      </c>
      <c r="D96" s="226" t="s">
        <v>722</v>
      </c>
      <c r="E96" s="414" t="s">
        <v>723</v>
      </c>
      <c r="F96" s="414"/>
      <c r="G96" s="226" t="s">
        <v>724</v>
      </c>
      <c r="H96" s="226" t="s">
        <v>725</v>
      </c>
      <c r="I96" s="227" t="s">
        <v>726</v>
      </c>
    </row>
    <row r="97" spans="2:9" x14ac:dyDescent="0.2">
      <c r="B97" s="248">
        <v>1</v>
      </c>
      <c r="C97" s="249" t="s">
        <v>727</v>
      </c>
      <c r="D97" s="249" t="s">
        <v>728</v>
      </c>
      <c r="E97" s="250">
        <v>1</v>
      </c>
      <c r="F97" s="251" t="s">
        <v>729</v>
      </c>
      <c r="G97" s="249" t="s">
        <v>456</v>
      </c>
      <c r="H97" s="249" t="s">
        <v>444</v>
      </c>
      <c r="I97" s="252">
        <v>25292</v>
      </c>
    </row>
    <row r="99" spans="2:9" ht="13.8" thickBot="1" x14ac:dyDescent="0.25">
      <c r="B99" s="223" t="s">
        <v>473</v>
      </c>
      <c r="C99" s="223"/>
      <c r="D99" s="222"/>
      <c r="E99" s="222"/>
      <c r="F99" s="222"/>
      <c r="G99" s="222"/>
      <c r="H99" s="413">
        <v>45661</v>
      </c>
      <c r="I99" s="413"/>
    </row>
    <row r="100" spans="2:9" x14ac:dyDescent="0.2">
      <c r="B100" s="225" t="s">
        <v>1273</v>
      </c>
      <c r="C100" s="226" t="s">
        <v>721</v>
      </c>
      <c r="D100" s="226" t="s">
        <v>722</v>
      </c>
      <c r="E100" s="414" t="s">
        <v>723</v>
      </c>
      <c r="F100" s="414"/>
      <c r="G100" s="226" t="s">
        <v>752</v>
      </c>
      <c r="H100" s="226" t="s">
        <v>725</v>
      </c>
      <c r="I100" s="227" t="s">
        <v>726</v>
      </c>
    </row>
    <row r="101" spans="2:9" x14ac:dyDescent="0.2">
      <c r="B101" s="228">
        <v>1</v>
      </c>
      <c r="C101" s="229" t="s">
        <v>474</v>
      </c>
      <c r="D101" s="230" t="s">
        <v>873</v>
      </c>
      <c r="E101" s="231">
        <v>1</v>
      </c>
      <c r="F101" s="232" t="s">
        <v>431</v>
      </c>
      <c r="G101" s="230" t="s">
        <v>597</v>
      </c>
      <c r="H101" s="230" t="s">
        <v>598</v>
      </c>
      <c r="I101" s="233">
        <v>24953</v>
      </c>
    </row>
    <row r="102" spans="2:9" x14ac:dyDescent="0.2">
      <c r="B102" s="228">
        <v>2</v>
      </c>
      <c r="C102" s="229" t="s">
        <v>475</v>
      </c>
      <c r="D102" s="234" t="s">
        <v>873</v>
      </c>
      <c r="E102" s="231">
        <v>2</v>
      </c>
      <c r="F102" s="232" t="s">
        <v>430</v>
      </c>
      <c r="G102" s="234" t="s">
        <v>599</v>
      </c>
      <c r="H102" s="234" t="s">
        <v>600</v>
      </c>
      <c r="I102" s="235">
        <v>24953</v>
      </c>
    </row>
    <row r="103" spans="2:9" x14ac:dyDescent="0.2">
      <c r="B103" s="228">
        <v>3</v>
      </c>
      <c r="C103" s="229" t="s">
        <v>476</v>
      </c>
      <c r="D103" s="234" t="s">
        <v>873</v>
      </c>
      <c r="E103" s="231">
        <v>1</v>
      </c>
      <c r="F103" s="232" t="s">
        <v>431</v>
      </c>
      <c r="G103" s="234" t="s">
        <v>601</v>
      </c>
      <c r="H103" s="234" t="s">
        <v>614</v>
      </c>
      <c r="I103" s="235">
        <v>24953</v>
      </c>
    </row>
    <row r="104" spans="2:9" x14ac:dyDescent="0.2">
      <c r="B104" s="228">
        <v>4</v>
      </c>
      <c r="C104" s="229" t="s">
        <v>493</v>
      </c>
      <c r="D104" s="234" t="s">
        <v>873</v>
      </c>
      <c r="E104" s="231">
        <v>1</v>
      </c>
      <c r="F104" s="232" t="s">
        <v>884</v>
      </c>
      <c r="G104" s="234" t="s">
        <v>928</v>
      </c>
      <c r="H104" s="234" t="s">
        <v>706</v>
      </c>
      <c r="I104" s="235">
        <v>25332</v>
      </c>
    </row>
    <row r="105" spans="2:9" x14ac:dyDescent="0.2">
      <c r="B105" s="228">
        <v>5</v>
      </c>
      <c r="C105" s="229" t="s">
        <v>1293</v>
      </c>
      <c r="D105" s="234" t="s">
        <v>873</v>
      </c>
      <c r="E105" s="231">
        <v>1</v>
      </c>
      <c r="F105" s="232" t="s">
        <v>430</v>
      </c>
      <c r="G105" s="234" t="s">
        <v>626</v>
      </c>
      <c r="H105" s="234" t="s">
        <v>472</v>
      </c>
      <c r="I105" s="235">
        <v>25359</v>
      </c>
    </row>
    <row r="106" spans="2:9" x14ac:dyDescent="0.2">
      <c r="B106" s="228">
        <v>6</v>
      </c>
      <c r="C106" s="229" t="s">
        <v>1257</v>
      </c>
      <c r="D106" s="234" t="s">
        <v>873</v>
      </c>
      <c r="E106" s="231">
        <v>1</v>
      </c>
      <c r="F106" s="232" t="s">
        <v>431</v>
      </c>
      <c r="G106" s="234" t="s">
        <v>435</v>
      </c>
      <c r="H106" s="234" t="s">
        <v>444</v>
      </c>
      <c r="I106" s="235">
        <v>25359</v>
      </c>
    </row>
    <row r="107" spans="2:9" x14ac:dyDescent="0.2">
      <c r="B107" s="228">
        <v>7</v>
      </c>
      <c r="C107" s="229" t="s">
        <v>908</v>
      </c>
      <c r="D107" s="234" t="s">
        <v>873</v>
      </c>
      <c r="E107" s="231">
        <v>1</v>
      </c>
      <c r="F107" s="232" t="s">
        <v>430</v>
      </c>
      <c r="G107" s="234" t="s">
        <v>887</v>
      </c>
      <c r="H107" s="234" t="s">
        <v>892</v>
      </c>
      <c r="I107" s="235">
        <v>25569</v>
      </c>
    </row>
    <row r="108" spans="2:9" x14ac:dyDescent="0.2">
      <c r="B108" s="228">
        <v>8</v>
      </c>
      <c r="C108" s="229" t="s">
        <v>909</v>
      </c>
      <c r="D108" s="234" t="s">
        <v>873</v>
      </c>
      <c r="E108" s="231">
        <v>1</v>
      </c>
      <c r="F108" s="232" t="s">
        <v>430</v>
      </c>
      <c r="G108" s="234" t="s">
        <v>888</v>
      </c>
      <c r="H108" s="234" t="s">
        <v>929</v>
      </c>
      <c r="I108" s="235">
        <v>25569</v>
      </c>
    </row>
    <row r="109" spans="2:9" x14ac:dyDescent="0.2">
      <c r="B109" s="228">
        <v>9</v>
      </c>
      <c r="C109" s="229" t="s">
        <v>502</v>
      </c>
      <c r="D109" s="234" t="s">
        <v>873</v>
      </c>
      <c r="E109" s="231">
        <v>1</v>
      </c>
      <c r="F109" s="232" t="s">
        <v>430</v>
      </c>
      <c r="G109" s="234" t="s">
        <v>437</v>
      </c>
      <c r="H109" s="234" t="s">
        <v>446</v>
      </c>
      <c r="I109" s="235">
        <v>26031</v>
      </c>
    </row>
    <row r="110" spans="2:9" x14ac:dyDescent="0.2">
      <c r="B110" s="228">
        <v>10</v>
      </c>
      <c r="C110" s="229" t="s">
        <v>910</v>
      </c>
      <c r="D110" s="234" t="s">
        <v>873</v>
      </c>
      <c r="E110" s="231">
        <v>1</v>
      </c>
      <c r="F110" s="232" t="s">
        <v>430</v>
      </c>
      <c r="G110" s="234" t="s">
        <v>930</v>
      </c>
      <c r="H110" s="234" t="s">
        <v>901</v>
      </c>
      <c r="I110" s="235">
        <v>26390</v>
      </c>
    </row>
    <row r="111" spans="2:9" x14ac:dyDescent="0.2">
      <c r="B111" s="228">
        <v>11</v>
      </c>
      <c r="C111" s="229" t="s">
        <v>911</v>
      </c>
      <c r="D111" s="234" t="s">
        <v>873</v>
      </c>
      <c r="E111" s="231">
        <v>1</v>
      </c>
      <c r="F111" s="232" t="s">
        <v>431</v>
      </c>
      <c r="G111" s="234" t="s">
        <v>931</v>
      </c>
      <c r="H111" s="234" t="s">
        <v>932</v>
      </c>
      <c r="I111" s="235">
        <v>26481</v>
      </c>
    </row>
    <row r="112" spans="2:9" x14ac:dyDescent="0.2">
      <c r="B112" s="228">
        <v>12</v>
      </c>
      <c r="C112" s="229" t="s">
        <v>475</v>
      </c>
      <c r="D112" s="234" t="s">
        <v>873</v>
      </c>
      <c r="E112" s="231">
        <v>1</v>
      </c>
      <c r="F112" s="232" t="s">
        <v>430</v>
      </c>
      <c r="G112" s="234" t="s">
        <v>438</v>
      </c>
      <c r="H112" s="234" t="s">
        <v>445</v>
      </c>
      <c r="I112" s="235">
        <v>26763</v>
      </c>
    </row>
    <row r="113" spans="2:9" x14ac:dyDescent="0.2">
      <c r="B113" s="228">
        <v>13</v>
      </c>
      <c r="C113" s="229" t="s">
        <v>518</v>
      </c>
      <c r="D113" s="234" t="s">
        <v>873</v>
      </c>
      <c r="E113" s="231">
        <v>1</v>
      </c>
      <c r="F113" s="232" t="s">
        <v>431</v>
      </c>
      <c r="G113" s="234" t="s">
        <v>645</v>
      </c>
      <c r="H113" s="234" t="s">
        <v>646</v>
      </c>
      <c r="I113" s="235">
        <v>27185</v>
      </c>
    </row>
    <row r="114" spans="2:9" x14ac:dyDescent="0.2">
      <c r="B114" s="228">
        <v>14</v>
      </c>
      <c r="C114" s="229" t="s">
        <v>912</v>
      </c>
      <c r="D114" s="234" t="s">
        <v>873</v>
      </c>
      <c r="E114" s="231">
        <v>1</v>
      </c>
      <c r="F114" s="232" t="s">
        <v>430</v>
      </c>
      <c r="G114" s="234" t="s">
        <v>888</v>
      </c>
      <c r="H114" s="234" t="s">
        <v>890</v>
      </c>
      <c r="I114" s="235">
        <v>27668</v>
      </c>
    </row>
    <row r="115" spans="2:9" x14ac:dyDescent="0.2">
      <c r="B115" s="228">
        <v>15</v>
      </c>
      <c r="C115" s="229" t="s">
        <v>913</v>
      </c>
      <c r="D115" s="234" t="s">
        <v>873</v>
      </c>
      <c r="E115" s="231">
        <v>1</v>
      </c>
      <c r="F115" s="232" t="s">
        <v>431</v>
      </c>
      <c r="G115" s="234" t="s">
        <v>933</v>
      </c>
      <c r="H115" s="234" t="s">
        <v>934</v>
      </c>
      <c r="I115" s="235">
        <v>27930</v>
      </c>
    </row>
    <row r="116" spans="2:9" x14ac:dyDescent="0.2">
      <c r="B116" s="228">
        <v>16</v>
      </c>
      <c r="C116" s="229" t="s">
        <v>914</v>
      </c>
      <c r="D116" s="234" t="s">
        <v>873</v>
      </c>
      <c r="E116" s="231">
        <v>1</v>
      </c>
      <c r="F116" s="232" t="s">
        <v>431</v>
      </c>
      <c r="G116" s="234" t="s">
        <v>935</v>
      </c>
      <c r="H116" s="234" t="s">
        <v>936</v>
      </c>
      <c r="I116" s="235">
        <v>28457</v>
      </c>
    </row>
    <row r="117" spans="2:9" x14ac:dyDescent="0.2">
      <c r="B117" s="228">
        <v>17</v>
      </c>
      <c r="C117" s="229" t="s">
        <v>548</v>
      </c>
      <c r="D117" s="234" t="s">
        <v>873</v>
      </c>
      <c r="E117" s="231">
        <v>1</v>
      </c>
      <c r="F117" s="232" t="s">
        <v>431</v>
      </c>
      <c r="G117" s="234" t="s">
        <v>469</v>
      </c>
      <c r="H117" s="234" t="s">
        <v>470</v>
      </c>
      <c r="I117" s="235">
        <v>29684</v>
      </c>
    </row>
    <row r="118" spans="2:9" x14ac:dyDescent="0.2">
      <c r="B118" s="228">
        <v>18</v>
      </c>
      <c r="C118" s="229" t="s">
        <v>549</v>
      </c>
      <c r="D118" s="234" t="s">
        <v>873</v>
      </c>
      <c r="E118" s="231">
        <v>1</v>
      </c>
      <c r="F118" s="232" t="s">
        <v>430</v>
      </c>
      <c r="G118" s="234" t="s">
        <v>666</v>
      </c>
      <c r="H118" s="234" t="s">
        <v>614</v>
      </c>
      <c r="I118" s="235">
        <v>30054</v>
      </c>
    </row>
    <row r="119" spans="2:9" x14ac:dyDescent="0.2">
      <c r="B119" s="228">
        <v>19</v>
      </c>
      <c r="C119" s="229" t="s">
        <v>1258</v>
      </c>
      <c r="D119" s="234" t="s">
        <v>873</v>
      </c>
      <c r="E119" s="231">
        <v>1</v>
      </c>
      <c r="F119" s="232" t="s">
        <v>431</v>
      </c>
      <c r="G119" s="234" t="s">
        <v>668</v>
      </c>
      <c r="H119" s="234" t="s">
        <v>632</v>
      </c>
      <c r="I119" s="235">
        <v>30414</v>
      </c>
    </row>
    <row r="120" spans="2:9" x14ac:dyDescent="0.2">
      <c r="B120" s="228">
        <v>20</v>
      </c>
      <c r="C120" s="229" t="s">
        <v>558</v>
      </c>
      <c r="D120" s="234" t="s">
        <v>873</v>
      </c>
      <c r="E120" s="231">
        <v>1</v>
      </c>
      <c r="F120" s="232" t="s">
        <v>430</v>
      </c>
      <c r="G120" s="234" t="s">
        <v>597</v>
      </c>
      <c r="H120" s="234" t="s">
        <v>598</v>
      </c>
      <c r="I120" s="235">
        <v>30781</v>
      </c>
    </row>
    <row r="121" spans="2:9" x14ac:dyDescent="0.2">
      <c r="B121" s="228">
        <v>21</v>
      </c>
      <c r="C121" s="229" t="s">
        <v>559</v>
      </c>
      <c r="D121" s="234" t="s">
        <v>873</v>
      </c>
      <c r="E121" s="231">
        <v>1</v>
      </c>
      <c r="F121" s="232" t="s">
        <v>430</v>
      </c>
      <c r="G121" s="234" t="s">
        <v>440</v>
      </c>
      <c r="H121" s="234" t="s">
        <v>444</v>
      </c>
      <c r="I121" s="235">
        <v>30781</v>
      </c>
    </row>
    <row r="122" spans="2:9" x14ac:dyDescent="0.2">
      <c r="B122" s="228">
        <v>22</v>
      </c>
      <c r="C122" s="229" t="s">
        <v>560</v>
      </c>
      <c r="D122" s="234" t="s">
        <v>873</v>
      </c>
      <c r="E122" s="231">
        <v>2</v>
      </c>
      <c r="F122" s="232" t="s">
        <v>430</v>
      </c>
      <c r="G122" s="234" t="s">
        <v>888</v>
      </c>
      <c r="H122" s="234" t="s">
        <v>659</v>
      </c>
      <c r="I122" s="235">
        <v>30781</v>
      </c>
    </row>
    <row r="123" spans="2:9" x14ac:dyDescent="0.2">
      <c r="B123" s="228">
        <v>23</v>
      </c>
      <c r="C123" s="229" t="s">
        <v>563</v>
      </c>
      <c r="D123" s="234" t="s">
        <v>873</v>
      </c>
      <c r="E123" s="231">
        <v>1</v>
      </c>
      <c r="F123" s="232" t="s">
        <v>430</v>
      </c>
      <c r="G123" s="234" t="s">
        <v>888</v>
      </c>
      <c r="H123" s="234" t="s">
        <v>603</v>
      </c>
      <c r="I123" s="235">
        <v>31568</v>
      </c>
    </row>
    <row r="124" spans="2:9" x14ac:dyDescent="0.2">
      <c r="B124" s="228">
        <v>24</v>
      </c>
      <c r="C124" s="229" t="s">
        <v>570</v>
      </c>
      <c r="D124" s="234" t="s">
        <v>873</v>
      </c>
      <c r="E124" s="231">
        <v>1</v>
      </c>
      <c r="F124" s="232" t="s">
        <v>431</v>
      </c>
      <c r="G124" s="234" t="s">
        <v>672</v>
      </c>
      <c r="H124" s="234" t="s">
        <v>607</v>
      </c>
      <c r="I124" s="235">
        <v>32790</v>
      </c>
    </row>
    <row r="125" spans="2:9" x14ac:dyDescent="0.2">
      <c r="B125" s="228">
        <v>25</v>
      </c>
      <c r="C125" s="229" t="s">
        <v>915</v>
      </c>
      <c r="D125" s="234" t="s">
        <v>873</v>
      </c>
      <c r="E125" s="231">
        <v>1</v>
      </c>
      <c r="F125" s="232" t="s">
        <v>884</v>
      </c>
      <c r="G125" s="234" t="s">
        <v>937</v>
      </c>
      <c r="H125" s="234" t="s">
        <v>934</v>
      </c>
      <c r="I125" s="235">
        <v>32862</v>
      </c>
    </row>
    <row r="126" spans="2:9" x14ac:dyDescent="0.2">
      <c r="B126" s="228">
        <v>26</v>
      </c>
      <c r="C126" s="229" t="s">
        <v>573</v>
      </c>
      <c r="D126" s="234" t="s">
        <v>873</v>
      </c>
      <c r="E126" s="231">
        <v>1</v>
      </c>
      <c r="F126" s="232" t="s">
        <v>430</v>
      </c>
      <c r="G126" s="234" t="s">
        <v>673</v>
      </c>
      <c r="H126" s="234" t="s">
        <v>630</v>
      </c>
      <c r="I126" s="235">
        <v>32924</v>
      </c>
    </row>
    <row r="127" spans="2:9" x14ac:dyDescent="0.2">
      <c r="B127" s="228">
        <v>27</v>
      </c>
      <c r="C127" s="229" t="s">
        <v>574</v>
      </c>
      <c r="D127" s="234" t="s">
        <v>873</v>
      </c>
      <c r="E127" s="231">
        <v>2</v>
      </c>
      <c r="F127" s="232" t="s">
        <v>431</v>
      </c>
      <c r="G127" s="234" t="s">
        <v>674</v>
      </c>
      <c r="H127" s="234" t="s">
        <v>445</v>
      </c>
      <c r="I127" s="235">
        <v>33493</v>
      </c>
    </row>
    <row r="128" spans="2:9" x14ac:dyDescent="0.2">
      <c r="B128" s="228">
        <v>28</v>
      </c>
      <c r="C128" s="229" t="s">
        <v>916</v>
      </c>
      <c r="D128" s="234" t="s">
        <v>873</v>
      </c>
      <c r="E128" s="231">
        <v>1</v>
      </c>
      <c r="F128" s="232" t="s">
        <v>431</v>
      </c>
      <c r="G128" s="234" t="s">
        <v>938</v>
      </c>
      <c r="H128" s="234" t="s">
        <v>892</v>
      </c>
      <c r="I128" s="235">
        <v>33689</v>
      </c>
    </row>
    <row r="129" spans="2:9" x14ac:dyDescent="0.2">
      <c r="B129" s="228">
        <v>29</v>
      </c>
      <c r="C129" s="229" t="s">
        <v>575</v>
      </c>
      <c r="D129" s="234" t="s">
        <v>873</v>
      </c>
      <c r="E129" s="231">
        <v>1</v>
      </c>
      <c r="F129" s="232" t="s">
        <v>431</v>
      </c>
      <c r="G129" s="234" t="s">
        <v>442</v>
      </c>
      <c r="H129" s="234" t="s">
        <v>706</v>
      </c>
      <c r="I129" s="235">
        <v>34003</v>
      </c>
    </row>
    <row r="130" spans="2:9" x14ac:dyDescent="0.2">
      <c r="B130" s="228">
        <v>30</v>
      </c>
      <c r="C130" s="229" t="s">
        <v>577</v>
      </c>
      <c r="D130" s="234" t="s">
        <v>873</v>
      </c>
      <c r="E130" s="231">
        <v>1</v>
      </c>
      <c r="F130" s="232" t="s">
        <v>431</v>
      </c>
      <c r="G130" s="234" t="s">
        <v>442</v>
      </c>
      <c r="H130" s="234" t="s">
        <v>447</v>
      </c>
      <c r="I130" s="235">
        <v>34095</v>
      </c>
    </row>
    <row r="131" spans="2:9" x14ac:dyDescent="0.2">
      <c r="B131" s="228">
        <v>31</v>
      </c>
      <c r="C131" s="229" t="s">
        <v>579</v>
      </c>
      <c r="D131" s="234" t="s">
        <v>873</v>
      </c>
      <c r="E131" s="231">
        <v>1</v>
      </c>
      <c r="F131" s="232" t="s">
        <v>431</v>
      </c>
      <c r="G131" s="234" t="s">
        <v>678</v>
      </c>
      <c r="H131" s="234" t="s">
        <v>444</v>
      </c>
      <c r="I131" s="235">
        <v>34639</v>
      </c>
    </row>
    <row r="132" spans="2:9" x14ac:dyDescent="0.2">
      <c r="B132" s="228">
        <v>32</v>
      </c>
      <c r="C132" s="229" t="s">
        <v>917</v>
      </c>
      <c r="D132" s="234" t="s">
        <v>873</v>
      </c>
      <c r="E132" s="231">
        <v>1</v>
      </c>
      <c r="F132" s="232" t="s">
        <v>595</v>
      </c>
      <c r="G132" s="234" t="s">
        <v>888</v>
      </c>
      <c r="H132" s="234" t="s">
        <v>932</v>
      </c>
      <c r="I132" s="235">
        <v>34940</v>
      </c>
    </row>
    <row r="133" spans="2:9" x14ac:dyDescent="0.2">
      <c r="B133" s="228">
        <v>33</v>
      </c>
      <c r="C133" s="229" t="s">
        <v>583</v>
      </c>
      <c r="D133" s="234" t="s">
        <v>873</v>
      </c>
      <c r="E133" s="231">
        <v>1</v>
      </c>
      <c r="F133" s="232" t="s">
        <v>431</v>
      </c>
      <c r="G133" s="234" t="s">
        <v>440</v>
      </c>
      <c r="H133" s="234" t="s">
        <v>444</v>
      </c>
      <c r="I133" s="235">
        <v>35529</v>
      </c>
    </row>
    <row r="134" spans="2:9" x14ac:dyDescent="0.2">
      <c r="B134" s="228">
        <v>34</v>
      </c>
      <c r="C134" s="229" t="s">
        <v>918</v>
      </c>
      <c r="D134" s="234" t="s">
        <v>873</v>
      </c>
      <c r="E134" s="231">
        <v>1</v>
      </c>
      <c r="F134" s="232" t="s">
        <v>431</v>
      </c>
      <c r="G134" s="234" t="s">
        <v>939</v>
      </c>
      <c r="H134" s="234" t="s">
        <v>940</v>
      </c>
      <c r="I134" s="235">
        <v>38380</v>
      </c>
    </row>
    <row r="135" spans="2:9" x14ac:dyDescent="0.2">
      <c r="B135" s="228">
        <v>35</v>
      </c>
      <c r="C135" s="229" t="s">
        <v>919</v>
      </c>
      <c r="D135" s="234" t="s">
        <v>873</v>
      </c>
      <c r="E135" s="231">
        <v>2</v>
      </c>
      <c r="F135" s="232" t="s">
        <v>431</v>
      </c>
      <c r="G135" s="234" t="s">
        <v>442</v>
      </c>
      <c r="H135" s="234" t="s">
        <v>932</v>
      </c>
      <c r="I135" s="235">
        <v>38744</v>
      </c>
    </row>
    <row r="136" spans="2:9" x14ac:dyDescent="0.2">
      <c r="B136" s="228">
        <v>36</v>
      </c>
      <c r="C136" s="229" t="s">
        <v>920</v>
      </c>
      <c r="D136" s="234" t="s">
        <v>873</v>
      </c>
      <c r="E136" s="231">
        <v>8</v>
      </c>
      <c r="F136" s="232" t="s">
        <v>431</v>
      </c>
      <c r="G136" s="234" t="s">
        <v>941</v>
      </c>
      <c r="H136" s="234" t="s">
        <v>611</v>
      </c>
      <c r="I136" s="235">
        <v>40228</v>
      </c>
    </row>
    <row r="137" spans="2:9" x14ac:dyDescent="0.2">
      <c r="B137" s="228">
        <v>37</v>
      </c>
      <c r="C137" s="229" t="s">
        <v>921</v>
      </c>
      <c r="D137" s="234" t="s">
        <v>873</v>
      </c>
      <c r="E137" s="231">
        <v>1</v>
      </c>
      <c r="F137" s="232" t="s">
        <v>431</v>
      </c>
      <c r="G137" s="234" t="s">
        <v>942</v>
      </c>
      <c r="H137" s="234" t="s">
        <v>929</v>
      </c>
      <c r="I137" s="235">
        <v>42480</v>
      </c>
    </row>
    <row r="138" spans="2:9" x14ac:dyDescent="0.2">
      <c r="B138" s="228">
        <v>38</v>
      </c>
      <c r="C138" s="229" t="s">
        <v>922</v>
      </c>
      <c r="D138" s="234" t="s">
        <v>873</v>
      </c>
      <c r="E138" s="231">
        <v>1</v>
      </c>
      <c r="F138" s="232" t="s">
        <v>431</v>
      </c>
      <c r="G138" s="234" t="s">
        <v>943</v>
      </c>
      <c r="H138" s="234" t="s">
        <v>611</v>
      </c>
      <c r="I138" s="235">
        <v>42543</v>
      </c>
    </row>
    <row r="139" spans="2:9" x14ac:dyDescent="0.2">
      <c r="B139" s="228">
        <v>39</v>
      </c>
      <c r="C139" s="229" t="s">
        <v>497</v>
      </c>
      <c r="D139" s="234" t="s">
        <v>385</v>
      </c>
      <c r="E139" s="231">
        <v>2</v>
      </c>
      <c r="F139" s="232" t="s">
        <v>944</v>
      </c>
      <c r="G139" s="234" t="s">
        <v>628</v>
      </c>
      <c r="H139" s="234" t="s">
        <v>445</v>
      </c>
      <c r="I139" s="235">
        <v>25359</v>
      </c>
    </row>
    <row r="140" spans="2:9" x14ac:dyDescent="0.2">
      <c r="B140" s="228">
        <v>40</v>
      </c>
      <c r="C140" s="229" t="s">
        <v>507</v>
      </c>
      <c r="D140" s="234" t="s">
        <v>385</v>
      </c>
      <c r="E140" s="231">
        <v>1</v>
      </c>
      <c r="F140" s="232" t="s">
        <v>468</v>
      </c>
      <c r="G140" s="234" t="s">
        <v>440</v>
      </c>
      <c r="H140" s="234" t="s">
        <v>444</v>
      </c>
      <c r="I140" s="235">
        <v>26458</v>
      </c>
    </row>
    <row r="141" spans="2:9" x14ac:dyDescent="0.2">
      <c r="B141" s="228">
        <v>41</v>
      </c>
      <c r="C141" s="229" t="s">
        <v>508</v>
      </c>
      <c r="D141" s="234" t="s">
        <v>385</v>
      </c>
      <c r="E141" s="231">
        <v>1</v>
      </c>
      <c r="F141" s="232" t="s">
        <v>468</v>
      </c>
      <c r="G141" s="234" t="s">
        <v>440</v>
      </c>
      <c r="H141" s="234" t="s">
        <v>444</v>
      </c>
      <c r="I141" s="235">
        <v>26458</v>
      </c>
    </row>
    <row r="142" spans="2:9" x14ac:dyDescent="0.2">
      <c r="B142" s="228">
        <v>42</v>
      </c>
      <c r="C142" s="229" t="s">
        <v>510</v>
      </c>
      <c r="D142" s="234" t="s">
        <v>385</v>
      </c>
      <c r="E142" s="231">
        <v>1</v>
      </c>
      <c r="F142" s="232" t="s">
        <v>594</v>
      </c>
      <c r="G142" s="234" t="s">
        <v>440</v>
      </c>
      <c r="H142" s="234" t="s">
        <v>444</v>
      </c>
      <c r="I142" s="235">
        <v>26763</v>
      </c>
    </row>
    <row r="143" spans="2:9" x14ac:dyDescent="0.2">
      <c r="B143" s="228">
        <v>43</v>
      </c>
      <c r="C143" s="229" t="s">
        <v>511</v>
      </c>
      <c r="D143" s="234" t="s">
        <v>385</v>
      </c>
      <c r="E143" s="231">
        <v>1</v>
      </c>
      <c r="F143" s="232" t="s">
        <v>594</v>
      </c>
      <c r="G143" s="234" t="s">
        <v>440</v>
      </c>
      <c r="H143" s="234" t="s">
        <v>444</v>
      </c>
      <c r="I143" s="235">
        <v>26763</v>
      </c>
    </row>
    <row r="144" spans="2:9" x14ac:dyDescent="0.2">
      <c r="B144" s="228">
        <v>44</v>
      </c>
      <c r="C144" s="229" t="s">
        <v>524</v>
      </c>
      <c r="D144" s="234" t="s">
        <v>385</v>
      </c>
      <c r="E144" s="231">
        <v>1</v>
      </c>
      <c r="F144" s="232" t="s">
        <v>594</v>
      </c>
      <c r="G144" s="234" t="s">
        <v>440</v>
      </c>
      <c r="H144" s="234" t="s">
        <v>444</v>
      </c>
      <c r="I144" s="235">
        <v>28202</v>
      </c>
    </row>
    <row r="145" spans="2:9" x14ac:dyDescent="0.2">
      <c r="B145" s="228">
        <v>45</v>
      </c>
      <c r="C145" s="229" t="s">
        <v>536</v>
      </c>
      <c r="D145" s="234" t="s">
        <v>385</v>
      </c>
      <c r="E145" s="231">
        <v>1</v>
      </c>
      <c r="F145" s="232" t="s">
        <v>468</v>
      </c>
      <c r="G145" s="234" t="s">
        <v>654</v>
      </c>
      <c r="H145" s="234" t="s">
        <v>472</v>
      </c>
      <c r="I145" s="235">
        <v>29319</v>
      </c>
    </row>
    <row r="146" spans="2:9" x14ac:dyDescent="0.2">
      <c r="B146" s="228">
        <v>46</v>
      </c>
      <c r="C146" s="229" t="s">
        <v>923</v>
      </c>
      <c r="D146" s="234" t="s">
        <v>385</v>
      </c>
      <c r="E146" s="231">
        <v>2</v>
      </c>
      <c r="F146" s="232" t="s">
        <v>594</v>
      </c>
      <c r="G146" s="234" t="s">
        <v>945</v>
      </c>
      <c r="H146" s="234" t="s">
        <v>946</v>
      </c>
      <c r="I146" s="235">
        <v>30024</v>
      </c>
    </row>
    <row r="147" spans="2:9" x14ac:dyDescent="0.2">
      <c r="B147" s="228">
        <v>47</v>
      </c>
      <c r="C147" s="229" t="s">
        <v>561</v>
      </c>
      <c r="D147" s="234" t="s">
        <v>385</v>
      </c>
      <c r="E147" s="231">
        <v>2</v>
      </c>
      <c r="F147" s="232" t="s">
        <v>468</v>
      </c>
      <c r="G147" s="234" t="s">
        <v>442</v>
      </c>
      <c r="H147" s="234" t="s">
        <v>449</v>
      </c>
      <c r="I147" s="235">
        <v>31296</v>
      </c>
    </row>
    <row r="148" spans="2:9" x14ac:dyDescent="0.2">
      <c r="B148" s="228">
        <v>48</v>
      </c>
      <c r="C148" s="229" t="s">
        <v>924</v>
      </c>
      <c r="D148" s="234" t="s">
        <v>881</v>
      </c>
      <c r="E148" s="231">
        <v>1</v>
      </c>
      <c r="F148" s="232" t="s">
        <v>468</v>
      </c>
      <c r="G148" s="234" t="s">
        <v>947</v>
      </c>
      <c r="H148" s="234" t="s">
        <v>948</v>
      </c>
      <c r="I148" s="235">
        <v>25569</v>
      </c>
    </row>
    <row r="149" spans="2:9" x14ac:dyDescent="0.2">
      <c r="B149" s="228">
        <v>49</v>
      </c>
      <c r="C149" s="229" t="s">
        <v>925</v>
      </c>
      <c r="D149" s="234" t="s">
        <v>881</v>
      </c>
      <c r="E149" s="231">
        <v>1</v>
      </c>
      <c r="F149" s="232" t="s">
        <v>432</v>
      </c>
      <c r="G149" s="234" t="s">
        <v>949</v>
      </c>
      <c r="H149" s="234" t="s">
        <v>950</v>
      </c>
      <c r="I149" s="235">
        <v>25979</v>
      </c>
    </row>
    <row r="150" spans="2:9" x14ac:dyDescent="0.2">
      <c r="B150" s="228">
        <v>50</v>
      </c>
      <c r="C150" s="229" t="s">
        <v>926</v>
      </c>
      <c r="D150" s="234" t="s">
        <v>881</v>
      </c>
      <c r="E150" s="231">
        <v>1</v>
      </c>
      <c r="F150" s="232" t="s">
        <v>432</v>
      </c>
      <c r="G150" s="234" t="s">
        <v>951</v>
      </c>
      <c r="H150" s="234" t="s">
        <v>952</v>
      </c>
      <c r="I150" s="235">
        <v>25979</v>
      </c>
    </row>
    <row r="151" spans="2:9" x14ac:dyDescent="0.2">
      <c r="B151" s="228">
        <v>51</v>
      </c>
      <c r="C151" s="229" t="s">
        <v>1107</v>
      </c>
      <c r="D151" s="234" t="s">
        <v>881</v>
      </c>
      <c r="E151" s="231">
        <v>1</v>
      </c>
      <c r="F151" s="232" t="s">
        <v>432</v>
      </c>
      <c r="G151" s="234" t="s">
        <v>886</v>
      </c>
      <c r="H151" s="234" t="s">
        <v>890</v>
      </c>
      <c r="I151" s="235">
        <v>26390</v>
      </c>
    </row>
    <row r="152" spans="2:9" x14ac:dyDescent="0.2">
      <c r="B152" s="228">
        <v>52</v>
      </c>
      <c r="C152" s="229" t="s">
        <v>1108</v>
      </c>
      <c r="D152" s="234" t="s">
        <v>881</v>
      </c>
      <c r="E152" s="231">
        <v>1</v>
      </c>
      <c r="F152" s="232" t="s">
        <v>432</v>
      </c>
      <c r="G152" s="234" t="s">
        <v>953</v>
      </c>
      <c r="H152" s="234" t="s">
        <v>893</v>
      </c>
      <c r="I152" s="235">
        <v>26390</v>
      </c>
    </row>
    <row r="153" spans="2:9" x14ac:dyDescent="0.2">
      <c r="B153" s="228">
        <v>53</v>
      </c>
      <c r="C153" s="229" t="s">
        <v>927</v>
      </c>
      <c r="D153" s="234" t="s">
        <v>881</v>
      </c>
      <c r="E153" s="231">
        <v>1</v>
      </c>
      <c r="F153" s="232" t="s">
        <v>432</v>
      </c>
      <c r="G153" s="234" t="s">
        <v>954</v>
      </c>
      <c r="H153" s="234" t="s">
        <v>929</v>
      </c>
      <c r="I153" s="235">
        <v>26481</v>
      </c>
    </row>
    <row r="154" spans="2:9" ht="13.8" thickBot="1" x14ac:dyDescent="0.25">
      <c r="B154" s="236">
        <v>54</v>
      </c>
      <c r="C154" s="237" t="s">
        <v>522</v>
      </c>
      <c r="D154" s="238" t="s">
        <v>881</v>
      </c>
      <c r="E154" s="239">
        <v>1</v>
      </c>
      <c r="F154" s="240" t="s">
        <v>432</v>
      </c>
      <c r="G154" s="238" t="s">
        <v>633</v>
      </c>
      <c r="H154" s="238" t="s">
        <v>707</v>
      </c>
      <c r="I154" s="241">
        <v>27185</v>
      </c>
    </row>
    <row r="155" spans="2:9" x14ac:dyDescent="0.2">
      <c r="B155" s="245"/>
      <c r="C155" s="229"/>
      <c r="D155" s="229"/>
      <c r="E155" s="231"/>
      <c r="F155" s="232"/>
      <c r="G155" s="229"/>
      <c r="H155" s="229"/>
      <c r="I155" s="246"/>
    </row>
    <row r="156" spans="2:9" x14ac:dyDescent="0.2">
      <c r="B156" s="253" t="s">
        <v>858</v>
      </c>
      <c r="C156" s="229"/>
      <c r="D156" s="229"/>
      <c r="E156" s="231"/>
      <c r="F156" s="232"/>
      <c r="G156" s="229"/>
      <c r="H156" s="229"/>
      <c r="I156" s="246"/>
    </row>
    <row r="157" spans="2:9" ht="13.8" thickBot="1" x14ac:dyDescent="0.25">
      <c r="B157" s="223" t="s">
        <v>473</v>
      </c>
      <c r="C157" s="223"/>
      <c r="D157" s="222"/>
      <c r="E157" s="222"/>
      <c r="F157" s="222"/>
      <c r="G157" s="222"/>
      <c r="H157" s="413">
        <v>45661</v>
      </c>
      <c r="I157" s="413"/>
    </row>
    <row r="158" spans="2:9" x14ac:dyDescent="0.2">
      <c r="B158" s="225" t="s">
        <v>1273</v>
      </c>
      <c r="C158" s="226" t="s">
        <v>721</v>
      </c>
      <c r="D158" s="226" t="s">
        <v>722</v>
      </c>
      <c r="E158" s="414" t="s">
        <v>723</v>
      </c>
      <c r="F158" s="414"/>
      <c r="G158" s="226" t="s">
        <v>752</v>
      </c>
      <c r="H158" s="226" t="s">
        <v>725</v>
      </c>
      <c r="I158" s="227" t="s">
        <v>726</v>
      </c>
    </row>
    <row r="159" spans="2:9" x14ac:dyDescent="0.2">
      <c r="B159" s="228">
        <v>55</v>
      </c>
      <c r="C159" s="229" t="s">
        <v>955</v>
      </c>
      <c r="D159" s="234" t="s">
        <v>881</v>
      </c>
      <c r="E159" s="231">
        <v>2</v>
      </c>
      <c r="F159" s="232" t="s">
        <v>468</v>
      </c>
      <c r="G159" s="234" t="s">
        <v>888</v>
      </c>
      <c r="H159" s="234" t="s">
        <v>936</v>
      </c>
      <c r="I159" s="235">
        <v>28851</v>
      </c>
    </row>
    <row r="160" spans="2:9" x14ac:dyDescent="0.2">
      <c r="B160" s="228">
        <v>56</v>
      </c>
      <c r="C160" s="229" t="s">
        <v>535</v>
      </c>
      <c r="D160" s="234" t="s">
        <v>881</v>
      </c>
      <c r="E160" s="231">
        <v>1</v>
      </c>
      <c r="F160" s="232" t="s">
        <v>432</v>
      </c>
      <c r="G160" s="234" t="s">
        <v>654</v>
      </c>
      <c r="H160" s="234" t="s">
        <v>472</v>
      </c>
      <c r="I160" s="235">
        <v>29319</v>
      </c>
    </row>
    <row r="161" spans="2:9" x14ac:dyDescent="0.2">
      <c r="B161" s="228">
        <v>57</v>
      </c>
      <c r="C161" s="229" t="s">
        <v>537</v>
      </c>
      <c r="D161" s="234" t="s">
        <v>881</v>
      </c>
      <c r="E161" s="231">
        <v>2</v>
      </c>
      <c r="F161" s="232" t="s">
        <v>468</v>
      </c>
      <c r="G161" s="234" t="s">
        <v>655</v>
      </c>
      <c r="H161" s="234" t="s">
        <v>445</v>
      </c>
      <c r="I161" s="235">
        <v>29319</v>
      </c>
    </row>
    <row r="162" spans="2:9" x14ac:dyDescent="0.2">
      <c r="B162" s="228">
        <v>58</v>
      </c>
      <c r="C162" s="229" t="s">
        <v>538</v>
      </c>
      <c r="D162" s="234" t="s">
        <v>881</v>
      </c>
      <c r="E162" s="231">
        <v>2</v>
      </c>
      <c r="F162" s="232" t="s">
        <v>432</v>
      </c>
      <c r="G162" s="234" t="s">
        <v>443</v>
      </c>
      <c r="H162" s="234" t="s">
        <v>447</v>
      </c>
      <c r="I162" s="235">
        <v>29319</v>
      </c>
    </row>
    <row r="163" spans="2:9" x14ac:dyDescent="0.2">
      <c r="B163" s="228">
        <v>59</v>
      </c>
      <c r="C163" s="229" t="s">
        <v>541</v>
      </c>
      <c r="D163" s="234" t="s">
        <v>881</v>
      </c>
      <c r="E163" s="231">
        <v>1</v>
      </c>
      <c r="F163" s="232" t="s">
        <v>432</v>
      </c>
      <c r="G163" s="234" t="s">
        <v>658</v>
      </c>
      <c r="H163" s="234" t="s">
        <v>646</v>
      </c>
      <c r="I163" s="235">
        <v>29623</v>
      </c>
    </row>
    <row r="164" spans="2:9" x14ac:dyDescent="0.2">
      <c r="B164" s="228">
        <v>60</v>
      </c>
      <c r="C164" s="229" t="s">
        <v>538</v>
      </c>
      <c r="D164" s="234" t="s">
        <v>881</v>
      </c>
      <c r="E164" s="231">
        <v>2</v>
      </c>
      <c r="F164" s="232" t="s">
        <v>432</v>
      </c>
      <c r="G164" s="234" t="s">
        <v>658</v>
      </c>
      <c r="H164" s="234" t="s">
        <v>646</v>
      </c>
      <c r="I164" s="235">
        <v>29651</v>
      </c>
    </row>
    <row r="165" spans="2:9" x14ac:dyDescent="0.2">
      <c r="B165" s="228">
        <v>61</v>
      </c>
      <c r="C165" s="229" t="s">
        <v>543</v>
      </c>
      <c r="D165" s="234" t="s">
        <v>881</v>
      </c>
      <c r="E165" s="231">
        <v>2</v>
      </c>
      <c r="F165" s="232" t="s">
        <v>468</v>
      </c>
      <c r="G165" s="234" t="s">
        <v>660</v>
      </c>
      <c r="H165" s="234" t="s">
        <v>639</v>
      </c>
      <c r="I165" s="235">
        <v>29651</v>
      </c>
    </row>
    <row r="166" spans="2:9" x14ac:dyDescent="0.2">
      <c r="B166" s="228">
        <v>62</v>
      </c>
      <c r="C166" s="229" t="s">
        <v>956</v>
      </c>
      <c r="D166" s="234" t="s">
        <v>881</v>
      </c>
      <c r="E166" s="231">
        <v>1</v>
      </c>
      <c r="F166" s="232" t="s">
        <v>432</v>
      </c>
      <c r="G166" s="234" t="s">
        <v>945</v>
      </c>
      <c r="H166" s="234" t="s">
        <v>946</v>
      </c>
      <c r="I166" s="235">
        <v>30024</v>
      </c>
    </row>
    <row r="167" spans="2:9" x14ac:dyDescent="0.2">
      <c r="B167" s="228">
        <v>63</v>
      </c>
      <c r="C167" s="229" t="s">
        <v>538</v>
      </c>
      <c r="D167" s="234" t="s">
        <v>881</v>
      </c>
      <c r="E167" s="231">
        <v>2</v>
      </c>
      <c r="F167" s="232" t="s">
        <v>432</v>
      </c>
      <c r="G167" s="234" t="s">
        <v>665</v>
      </c>
      <c r="H167" s="234" t="s">
        <v>632</v>
      </c>
      <c r="I167" s="235">
        <v>30054</v>
      </c>
    </row>
    <row r="168" spans="2:9" x14ac:dyDescent="0.2">
      <c r="B168" s="228">
        <v>64</v>
      </c>
      <c r="C168" s="229" t="s">
        <v>957</v>
      </c>
      <c r="D168" s="234" t="s">
        <v>881</v>
      </c>
      <c r="E168" s="231">
        <v>1</v>
      </c>
      <c r="F168" s="232" t="s">
        <v>430</v>
      </c>
      <c r="G168" s="234" t="s">
        <v>951</v>
      </c>
      <c r="H168" s="234" t="s">
        <v>952</v>
      </c>
      <c r="I168" s="235">
        <v>34411</v>
      </c>
    </row>
    <row r="169" spans="2:9" x14ac:dyDescent="0.2">
      <c r="B169" s="228">
        <v>65</v>
      </c>
      <c r="C169" s="229" t="s">
        <v>958</v>
      </c>
      <c r="D169" s="234" t="s">
        <v>881</v>
      </c>
      <c r="E169" s="231">
        <v>2</v>
      </c>
      <c r="F169" s="232" t="s">
        <v>430</v>
      </c>
      <c r="G169" s="234" t="s">
        <v>937</v>
      </c>
      <c r="H169" s="234" t="s">
        <v>934</v>
      </c>
      <c r="I169" s="235">
        <v>34411</v>
      </c>
    </row>
    <row r="170" spans="2:9" x14ac:dyDescent="0.2">
      <c r="B170" s="228">
        <v>66</v>
      </c>
      <c r="C170" s="229" t="s">
        <v>959</v>
      </c>
      <c r="D170" s="234" t="s">
        <v>881</v>
      </c>
      <c r="E170" s="231">
        <v>1</v>
      </c>
      <c r="F170" s="232" t="s">
        <v>430</v>
      </c>
      <c r="G170" s="234" t="s">
        <v>960</v>
      </c>
      <c r="H170" s="234" t="s">
        <v>934</v>
      </c>
      <c r="I170" s="235">
        <v>34411</v>
      </c>
    </row>
    <row r="171" spans="2:9" x14ac:dyDescent="0.2">
      <c r="B171" s="228">
        <v>67</v>
      </c>
      <c r="C171" s="229" t="s">
        <v>580</v>
      </c>
      <c r="D171" s="234" t="s">
        <v>881</v>
      </c>
      <c r="E171" s="231">
        <v>1</v>
      </c>
      <c r="F171" s="232" t="s">
        <v>432</v>
      </c>
      <c r="G171" s="234" t="s">
        <v>601</v>
      </c>
      <c r="H171" s="234" t="s">
        <v>614</v>
      </c>
      <c r="I171" s="235">
        <v>34639</v>
      </c>
    </row>
    <row r="172" spans="2:9" x14ac:dyDescent="0.2">
      <c r="B172" s="228">
        <v>68</v>
      </c>
      <c r="C172" s="229" t="s">
        <v>1259</v>
      </c>
      <c r="D172" s="234" t="s">
        <v>881</v>
      </c>
      <c r="E172" s="231">
        <v>1</v>
      </c>
      <c r="F172" s="232" t="s">
        <v>432</v>
      </c>
      <c r="G172" s="234" t="s">
        <v>961</v>
      </c>
      <c r="H172" s="234" t="s">
        <v>890</v>
      </c>
      <c r="I172" s="235">
        <v>36642</v>
      </c>
    </row>
    <row r="173" spans="2:9" x14ac:dyDescent="0.2">
      <c r="B173" s="228">
        <v>69</v>
      </c>
      <c r="C173" s="229" t="s">
        <v>962</v>
      </c>
      <c r="D173" s="234" t="s">
        <v>881</v>
      </c>
      <c r="E173" s="231">
        <v>2</v>
      </c>
      <c r="F173" s="232" t="s">
        <v>432</v>
      </c>
      <c r="G173" s="234" t="s">
        <v>471</v>
      </c>
      <c r="H173" s="234" t="s">
        <v>472</v>
      </c>
      <c r="I173" s="235">
        <v>37147</v>
      </c>
    </row>
    <row r="174" spans="2:9" x14ac:dyDescent="0.2">
      <c r="B174" s="228">
        <v>70</v>
      </c>
      <c r="C174" s="229" t="s">
        <v>1322</v>
      </c>
      <c r="D174" s="234" t="s">
        <v>881</v>
      </c>
      <c r="E174" s="231">
        <v>1</v>
      </c>
      <c r="F174" s="232" t="s">
        <v>432</v>
      </c>
      <c r="G174" s="234" t="s">
        <v>1323</v>
      </c>
      <c r="H174" s="234" t="s">
        <v>1324</v>
      </c>
      <c r="I174" s="235">
        <v>45624</v>
      </c>
    </row>
    <row r="175" spans="2:9" x14ac:dyDescent="0.2">
      <c r="B175" s="228">
        <v>71</v>
      </c>
      <c r="C175" s="229" t="s">
        <v>1325</v>
      </c>
      <c r="D175" s="234" t="s">
        <v>881</v>
      </c>
      <c r="E175" s="231">
        <v>1</v>
      </c>
      <c r="F175" s="232" t="s">
        <v>432</v>
      </c>
      <c r="G175" s="234" t="s">
        <v>1326</v>
      </c>
      <c r="H175" s="234" t="s">
        <v>1327</v>
      </c>
      <c r="I175" s="235">
        <v>45624</v>
      </c>
    </row>
    <row r="176" spans="2:9" x14ac:dyDescent="0.2">
      <c r="B176" s="228">
        <v>72</v>
      </c>
      <c r="C176" s="229" t="s">
        <v>1328</v>
      </c>
      <c r="D176" s="234" t="s">
        <v>881</v>
      </c>
      <c r="E176" s="231">
        <v>1</v>
      </c>
      <c r="F176" s="232" t="s">
        <v>432</v>
      </c>
      <c r="G176" s="234" t="s">
        <v>1329</v>
      </c>
      <c r="H176" s="234" t="s">
        <v>1330</v>
      </c>
      <c r="I176" s="235">
        <v>45624</v>
      </c>
    </row>
    <row r="177" spans="2:9" x14ac:dyDescent="0.2">
      <c r="B177" s="228">
        <v>73</v>
      </c>
      <c r="C177" s="229" t="s">
        <v>1328</v>
      </c>
      <c r="D177" s="234" t="s">
        <v>881</v>
      </c>
      <c r="E177" s="231">
        <v>1</v>
      </c>
      <c r="F177" s="232" t="s">
        <v>432</v>
      </c>
      <c r="G177" s="234" t="s">
        <v>1329</v>
      </c>
      <c r="H177" s="234" t="s">
        <v>1330</v>
      </c>
      <c r="I177" s="235">
        <v>45624</v>
      </c>
    </row>
    <row r="178" spans="2:9" x14ac:dyDescent="0.2">
      <c r="B178" s="228">
        <v>74</v>
      </c>
      <c r="C178" s="229" t="s">
        <v>477</v>
      </c>
      <c r="D178" s="234" t="s">
        <v>882</v>
      </c>
      <c r="E178" s="231">
        <v>1</v>
      </c>
      <c r="F178" s="232" t="s">
        <v>588</v>
      </c>
      <c r="G178" s="234" t="s">
        <v>602</v>
      </c>
      <c r="H178" s="234" t="s">
        <v>603</v>
      </c>
      <c r="I178" s="235">
        <v>24953</v>
      </c>
    </row>
    <row r="179" spans="2:9" x14ac:dyDescent="0.2">
      <c r="B179" s="228">
        <v>75</v>
      </c>
      <c r="C179" s="229" t="s">
        <v>478</v>
      </c>
      <c r="D179" s="234" t="s">
        <v>882</v>
      </c>
      <c r="E179" s="231">
        <v>1</v>
      </c>
      <c r="F179" s="232" t="s">
        <v>468</v>
      </c>
      <c r="G179" s="234" t="s">
        <v>604</v>
      </c>
      <c r="H179" s="234" t="s">
        <v>637</v>
      </c>
      <c r="I179" s="235">
        <v>24953</v>
      </c>
    </row>
    <row r="180" spans="2:9" x14ac:dyDescent="0.2">
      <c r="B180" s="228">
        <v>76</v>
      </c>
      <c r="C180" s="229" t="s">
        <v>1260</v>
      </c>
      <c r="D180" s="234" t="s">
        <v>882</v>
      </c>
      <c r="E180" s="231">
        <v>1</v>
      </c>
      <c r="F180" s="232" t="s">
        <v>433</v>
      </c>
      <c r="G180" s="234" t="s">
        <v>615</v>
      </c>
      <c r="H180" s="234" t="s">
        <v>680</v>
      </c>
      <c r="I180" s="235">
        <v>25332</v>
      </c>
    </row>
    <row r="181" spans="2:9" x14ac:dyDescent="0.2">
      <c r="B181" s="228">
        <v>77</v>
      </c>
      <c r="C181" s="229" t="s">
        <v>485</v>
      </c>
      <c r="D181" s="234" t="s">
        <v>882</v>
      </c>
      <c r="E181" s="231">
        <v>1</v>
      </c>
      <c r="F181" s="232" t="s">
        <v>434</v>
      </c>
      <c r="G181" s="234" t="s">
        <v>442</v>
      </c>
      <c r="H181" s="234" t="s">
        <v>449</v>
      </c>
      <c r="I181" s="235">
        <v>25332</v>
      </c>
    </row>
    <row r="182" spans="2:9" x14ac:dyDescent="0.2">
      <c r="B182" s="228">
        <v>78</v>
      </c>
      <c r="C182" s="229" t="s">
        <v>486</v>
      </c>
      <c r="D182" s="234" t="s">
        <v>882</v>
      </c>
      <c r="E182" s="231">
        <v>1</v>
      </c>
      <c r="F182" s="232" t="s">
        <v>434</v>
      </c>
      <c r="G182" s="234" t="s">
        <v>442</v>
      </c>
      <c r="H182" s="234" t="s">
        <v>449</v>
      </c>
      <c r="I182" s="235">
        <v>25332</v>
      </c>
    </row>
    <row r="183" spans="2:9" x14ac:dyDescent="0.2">
      <c r="B183" s="228">
        <v>79</v>
      </c>
      <c r="C183" s="229" t="s">
        <v>501</v>
      </c>
      <c r="D183" s="234" t="s">
        <v>882</v>
      </c>
      <c r="E183" s="231">
        <v>49</v>
      </c>
      <c r="F183" s="232" t="s">
        <v>433</v>
      </c>
      <c r="G183" s="234" t="s">
        <v>888</v>
      </c>
      <c r="H183" s="234" t="s">
        <v>449</v>
      </c>
      <c r="I183" s="235">
        <v>25699</v>
      </c>
    </row>
    <row r="184" spans="2:9" x14ac:dyDescent="0.2">
      <c r="B184" s="228">
        <v>80</v>
      </c>
      <c r="C184" s="229" t="s">
        <v>477</v>
      </c>
      <c r="D184" s="234" t="s">
        <v>882</v>
      </c>
      <c r="E184" s="231">
        <v>1</v>
      </c>
      <c r="F184" s="232" t="s">
        <v>588</v>
      </c>
      <c r="G184" s="234" t="s">
        <v>438</v>
      </c>
      <c r="H184" s="234" t="s">
        <v>445</v>
      </c>
      <c r="I184" s="235">
        <v>25724</v>
      </c>
    </row>
    <row r="185" spans="2:9" x14ac:dyDescent="0.2">
      <c r="B185" s="228">
        <v>81</v>
      </c>
      <c r="C185" s="229" t="s">
        <v>503</v>
      </c>
      <c r="D185" s="234" t="s">
        <v>882</v>
      </c>
      <c r="E185" s="231">
        <v>1</v>
      </c>
      <c r="F185" s="232" t="s">
        <v>434</v>
      </c>
      <c r="G185" s="234" t="s">
        <v>442</v>
      </c>
      <c r="H185" s="234" t="s">
        <v>449</v>
      </c>
      <c r="I185" s="235">
        <v>26031</v>
      </c>
    </row>
    <row r="186" spans="2:9" x14ac:dyDescent="0.2">
      <c r="B186" s="228">
        <v>82</v>
      </c>
      <c r="C186" s="229" t="s">
        <v>512</v>
      </c>
      <c r="D186" s="234" t="s">
        <v>882</v>
      </c>
      <c r="E186" s="231">
        <v>1</v>
      </c>
      <c r="F186" s="232" t="s">
        <v>430</v>
      </c>
      <c r="G186" s="234" t="s">
        <v>440</v>
      </c>
      <c r="H186" s="234" t="s">
        <v>444</v>
      </c>
      <c r="I186" s="235">
        <v>26763</v>
      </c>
    </row>
    <row r="187" spans="2:9" x14ac:dyDescent="0.2">
      <c r="B187" s="228">
        <v>83</v>
      </c>
      <c r="C187" s="229" t="s">
        <v>520</v>
      </c>
      <c r="D187" s="234" t="s">
        <v>882</v>
      </c>
      <c r="E187" s="231">
        <v>1</v>
      </c>
      <c r="F187" s="232" t="s">
        <v>468</v>
      </c>
      <c r="G187" s="234" t="s">
        <v>469</v>
      </c>
      <c r="H187" s="234" t="s">
        <v>470</v>
      </c>
      <c r="I187" s="235">
        <v>27185</v>
      </c>
    </row>
    <row r="188" spans="2:9" x14ac:dyDescent="0.2">
      <c r="B188" s="228">
        <v>84</v>
      </c>
      <c r="C188" s="229" t="s">
        <v>521</v>
      </c>
      <c r="D188" s="234" t="s">
        <v>882</v>
      </c>
      <c r="E188" s="231">
        <v>1</v>
      </c>
      <c r="F188" s="232" t="s">
        <v>468</v>
      </c>
      <c r="G188" s="234" t="s">
        <v>469</v>
      </c>
      <c r="H188" s="234" t="s">
        <v>470</v>
      </c>
      <c r="I188" s="235">
        <v>27185</v>
      </c>
    </row>
    <row r="189" spans="2:9" x14ac:dyDescent="0.2">
      <c r="B189" s="228">
        <v>85</v>
      </c>
      <c r="C189" s="229" t="s">
        <v>526</v>
      </c>
      <c r="D189" s="234" t="s">
        <v>882</v>
      </c>
      <c r="E189" s="231">
        <v>7</v>
      </c>
      <c r="F189" s="232" t="s">
        <v>433</v>
      </c>
      <c r="G189" s="234" t="s">
        <v>645</v>
      </c>
      <c r="H189" s="234" t="s">
        <v>646</v>
      </c>
      <c r="I189" s="235">
        <v>28588</v>
      </c>
    </row>
    <row r="190" spans="2:9" x14ac:dyDescent="0.2">
      <c r="B190" s="228">
        <v>86</v>
      </c>
      <c r="C190" s="229" t="s">
        <v>532</v>
      </c>
      <c r="D190" s="234" t="s">
        <v>882</v>
      </c>
      <c r="E190" s="231">
        <v>1</v>
      </c>
      <c r="F190" s="232" t="s">
        <v>468</v>
      </c>
      <c r="G190" s="234" t="s">
        <v>650</v>
      </c>
      <c r="H190" s="234" t="s">
        <v>614</v>
      </c>
      <c r="I190" s="235">
        <v>28954</v>
      </c>
    </row>
    <row r="191" spans="2:9" x14ac:dyDescent="0.2">
      <c r="B191" s="228">
        <v>87</v>
      </c>
      <c r="C191" s="229" t="s">
        <v>539</v>
      </c>
      <c r="D191" s="234" t="s">
        <v>882</v>
      </c>
      <c r="E191" s="231">
        <v>6</v>
      </c>
      <c r="F191" s="232" t="s">
        <v>588</v>
      </c>
      <c r="G191" s="234" t="s">
        <v>443</v>
      </c>
      <c r="H191" s="234" t="s">
        <v>447</v>
      </c>
      <c r="I191" s="235">
        <v>29319</v>
      </c>
    </row>
    <row r="192" spans="2:9" x14ac:dyDescent="0.2">
      <c r="B192" s="228">
        <v>88</v>
      </c>
      <c r="C192" s="229" t="s">
        <v>963</v>
      </c>
      <c r="D192" s="234" t="s">
        <v>882</v>
      </c>
      <c r="E192" s="231">
        <v>2</v>
      </c>
      <c r="F192" s="232" t="s">
        <v>433</v>
      </c>
      <c r="G192" s="234" t="s">
        <v>964</v>
      </c>
      <c r="H192" s="234" t="s">
        <v>905</v>
      </c>
      <c r="I192" s="235">
        <v>29763</v>
      </c>
    </row>
    <row r="193" spans="2:9" x14ac:dyDescent="0.2">
      <c r="B193" s="228">
        <v>89</v>
      </c>
      <c r="C193" s="229" t="s">
        <v>554</v>
      </c>
      <c r="D193" s="234" t="s">
        <v>882</v>
      </c>
      <c r="E193" s="231">
        <v>1</v>
      </c>
      <c r="F193" s="232" t="s">
        <v>588</v>
      </c>
      <c r="G193" s="234" t="s">
        <v>888</v>
      </c>
      <c r="H193" s="234" t="s">
        <v>449</v>
      </c>
      <c r="I193" s="235">
        <v>30414</v>
      </c>
    </row>
    <row r="194" spans="2:9" x14ac:dyDescent="0.2">
      <c r="B194" s="228">
        <v>90</v>
      </c>
      <c r="C194" s="229" t="s">
        <v>965</v>
      </c>
      <c r="D194" s="234" t="s">
        <v>882</v>
      </c>
      <c r="E194" s="231">
        <v>1</v>
      </c>
      <c r="F194" s="232" t="s">
        <v>588</v>
      </c>
      <c r="G194" s="234" t="s">
        <v>966</v>
      </c>
      <c r="H194" s="234" t="s">
        <v>901</v>
      </c>
      <c r="I194" s="235">
        <v>35241</v>
      </c>
    </row>
    <row r="195" spans="2:9" x14ac:dyDescent="0.2">
      <c r="B195" s="228">
        <v>91</v>
      </c>
      <c r="C195" s="229" t="s">
        <v>478</v>
      </c>
      <c r="D195" s="234" t="s">
        <v>882</v>
      </c>
      <c r="E195" s="231">
        <v>1</v>
      </c>
      <c r="F195" s="232" t="s">
        <v>468</v>
      </c>
      <c r="G195" s="234" t="s">
        <v>888</v>
      </c>
      <c r="H195" s="234" t="s">
        <v>893</v>
      </c>
      <c r="I195" s="235">
        <v>35241</v>
      </c>
    </row>
    <row r="196" spans="2:9" x14ac:dyDescent="0.2">
      <c r="B196" s="228">
        <v>92</v>
      </c>
      <c r="C196" s="229" t="s">
        <v>967</v>
      </c>
      <c r="D196" s="234" t="s">
        <v>882</v>
      </c>
      <c r="E196" s="231">
        <v>1</v>
      </c>
      <c r="F196" s="232" t="s">
        <v>468</v>
      </c>
      <c r="G196" s="234" t="s">
        <v>968</v>
      </c>
      <c r="H196" s="234" t="s">
        <v>890</v>
      </c>
      <c r="I196" s="235">
        <v>39623</v>
      </c>
    </row>
    <row r="197" spans="2:9" x14ac:dyDescent="0.2">
      <c r="B197" s="228">
        <v>93</v>
      </c>
      <c r="C197" s="229" t="s">
        <v>1331</v>
      </c>
      <c r="D197" s="234" t="s">
        <v>1332</v>
      </c>
      <c r="E197" s="231">
        <v>1</v>
      </c>
      <c r="F197" s="232" t="s">
        <v>588</v>
      </c>
      <c r="G197" s="234" t="s">
        <v>1333</v>
      </c>
      <c r="H197" s="234" t="s">
        <v>1330</v>
      </c>
      <c r="I197" s="235">
        <v>45989</v>
      </c>
    </row>
    <row r="198" spans="2:9" x14ac:dyDescent="0.2">
      <c r="B198" s="228">
        <v>94</v>
      </c>
      <c r="C198" s="229" t="s">
        <v>498</v>
      </c>
      <c r="D198" s="234" t="s">
        <v>389</v>
      </c>
      <c r="E198" s="231">
        <v>2</v>
      </c>
      <c r="F198" s="232" t="s">
        <v>592</v>
      </c>
      <c r="G198" s="234" t="s">
        <v>629</v>
      </c>
      <c r="H198" s="234" t="s">
        <v>630</v>
      </c>
      <c r="I198" s="235">
        <v>25359</v>
      </c>
    </row>
    <row r="199" spans="2:9" x14ac:dyDescent="0.2">
      <c r="B199" s="228">
        <v>95</v>
      </c>
      <c r="C199" s="229" t="s">
        <v>571</v>
      </c>
      <c r="D199" s="234" t="s">
        <v>389</v>
      </c>
      <c r="E199" s="231">
        <v>1</v>
      </c>
      <c r="F199" s="232" t="s">
        <v>944</v>
      </c>
      <c r="G199" s="234" t="s">
        <v>888</v>
      </c>
      <c r="H199" s="234" t="s">
        <v>449</v>
      </c>
      <c r="I199" s="235">
        <v>32924</v>
      </c>
    </row>
    <row r="200" spans="2:9" x14ac:dyDescent="0.2">
      <c r="B200" s="228">
        <v>96</v>
      </c>
      <c r="C200" s="229" t="s">
        <v>572</v>
      </c>
      <c r="D200" s="234" t="s">
        <v>389</v>
      </c>
      <c r="E200" s="231">
        <v>1</v>
      </c>
      <c r="F200" s="232" t="s">
        <v>944</v>
      </c>
      <c r="G200" s="234" t="s">
        <v>888</v>
      </c>
      <c r="H200" s="234" t="s">
        <v>449</v>
      </c>
      <c r="I200" s="235">
        <v>32924</v>
      </c>
    </row>
    <row r="201" spans="2:9" x14ac:dyDescent="0.2">
      <c r="B201" s="228">
        <v>97</v>
      </c>
      <c r="C201" s="229" t="s">
        <v>708</v>
      </c>
      <c r="D201" s="234" t="s">
        <v>391</v>
      </c>
      <c r="E201" s="231">
        <v>146</v>
      </c>
      <c r="F201" s="232" t="s">
        <v>589</v>
      </c>
      <c r="G201" s="234" t="s">
        <v>888</v>
      </c>
      <c r="H201" s="234" t="s">
        <v>446</v>
      </c>
      <c r="I201" s="235">
        <v>25332</v>
      </c>
    </row>
    <row r="202" spans="2:9" x14ac:dyDescent="0.2">
      <c r="B202" s="228">
        <v>98</v>
      </c>
      <c r="C202" s="229" t="s">
        <v>709</v>
      </c>
      <c r="D202" s="234" t="s">
        <v>391</v>
      </c>
      <c r="E202" s="231">
        <v>157</v>
      </c>
      <c r="F202" s="232" t="s">
        <v>589</v>
      </c>
      <c r="G202" s="234" t="s">
        <v>888</v>
      </c>
      <c r="H202" s="234" t="s">
        <v>449</v>
      </c>
      <c r="I202" s="235">
        <v>25332</v>
      </c>
    </row>
    <row r="203" spans="2:9" x14ac:dyDescent="0.2">
      <c r="B203" s="228">
        <v>99</v>
      </c>
      <c r="C203" s="229" t="s">
        <v>1261</v>
      </c>
      <c r="D203" s="234" t="s">
        <v>391</v>
      </c>
      <c r="E203" s="231">
        <v>1</v>
      </c>
      <c r="F203" s="232" t="s">
        <v>594</v>
      </c>
      <c r="G203" s="234" t="s">
        <v>442</v>
      </c>
      <c r="H203" s="234" t="s">
        <v>449</v>
      </c>
      <c r="I203" s="235">
        <v>25332</v>
      </c>
    </row>
    <row r="204" spans="2:9" x14ac:dyDescent="0.2">
      <c r="B204" s="228">
        <v>100</v>
      </c>
      <c r="C204" s="229" t="s">
        <v>496</v>
      </c>
      <c r="D204" s="234" t="s">
        <v>391</v>
      </c>
      <c r="E204" s="231">
        <v>7334</v>
      </c>
      <c r="F204" s="232" t="s">
        <v>591</v>
      </c>
      <c r="G204" s="234" t="s">
        <v>435</v>
      </c>
      <c r="H204" s="234" t="s">
        <v>444</v>
      </c>
      <c r="I204" s="235">
        <v>25359</v>
      </c>
    </row>
    <row r="205" spans="2:9" x14ac:dyDescent="0.2">
      <c r="B205" s="228">
        <v>101</v>
      </c>
      <c r="C205" s="229" t="s">
        <v>494</v>
      </c>
      <c r="D205" s="234" t="s">
        <v>391</v>
      </c>
      <c r="E205" s="231">
        <v>1</v>
      </c>
      <c r="F205" s="232" t="s">
        <v>590</v>
      </c>
      <c r="G205" s="234" t="s">
        <v>627</v>
      </c>
      <c r="H205" s="234" t="s">
        <v>445</v>
      </c>
      <c r="I205" s="235">
        <v>25724</v>
      </c>
    </row>
    <row r="206" spans="2:9" x14ac:dyDescent="0.2">
      <c r="B206" s="228">
        <v>102</v>
      </c>
      <c r="C206" s="229" t="s">
        <v>495</v>
      </c>
      <c r="D206" s="234" t="s">
        <v>391</v>
      </c>
      <c r="E206" s="231">
        <v>1</v>
      </c>
      <c r="F206" s="232" t="s">
        <v>590</v>
      </c>
      <c r="G206" s="234" t="s">
        <v>436</v>
      </c>
      <c r="H206" s="234" t="s">
        <v>445</v>
      </c>
      <c r="I206" s="235">
        <v>25724</v>
      </c>
    </row>
    <row r="207" spans="2:9" x14ac:dyDescent="0.2">
      <c r="B207" s="228">
        <v>103</v>
      </c>
      <c r="C207" s="229" t="s">
        <v>529</v>
      </c>
      <c r="D207" s="234" t="s">
        <v>391</v>
      </c>
      <c r="E207" s="231">
        <v>1</v>
      </c>
      <c r="F207" s="232" t="s">
        <v>590</v>
      </c>
      <c r="G207" s="234" t="s">
        <v>652</v>
      </c>
      <c r="H207" s="234" t="s">
        <v>449</v>
      </c>
      <c r="I207" s="235">
        <v>28954</v>
      </c>
    </row>
    <row r="208" spans="2:9" x14ac:dyDescent="0.2">
      <c r="B208" s="228">
        <v>104</v>
      </c>
      <c r="C208" s="229" t="s">
        <v>530</v>
      </c>
      <c r="D208" s="234" t="s">
        <v>391</v>
      </c>
      <c r="E208" s="231">
        <v>1</v>
      </c>
      <c r="F208" s="232" t="s">
        <v>590</v>
      </c>
      <c r="G208" s="234" t="s">
        <v>652</v>
      </c>
      <c r="H208" s="234" t="s">
        <v>449</v>
      </c>
      <c r="I208" s="235">
        <v>28954</v>
      </c>
    </row>
    <row r="209" spans="2:9" x14ac:dyDescent="0.2">
      <c r="B209" s="228">
        <v>105</v>
      </c>
      <c r="C209" s="229" t="s">
        <v>531</v>
      </c>
      <c r="D209" s="234" t="s">
        <v>391</v>
      </c>
      <c r="E209" s="231">
        <v>1</v>
      </c>
      <c r="F209" s="232" t="s">
        <v>590</v>
      </c>
      <c r="G209" s="234" t="s">
        <v>653</v>
      </c>
      <c r="H209" s="234" t="s">
        <v>707</v>
      </c>
      <c r="I209" s="235">
        <v>28954</v>
      </c>
    </row>
    <row r="210" spans="2:9" x14ac:dyDescent="0.2">
      <c r="B210" s="228">
        <v>106</v>
      </c>
      <c r="C210" s="229" t="s">
        <v>531</v>
      </c>
      <c r="D210" s="234" t="s">
        <v>391</v>
      </c>
      <c r="E210" s="231">
        <v>1</v>
      </c>
      <c r="F210" s="232" t="s">
        <v>590</v>
      </c>
      <c r="G210" s="234" t="s">
        <v>471</v>
      </c>
      <c r="H210" s="234" t="s">
        <v>472</v>
      </c>
      <c r="I210" s="235">
        <v>29319</v>
      </c>
    </row>
    <row r="211" spans="2:9" x14ac:dyDescent="0.2">
      <c r="B211" s="228">
        <v>107</v>
      </c>
      <c r="C211" s="229" t="s">
        <v>531</v>
      </c>
      <c r="D211" s="234" t="s">
        <v>391</v>
      </c>
      <c r="E211" s="231">
        <v>1</v>
      </c>
      <c r="F211" s="232" t="s">
        <v>590</v>
      </c>
      <c r="G211" s="234" t="s">
        <v>888</v>
      </c>
      <c r="H211" s="234" t="s">
        <v>470</v>
      </c>
      <c r="I211" s="235">
        <v>29319</v>
      </c>
    </row>
    <row r="212" spans="2:9" x14ac:dyDescent="0.2">
      <c r="B212" s="228">
        <v>108</v>
      </c>
      <c r="C212" s="229" t="s">
        <v>544</v>
      </c>
      <c r="D212" s="234" t="s">
        <v>391</v>
      </c>
      <c r="E212" s="231">
        <v>1</v>
      </c>
      <c r="F212" s="232" t="s">
        <v>589</v>
      </c>
      <c r="G212" s="234" t="s">
        <v>661</v>
      </c>
      <c r="H212" s="234" t="s">
        <v>662</v>
      </c>
      <c r="I212" s="235">
        <v>29651</v>
      </c>
    </row>
    <row r="213" spans="2:9" x14ac:dyDescent="0.2">
      <c r="B213" s="228">
        <v>109</v>
      </c>
      <c r="C213" s="229" t="s">
        <v>552</v>
      </c>
      <c r="D213" s="234" t="s">
        <v>391</v>
      </c>
      <c r="E213" s="231">
        <v>11</v>
      </c>
      <c r="F213" s="232" t="s">
        <v>589</v>
      </c>
      <c r="G213" s="234" t="s">
        <v>437</v>
      </c>
      <c r="H213" s="234" t="s">
        <v>446</v>
      </c>
      <c r="I213" s="235">
        <v>30054</v>
      </c>
    </row>
    <row r="214" spans="2:9" x14ac:dyDescent="0.2">
      <c r="B214" s="228">
        <v>110</v>
      </c>
      <c r="C214" s="229" t="s">
        <v>553</v>
      </c>
      <c r="D214" s="234" t="s">
        <v>391</v>
      </c>
      <c r="E214" s="231">
        <v>15</v>
      </c>
      <c r="F214" s="232" t="s">
        <v>594</v>
      </c>
      <c r="G214" s="234" t="s">
        <v>442</v>
      </c>
      <c r="H214" s="234" t="s">
        <v>449</v>
      </c>
      <c r="I214" s="235">
        <v>30414</v>
      </c>
    </row>
    <row r="215" spans="2:9" x14ac:dyDescent="0.2">
      <c r="B215" s="228">
        <v>111</v>
      </c>
      <c r="C215" s="229" t="s">
        <v>969</v>
      </c>
      <c r="D215" s="234" t="s">
        <v>391</v>
      </c>
      <c r="E215" s="231">
        <v>17</v>
      </c>
      <c r="F215" s="232" t="s">
        <v>590</v>
      </c>
      <c r="G215" s="234" t="s">
        <v>970</v>
      </c>
      <c r="H215" s="234" t="s">
        <v>893</v>
      </c>
      <c r="I215" s="235">
        <v>30925</v>
      </c>
    </row>
    <row r="216" spans="2:9" x14ac:dyDescent="0.2">
      <c r="B216" s="228">
        <v>112</v>
      </c>
      <c r="C216" s="229" t="s">
        <v>564</v>
      </c>
      <c r="D216" s="234" t="s">
        <v>391</v>
      </c>
      <c r="E216" s="231">
        <v>77</v>
      </c>
      <c r="F216" s="232" t="s">
        <v>589</v>
      </c>
      <c r="G216" s="234" t="s">
        <v>888</v>
      </c>
      <c r="H216" s="234" t="s">
        <v>449</v>
      </c>
      <c r="I216" s="235">
        <v>31568</v>
      </c>
    </row>
    <row r="217" spans="2:9" x14ac:dyDescent="0.2">
      <c r="B217" s="228">
        <v>113</v>
      </c>
      <c r="C217" s="229" t="s">
        <v>582</v>
      </c>
      <c r="D217" s="234" t="s">
        <v>391</v>
      </c>
      <c r="E217" s="231">
        <v>1</v>
      </c>
      <c r="F217" s="232" t="s">
        <v>591</v>
      </c>
      <c r="G217" s="234" t="s">
        <v>437</v>
      </c>
      <c r="H217" s="234" t="s">
        <v>680</v>
      </c>
      <c r="I217" s="235">
        <v>35040</v>
      </c>
    </row>
    <row r="218" spans="2:9" x14ac:dyDescent="0.2">
      <c r="B218" s="228">
        <v>114</v>
      </c>
      <c r="C218" s="229" t="s">
        <v>971</v>
      </c>
      <c r="D218" s="234" t="s">
        <v>391</v>
      </c>
      <c r="E218" s="231">
        <v>1</v>
      </c>
      <c r="F218" s="232" t="s">
        <v>589</v>
      </c>
      <c r="G218" s="234" t="s">
        <v>888</v>
      </c>
      <c r="H218" s="234" t="s">
        <v>1262</v>
      </c>
      <c r="I218" s="235">
        <v>36245</v>
      </c>
    </row>
    <row r="219" spans="2:9" x14ac:dyDescent="0.2">
      <c r="B219" s="228">
        <v>115</v>
      </c>
      <c r="C219" s="229" t="s">
        <v>972</v>
      </c>
      <c r="D219" s="234" t="s">
        <v>391</v>
      </c>
      <c r="E219" s="231">
        <v>1</v>
      </c>
      <c r="F219" s="232" t="s">
        <v>594</v>
      </c>
      <c r="G219" s="234" t="s">
        <v>435</v>
      </c>
      <c r="H219" s="234" t="s">
        <v>444</v>
      </c>
      <c r="I219" s="235">
        <v>38623</v>
      </c>
    </row>
    <row r="220" spans="2:9" x14ac:dyDescent="0.2">
      <c r="B220" s="228">
        <v>116</v>
      </c>
      <c r="C220" s="229" t="s">
        <v>973</v>
      </c>
      <c r="D220" s="234" t="s">
        <v>587</v>
      </c>
      <c r="E220" s="231">
        <v>26</v>
      </c>
      <c r="F220" s="232" t="s">
        <v>589</v>
      </c>
      <c r="G220" s="234" t="s">
        <v>1334</v>
      </c>
      <c r="H220" s="234" t="s">
        <v>1335</v>
      </c>
      <c r="I220" s="235">
        <v>27711</v>
      </c>
    </row>
    <row r="221" spans="2:9" x14ac:dyDescent="0.2">
      <c r="B221" s="228">
        <v>117</v>
      </c>
      <c r="C221" s="229" t="s">
        <v>555</v>
      </c>
      <c r="D221" s="234" t="s">
        <v>587</v>
      </c>
      <c r="E221" s="231">
        <v>1</v>
      </c>
      <c r="F221" s="232" t="s">
        <v>588</v>
      </c>
      <c r="G221" s="234" t="s">
        <v>442</v>
      </c>
      <c r="H221" s="234" t="s">
        <v>449</v>
      </c>
      <c r="I221" s="235">
        <v>30414</v>
      </c>
    </row>
    <row r="222" spans="2:9" x14ac:dyDescent="0.2">
      <c r="B222" s="228">
        <v>118</v>
      </c>
      <c r="C222" s="229" t="s">
        <v>975</v>
      </c>
      <c r="D222" s="234" t="s">
        <v>587</v>
      </c>
      <c r="E222" s="231">
        <v>1</v>
      </c>
      <c r="F222" s="232" t="s">
        <v>589</v>
      </c>
      <c r="G222" s="234" t="s">
        <v>976</v>
      </c>
      <c r="H222" s="234" t="s">
        <v>1263</v>
      </c>
      <c r="I222" s="235">
        <v>35788</v>
      </c>
    </row>
    <row r="223" spans="2:9" x14ac:dyDescent="0.2">
      <c r="B223" s="228">
        <v>119</v>
      </c>
      <c r="C223" s="229" t="s">
        <v>977</v>
      </c>
      <c r="D223" s="234" t="s">
        <v>587</v>
      </c>
      <c r="E223" s="231">
        <v>1</v>
      </c>
      <c r="F223" s="232" t="s">
        <v>433</v>
      </c>
      <c r="G223" s="234" t="s">
        <v>888</v>
      </c>
      <c r="H223" s="234" t="s">
        <v>444</v>
      </c>
      <c r="I223" s="235">
        <v>41201</v>
      </c>
    </row>
    <row r="224" spans="2:9" x14ac:dyDescent="0.2">
      <c r="B224" s="228">
        <v>120</v>
      </c>
      <c r="C224" s="229" t="s">
        <v>978</v>
      </c>
      <c r="D224" s="234" t="s">
        <v>883</v>
      </c>
      <c r="E224" s="231">
        <v>614</v>
      </c>
      <c r="F224" s="232" t="s">
        <v>433</v>
      </c>
      <c r="G224" s="234" t="s">
        <v>888</v>
      </c>
      <c r="H224" s="234" t="s">
        <v>1264</v>
      </c>
      <c r="I224" s="235">
        <v>27668</v>
      </c>
    </row>
    <row r="225" spans="2:9" x14ac:dyDescent="0.2">
      <c r="B225" s="228">
        <v>121</v>
      </c>
      <c r="C225" s="229" t="s">
        <v>979</v>
      </c>
      <c r="D225" s="234" t="s">
        <v>883</v>
      </c>
      <c r="E225" s="231">
        <v>1</v>
      </c>
      <c r="F225" s="232" t="s">
        <v>433</v>
      </c>
      <c r="G225" s="234" t="s">
        <v>888</v>
      </c>
      <c r="H225" s="234" t="s">
        <v>974</v>
      </c>
      <c r="I225" s="235">
        <v>27711</v>
      </c>
    </row>
    <row r="226" spans="2:9" x14ac:dyDescent="0.2">
      <c r="B226" s="228">
        <v>122</v>
      </c>
      <c r="C226" s="229" t="s">
        <v>980</v>
      </c>
      <c r="D226" s="234" t="s">
        <v>883</v>
      </c>
      <c r="E226" s="231">
        <v>1</v>
      </c>
      <c r="F226" s="232" t="s">
        <v>433</v>
      </c>
      <c r="G226" s="234" t="s">
        <v>442</v>
      </c>
      <c r="H226" s="234" t="s">
        <v>1262</v>
      </c>
      <c r="I226" s="235">
        <v>35976</v>
      </c>
    </row>
    <row r="227" spans="2:9" x14ac:dyDescent="0.2">
      <c r="B227" s="228">
        <v>123</v>
      </c>
      <c r="C227" s="229" t="s">
        <v>981</v>
      </c>
      <c r="D227" s="234" t="s">
        <v>883</v>
      </c>
      <c r="E227" s="231">
        <v>1</v>
      </c>
      <c r="F227" s="232" t="s">
        <v>433</v>
      </c>
      <c r="G227" s="234" t="s">
        <v>442</v>
      </c>
      <c r="H227" s="234" t="s">
        <v>680</v>
      </c>
      <c r="I227" s="235">
        <v>41347</v>
      </c>
    </row>
    <row r="228" spans="2:9" x14ac:dyDescent="0.2">
      <c r="B228" s="228">
        <v>124</v>
      </c>
      <c r="C228" s="229" t="s">
        <v>982</v>
      </c>
      <c r="D228" s="234" t="s">
        <v>883</v>
      </c>
      <c r="E228" s="231">
        <v>1</v>
      </c>
      <c r="F228" s="232" t="s">
        <v>433</v>
      </c>
      <c r="G228" s="234" t="s">
        <v>442</v>
      </c>
      <c r="H228" s="234" t="s">
        <v>680</v>
      </c>
      <c r="I228" s="235">
        <v>41347</v>
      </c>
    </row>
    <row r="229" spans="2:9" x14ac:dyDescent="0.2">
      <c r="B229" s="228">
        <v>125</v>
      </c>
      <c r="C229" s="229" t="s">
        <v>983</v>
      </c>
      <c r="D229" s="234" t="s">
        <v>883</v>
      </c>
      <c r="E229" s="231">
        <v>1</v>
      </c>
      <c r="F229" s="232" t="s">
        <v>433</v>
      </c>
      <c r="G229" s="234" t="s">
        <v>442</v>
      </c>
      <c r="H229" s="234" t="s">
        <v>680</v>
      </c>
      <c r="I229" s="235">
        <v>41347</v>
      </c>
    </row>
    <row r="230" spans="2:9" x14ac:dyDescent="0.2">
      <c r="B230" s="228">
        <v>126</v>
      </c>
      <c r="C230" s="229" t="s">
        <v>984</v>
      </c>
      <c r="D230" s="234" t="s">
        <v>883</v>
      </c>
      <c r="E230" s="231">
        <v>1</v>
      </c>
      <c r="F230" s="232" t="s">
        <v>433</v>
      </c>
      <c r="G230" s="234" t="s">
        <v>442</v>
      </c>
      <c r="H230" s="234" t="s">
        <v>680</v>
      </c>
      <c r="I230" s="235">
        <v>42208</v>
      </c>
    </row>
    <row r="231" spans="2:9" x14ac:dyDescent="0.2">
      <c r="B231" s="228">
        <v>127</v>
      </c>
      <c r="C231" s="229" t="s">
        <v>985</v>
      </c>
      <c r="D231" s="234" t="s">
        <v>396</v>
      </c>
      <c r="E231" s="231">
        <v>1</v>
      </c>
      <c r="F231" s="232" t="s">
        <v>884</v>
      </c>
      <c r="G231" s="234" t="s">
        <v>986</v>
      </c>
      <c r="H231" s="234" t="s">
        <v>929</v>
      </c>
      <c r="I231" s="235">
        <v>27971</v>
      </c>
    </row>
    <row r="232" spans="2:9" x14ac:dyDescent="0.2">
      <c r="B232" s="228">
        <v>128</v>
      </c>
      <c r="C232" s="229" t="s">
        <v>987</v>
      </c>
      <c r="D232" s="234" t="s">
        <v>396</v>
      </c>
      <c r="E232" s="231">
        <v>1</v>
      </c>
      <c r="F232" s="232" t="s">
        <v>884</v>
      </c>
      <c r="G232" s="234" t="s">
        <v>986</v>
      </c>
      <c r="H232" s="234" t="s">
        <v>929</v>
      </c>
      <c r="I232" s="235">
        <v>28851</v>
      </c>
    </row>
    <row r="233" spans="2:9" x14ac:dyDescent="0.2">
      <c r="B233" s="228">
        <v>129</v>
      </c>
      <c r="C233" s="229" t="s">
        <v>988</v>
      </c>
      <c r="D233" s="234" t="s">
        <v>396</v>
      </c>
      <c r="E233" s="231">
        <v>1</v>
      </c>
      <c r="F233" s="232" t="s">
        <v>884</v>
      </c>
      <c r="G233" s="234" t="s">
        <v>989</v>
      </c>
      <c r="H233" s="234" t="s">
        <v>940</v>
      </c>
      <c r="I233" s="235">
        <v>33689</v>
      </c>
    </row>
    <row r="234" spans="2:9" ht="13.8" thickBot="1" x14ac:dyDescent="0.25">
      <c r="B234" s="236">
        <v>130</v>
      </c>
      <c r="C234" s="237" t="s">
        <v>990</v>
      </c>
      <c r="D234" s="238" t="s">
        <v>396</v>
      </c>
      <c r="E234" s="239">
        <v>1</v>
      </c>
      <c r="F234" s="240" t="s">
        <v>884</v>
      </c>
      <c r="G234" s="238" t="s">
        <v>1265</v>
      </c>
      <c r="H234" s="238" t="s">
        <v>1263</v>
      </c>
      <c r="I234" s="241">
        <v>34200</v>
      </c>
    </row>
    <row r="235" spans="2:9" x14ac:dyDescent="0.2">
      <c r="B235" s="245"/>
      <c r="C235" s="229"/>
      <c r="D235" s="229"/>
      <c r="E235" s="231"/>
      <c r="F235" s="232"/>
      <c r="G235" s="229"/>
      <c r="H235" s="229"/>
      <c r="I235" s="246"/>
    </row>
    <row r="236" spans="2:9" x14ac:dyDescent="0.2">
      <c r="B236" s="253" t="s">
        <v>858</v>
      </c>
      <c r="C236" s="229"/>
      <c r="D236" s="229"/>
      <c r="E236" s="231"/>
      <c r="F236" s="232"/>
      <c r="G236" s="229"/>
      <c r="H236" s="229"/>
      <c r="I236" s="246"/>
    </row>
    <row r="237" spans="2:9" ht="13.8" thickBot="1" x14ac:dyDescent="0.25">
      <c r="B237" s="223" t="s">
        <v>473</v>
      </c>
      <c r="C237" s="223"/>
      <c r="D237" s="222"/>
      <c r="E237" s="222"/>
      <c r="F237" s="222"/>
      <c r="G237" s="222"/>
      <c r="H237" s="413">
        <v>45661</v>
      </c>
      <c r="I237" s="413"/>
    </row>
    <row r="238" spans="2:9" x14ac:dyDescent="0.2">
      <c r="B238" s="225" t="s">
        <v>1273</v>
      </c>
      <c r="C238" s="226" t="s">
        <v>721</v>
      </c>
      <c r="D238" s="226" t="s">
        <v>722</v>
      </c>
      <c r="E238" s="414" t="s">
        <v>723</v>
      </c>
      <c r="F238" s="414"/>
      <c r="G238" s="226" t="s">
        <v>752</v>
      </c>
      <c r="H238" s="226" t="s">
        <v>725</v>
      </c>
      <c r="I238" s="227" t="s">
        <v>726</v>
      </c>
    </row>
    <row r="239" spans="2:9" x14ac:dyDescent="0.2">
      <c r="B239" s="228">
        <v>131</v>
      </c>
      <c r="C239" s="229" t="s">
        <v>479</v>
      </c>
      <c r="D239" s="234" t="s">
        <v>991</v>
      </c>
      <c r="E239" s="231">
        <v>1</v>
      </c>
      <c r="F239" s="232" t="s">
        <v>884</v>
      </c>
      <c r="G239" s="234" t="s">
        <v>605</v>
      </c>
      <c r="H239" s="234" t="s">
        <v>446</v>
      </c>
      <c r="I239" s="235">
        <v>24953</v>
      </c>
    </row>
    <row r="240" spans="2:9" x14ac:dyDescent="0.2">
      <c r="B240" s="228">
        <v>132</v>
      </c>
      <c r="C240" s="229" t="s">
        <v>480</v>
      </c>
      <c r="D240" s="234" t="s">
        <v>991</v>
      </c>
      <c r="E240" s="231">
        <v>1</v>
      </c>
      <c r="F240" s="232" t="s">
        <v>468</v>
      </c>
      <c r="G240" s="234" t="s">
        <v>437</v>
      </c>
      <c r="H240" s="234" t="s">
        <v>680</v>
      </c>
      <c r="I240" s="235">
        <v>24953</v>
      </c>
    </row>
    <row r="241" spans="2:9" x14ac:dyDescent="0.2">
      <c r="B241" s="228">
        <v>133</v>
      </c>
      <c r="C241" s="229" t="s">
        <v>487</v>
      </c>
      <c r="D241" s="234" t="s">
        <v>991</v>
      </c>
      <c r="E241" s="231">
        <v>10</v>
      </c>
      <c r="F241" s="232" t="s">
        <v>468</v>
      </c>
      <c r="G241" s="234" t="s">
        <v>888</v>
      </c>
      <c r="H241" s="234" t="s">
        <v>449</v>
      </c>
      <c r="I241" s="235">
        <v>25332</v>
      </c>
    </row>
    <row r="242" spans="2:9" x14ac:dyDescent="0.2">
      <c r="B242" s="228">
        <v>134</v>
      </c>
      <c r="C242" s="229" t="s">
        <v>488</v>
      </c>
      <c r="D242" s="234" t="s">
        <v>991</v>
      </c>
      <c r="E242" s="231">
        <v>2500</v>
      </c>
      <c r="F242" s="232" t="s">
        <v>992</v>
      </c>
      <c r="G242" s="234" t="s">
        <v>442</v>
      </c>
      <c r="H242" s="234" t="s">
        <v>449</v>
      </c>
      <c r="I242" s="235">
        <v>25332</v>
      </c>
    </row>
    <row r="243" spans="2:9" x14ac:dyDescent="0.2">
      <c r="B243" s="228">
        <v>135</v>
      </c>
      <c r="C243" s="229" t="s">
        <v>504</v>
      </c>
      <c r="D243" s="234" t="s">
        <v>991</v>
      </c>
      <c r="E243" s="231">
        <v>70</v>
      </c>
      <c r="F243" s="232" t="s">
        <v>468</v>
      </c>
      <c r="G243" s="234" t="s">
        <v>442</v>
      </c>
      <c r="H243" s="234" t="s">
        <v>449</v>
      </c>
      <c r="I243" s="235">
        <v>26031</v>
      </c>
    </row>
    <row r="244" spans="2:9" x14ac:dyDescent="0.2">
      <c r="B244" s="228">
        <v>136</v>
      </c>
      <c r="C244" s="229" t="s">
        <v>505</v>
      </c>
      <c r="D244" s="234" t="s">
        <v>991</v>
      </c>
      <c r="E244" s="231">
        <v>1</v>
      </c>
      <c r="F244" s="232" t="s">
        <v>593</v>
      </c>
      <c r="G244" s="234" t="s">
        <v>442</v>
      </c>
      <c r="H244" s="234" t="s">
        <v>449</v>
      </c>
      <c r="I244" s="235">
        <v>26031</v>
      </c>
    </row>
    <row r="245" spans="2:9" x14ac:dyDescent="0.2">
      <c r="B245" s="228">
        <v>137</v>
      </c>
      <c r="C245" s="229" t="s">
        <v>517</v>
      </c>
      <c r="D245" s="234" t="s">
        <v>991</v>
      </c>
      <c r="E245" s="231">
        <v>3</v>
      </c>
      <c r="F245" s="232" t="s">
        <v>468</v>
      </c>
      <c r="G245" s="234" t="s">
        <v>643</v>
      </c>
      <c r="H245" s="234" t="s">
        <v>644</v>
      </c>
      <c r="I245" s="235">
        <v>26390</v>
      </c>
    </row>
    <row r="246" spans="2:9" x14ac:dyDescent="0.2">
      <c r="B246" s="228">
        <v>138</v>
      </c>
      <c r="C246" s="229" t="s">
        <v>710</v>
      </c>
      <c r="D246" s="234" t="s">
        <v>991</v>
      </c>
      <c r="E246" s="231">
        <v>1</v>
      </c>
      <c r="F246" s="232" t="s">
        <v>884</v>
      </c>
      <c r="G246" s="234" t="s">
        <v>888</v>
      </c>
      <c r="H246" s="234" t="s">
        <v>657</v>
      </c>
      <c r="I246" s="235">
        <v>29319</v>
      </c>
    </row>
    <row r="247" spans="2:9" x14ac:dyDescent="0.2">
      <c r="B247" s="228">
        <v>139</v>
      </c>
      <c r="C247" s="229" t="s">
        <v>556</v>
      </c>
      <c r="D247" s="234" t="s">
        <v>991</v>
      </c>
      <c r="E247" s="231">
        <v>71</v>
      </c>
      <c r="F247" s="232" t="s">
        <v>468</v>
      </c>
      <c r="G247" s="234" t="s">
        <v>608</v>
      </c>
      <c r="H247" s="234" t="s">
        <v>609</v>
      </c>
      <c r="I247" s="235">
        <v>30414</v>
      </c>
    </row>
    <row r="248" spans="2:9" x14ac:dyDescent="0.2">
      <c r="B248" s="228">
        <v>140</v>
      </c>
      <c r="C248" s="229" t="s">
        <v>565</v>
      </c>
      <c r="D248" s="234" t="s">
        <v>991</v>
      </c>
      <c r="E248" s="231">
        <v>6</v>
      </c>
      <c r="F248" s="232" t="s">
        <v>592</v>
      </c>
      <c r="G248" s="234" t="s">
        <v>661</v>
      </c>
      <c r="H248" s="234" t="s">
        <v>662</v>
      </c>
      <c r="I248" s="235">
        <v>31568</v>
      </c>
    </row>
    <row r="249" spans="2:9" x14ac:dyDescent="0.2">
      <c r="B249" s="228">
        <v>141</v>
      </c>
      <c r="C249" s="229" t="s">
        <v>566</v>
      </c>
      <c r="D249" s="234" t="s">
        <v>991</v>
      </c>
      <c r="E249" s="254">
        <v>1</v>
      </c>
      <c r="F249" s="232" t="s">
        <v>596</v>
      </c>
      <c r="G249" s="234" t="s">
        <v>669</v>
      </c>
      <c r="H249" s="234" t="s">
        <v>614</v>
      </c>
      <c r="I249" s="235">
        <v>31629</v>
      </c>
    </row>
    <row r="250" spans="2:9" x14ac:dyDescent="0.2">
      <c r="B250" s="228">
        <v>142</v>
      </c>
      <c r="C250" s="229" t="s">
        <v>993</v>
      </c>
      <c r="D250" s="234" t="s">
        <v>991</v>
      </c>
      <c r="E250" s="231">
        <v>1</v>
      </c>
      <c r="F250" s="232" t="s">
        <v>468</v>
      </c>
      <c r="G250" s="234" t="s">
        <v>994</v>
      </c>
      <c r="H250" s="234" t="s">
        <v>995</v>
      </c>
      <c r="I250" s="235">
        <v>34575</v>
      </c>
    </row>
    <row r="251" spans="2:9" x14ac:dyDescent="0.2">
      <c r="B251" s="228">
        <v>143</v>
      </c>
      <c r="C251" s="229" t="s">
        <v>996</v>
      </c>
      <c r="D251" s="234" t="s">
        <v>991</v>
      </c>
      <c r="E251" s="231">
        <v>2</v>
      </c>
      <c r="F251" s="232" t="s">
        <v>944</v>
      </c>
      <c r="G251" s="234" t="s">
        <v>442</v>
      </c>
      <c r="H251" s="234" t="s">
        <v>449</v>
      </c>
      <c r="I251" s="235">
        <v>37903</v>
      </c>
    </row>
    <row r="252" spans="2:9" x14ac:dyDescent="0.2">
      <c r="B252" s="228">
        <v>144</v>
      </c>
      <c r="C252" s="229" t="s">
        <v>997</v>
      </c>
      <c r="D252" s="234" t="s">
        <v>991</v>
      </c>
      <c r="E252" s="231">
        <v>3</v>
      </c>
      <c r="F252" s="232" t="s">
        <v>433</v>
      </c>
      <c r="G252" s="234" t="s">
        <v>998</v>
      </c>
      <c r="H252" s="234" t="s">
        <v>680</v>
      </c>
      <c r="I252" s="235">
        <v>38744</v>
      </c>
    </row>
    <row r="253" spans="2:9" x14ac:dyDescent="0.2">
      <c r="B253" s="228">
        <v>145</v>
      </c>
      <c r="C253" s="229" t="s">
        <v>483</v>
      </c>
      <c r="D253" s="234" t="s">
        <v>999</v>
      </c>
      <c r="E253" s="231">
        <v>1</v>
      </c>
      <c r="F253" s="232" t="s">
        <v>884</v>
      </c>
      <c r="G253" s="234" t="s">
        <v>610</v>
      </c>
      <c r="H253" s="234" t="s">
        <v>611</v>
      </c>
      <c r="I253" s="235">
        <v>24952</v>
      </c>
    </row>
    <row r="254" spans="2:9" x14ac:dyDescent="0.2">
      <c r="B254" s="228">
        <v>146</v>
      </c>
      <c r="C254" s="229" t="s">
        <v>484</v>
      </c>
      <c r="D254" s="234" t="s">
        <v>999</v>
      </c>
      <c r="E254" s="231">
        <v>1</v>
      </c>
      <c r="F254" s="232" t="s">
        <v>884</v>
      </c>
      <c r="G254" s="234" t="s">
        <v>612</v>
      </c>
      <c r="H254" s="234" t="s">
        <v>613</v>
      </c>
      <c r="I254" s="235">
        <v>24952</v>
      </c>
    </row>
    <row r="255" spans="2:9" x14ac:dyDescent="0.2">
      <c r="B255" s="228">
        <v>147</v>
      </c>
      <c r="C255" s="229" t="s">
        <v>499</v>
      </c>
      <c r="D255" s="234" t="s">
        <v>999</v>
      </c>
      <c r="E255" s="231">
        <v>1</v>
      </c>
      <c r="F255" s="232" t="s">
        <v>884</v>
      </c>
      <c r="G255" s="234" t="s">
        <v>456</v>
      </c>
      <c r="H255" s="234" t="s">
        <v>444</v>
      </c>
      <c r="I255" s="235">
        <v>25359</v>
      </c>
    </row>
    <row r="256" spans="2:9" x14ac:dyDescent="0.2">
      <c r="B256" s="228">
        <v>148</v>
      </c>
      <c r="C256" s="229" t="s">
        <v>500</v>
      </c>
      <c r="D256" s="234" t="s">
        <v>999</v>
      </c>
      <c r="E256" s="231">
        <v>1</v>
      </c>
      <c r="F256" s="232" t="s">
        <v>884</v>
      </c>
      <c r="G256" s="234" t="s">
        <v>631</v>
      </c>
      <c r="H256" s="234" t="s">
        <v>632</v>
      </c>
      <c r="I256" s="235">
        <v>25359</v>
      </c>
    </row>
    <row r="257" spans="2:9" x14ac:dyDescent="0.2">
      <c r="B257" s="228">
        <v>149</v>
      </c>
      <c r="C257" s="229" t="s">
        <v>1266</v>
      </c>
      <c r="D257" s="234" t="s">
        <v>999</v>
      </c>
      <c r="E257" s="231">
        <v>1</v>
      </c>
      <c r="F257" s="232" t="s">
        <v>884</v>
      </c>
      <c r="G257" s="234" t="s">
        <v>1000</v>
      </c>
      <c r="H257" s="234" t="s">
        <v>950</v>
      </c>
      <c r="I257" s="235">
        <v>25979</v>
      </c>
    </row>
    <row r="258" spans="2:9" x14ac:dyDescent="0.2">
      <c r="B258" s="228">
        <v>150</v>
      </c>
      <c r="C258" s="229" t="s">
        <v>1001</v>
      </c>
      <c r="D258" s="234" t="s">
        <v>999</v>
      </c>
      <c r="E258" s="231">
        <v>1</v>
      </c>
      <c r="F258" s="232" t="s">
        <v>884</v>
      </c>
      <c r="G258" s="234" t="s">
        <v>1002</v>
      </c>
      <c r="H258" s="234" t="s">
        <v>901</v>
      </c>
      <c r="I258" s="235">
        <v>28976</v>
      </c>
    </row>
    <row r="259" spans="2:9" x14ac:dyDescent="0.2">
      <c r="B259" s="228">
        <v>151</v>
      </c>
      <c r="C259" s="229" t="s">
        <v>545</v>
      </c>
      <c r="D259" s="234" t="s">
        <v>999</v>
      </c>
      <c r="E259" s="231">
        <v>1</v>
      </c>
      <c r="F259" s="232" t="s">
        <v>884</v>
      </c>
      <c r="G259" s="234" t="s">
        <v>663</v>
      </c>
      <c r="H259" s="234" t="s">
        <v>635</v>
      </c>
      <c r="I259" s="235">
        <v>29651</v>
      </c>
    </row>
    <row r="260" spans="2:9" x14ac:dyDescent="0.2">
      <c r="B260" s="228">
        <v>152</v>
      </c>
      <c r="C260" s="229" t="s">
        <v>568</v>
      </c>
      <c r="D260" s="234" t="s">
        <v>999</v>
      </c>
      <c r="E260" s="231">
        <v>1</v>
      </c>
      <c r="F260" s="232" t="s">
        <v>884</v>
      </c>
      <c r="G260" s="234" t="s">
        <v>670</v>
      </c>
      <c r="H260" s="234" t="s">
        <v>445</v>
      </c>
      <c r="I260" s="235">
        <v>32575</v>
      </c>
    </row>
    <row r="261" spans="2:9" x14ac:dyDescent="0.2">
      <c r="B261" s="228">
        <v>153</v>
      </c>
      <c r="C261" s="229" t="s">
        <v>576</v>
      </c>
      <c r="D261" s="234" t="s">
        <v>999</v>
      </c>
      <c r="E261" s="231">
        <v>1</v>
      </c>
      <c r="F261" s="232" t="s">
        <v>884</v>
      </c>
      <c r="G261" s="234" t="s">
        <v>676</v>
      </c>
      <c r="H261" s="234" t="s">
        <v>644</v>
      </c>
      <c r="I261" s="235">
        <v>34003</v>
      </c>
    </row>
    <row r="262" spans="2:9" x14ac:dyDescent="0.2">
      <c r="B262" s="228">
        <v>154</v>
      </c>
      <c r="C262" s="229" t="s">
        <v>578</v>
      </c>
      <c r="D262" s="234" t="s">
        <v>999</v>
      </c>
      <c r="E262" s="231">
        <v>1</v>
      </c>
      <c r="F262" s="232" t="s">
        <v>884</v>
      </c>
      <c r="G262" s="234" t="s">
        <v>677</v>
      </c>
      <c r="H262" s="234" t="s">
        <v>656</v>
      </c>
      <c r="I262" s="235">
        <v>34095</v>
      </c>
    </row>
    <row r="263" spans="2:9" x14ac:dyDescent="0.2">
      <c r="B263" s="228">
        <v>155</v>
      </c>
      <c r="C263" s="229" t="s">
        <v>581</v>
      </c>
      <c r="D263" s="234" t="s">
        <v>999</v>
      </c>
      <c r="E263" s="231">
        <v>1</v>
      </c>
      <c r="F263" s="232" t="s">
        <v>884</v>
      </c>
      <c r="G263" s="234" t="s">
        <v>679</v>
      </c>
      <c r="H263" s="234" t="s">
        <v>607</v>
      </c>
      <c r="I263" s="235">
        <v>35040</v>
      </c>
    </row>
    <row r="264" spans="2:9" x14ac:dyDescent="0.2">
      <c r="B264" s="228">
        <v>156</v>
      </c>
      <c r="C264" s="229" t="s">
        <v>586</v>
      </c>
      <c r="D264" s="234" t="s">
        <v>999</v>
      </c>
      <c r="E264" s="231">
        <v>1</v>
      </c>
      <c r="F264" s="232" t="s">
        <v>884</v>
      </c>
      <c r="G264" s="234" t="s">
        <v>681</v>
      </c>
      <c r="H264" s="234" t="s">
        <v>447</v>
      </c>
      <c r="I264" s="235">
        <v>36200</v>
      </c>
    </row>
    <row r="265" spans="2:9" x14ac:dyDescent="0.2">
      <c r="B265" s="228">
        <v>157</v>
      </c>
      <c r="C265" s="229" t="s">
        <v>1003</v>
      </c>
      <c r="D265" s="234" t="s">
        <v>999</v>
      </c>
      <c r="E265" s="231">
        <v>1</v>
      </c>
      <c r="F265" s="232" t="s">
        <v>884</v>
      </c>
      <c r="G265" s="234" t="s">
        <v>1004</v>
      </c>
      <c r="H265" s="234" t="s">
        <v>890</v>
      </c>
      <c r="I265" s="235">
        <v>36642</v>
      </c>
    </row>
    <row r="266" spans="2:9" x14ac:dyDescent="0.2">
      <c r="B266" s="228">
        <v>158</v>
      </c>
      <c r="C266" s="229" t="s">
        <v>1005</v>
      </c>
      <c r="D266" s="234" t="s">
        <v>999</v>
      </c>
      <c r="E266" s="231">
        <v>1</v>
      </c>
      <c r="F266" s="232" t="s">
        <v>884</v>
      </c>
      <c r="G266" s="234" t="s">
        <v>1006</v>
      </c>
      <c r="H266" s="234" t="s">
        <v>1007</v>
      </c>
      <c r="I266" s="235">
        <v>37245</v>
      </c>
    </row>
    <row r="267" spans="2:9" x14ac:dyDescent="0.2">
      <c r="B267" s="228">
        <v>159</v>
      </c>
      <c r="C267" s="229" t="s">
        <v>482</v>
      </c>
      <c r="D267" s="234" t="s">
        <v>401</v>
      </c>
      <c r="E267" s="231">
        <v>1</v>
      </c>
      <c r="F267" s="232" t="s">
        <v>430</v>
      </c>
      <c r="G267" s="234" t="s">
        <v>608</v>
      </c>
      <c r="H267" s="234" t="s">
        <v>609</v>
      </c>
      <c r="I267" s="235">
        <v>24952</v>
      </c>
    </row>
    <row r="268" spans="2:9" x14ac:dyDescent="0.2">
      <c r="B268" s="228">
        <v>160</v>
      </c>
      <c r="C268" s="229" t="s">
        <v>481</v>
      </c>
      <c r="D268" s="234" t="s">
        <v>401</v>
      </c>
      <c r="E268" s="231">
        <v>1</v>
      </c>
      <c r="F268" s="232" t="s">
        <v>430</v>
      </c>
      <c r="G268" s="234" t="s">
        <v>606</v>
      </c>
      <c r="H268" s="234" t="s">
        <v>607</v>
      </c>
      <c r="I268" s="235">
        <v>24953</v>
      </c>
    </row>
    <row r="269" spans="2:9" x14ac:dyDescent="0.2">
      <c r="B269" s="228">
        <v>161</v>
      </c>
      <c r="C269" s="229" t="s">
        <v>489</v>
      </c>
      <c r="D269" s="234" t="s">
        <v>401</v>
      </c>
      <c r="E269" s="231">
        <v>1</v>
      </c>
      <c r="F269" s="232" t="s">
        <v>430</v>
      </c>
      <c r="G269" s="234" t="s">
        <v>616</v>
      </c>
      <c r="H269" s="234" t="s">
        <v>617</v>
      </c>
      <c r="I269" s="235">
        <v>25332</v>
      </c>
    </row>
    <row r="270" spans="2:9" x14ac:dyDescent="0.2">
      <c r="B270" s="228">
        <v>162</v>
      </c>
      <c r="C270" s="229" t="s">
        <v>490</v>
      </c>
      <c r="D270" s="234" t="s">
        <v>401</v>
      </c>
      <c r="E270" s="231">
        <v>1</v>
      </c>
      <c r="F270" s="232" t="s">
        <v>430</v>
      </c>
      <c r="G270" s="234" t="s">
        <v>618</v>
      </c>
      <c r="H270" s="234" t="s">
        <v>619</v>
      </c>
      <c r="I270" s="235">
        <v>25332</v>
      </c>
    </row>
    <row r="271" spans="2:9" x14ac:dyDescent="0.2">
      <c r="B271" s="228">
        <v>163</v>
      </c>
      <c r="C271" s="229" t="s">
        <v>711</v>
      </c>
      <c r="D271" s="234" t="s">
        <v>401</v>
      </c>
      <c r="E271" s="231">
        <v>1</v>
      </c>
      <c r="F271" s="232" t="s">
        <v>884</v>
      </c>
      <c r="G271" s="234" t="s">
        <v>442</v>
      </c>
      <c r="H271" s="234" t="s">
        <v>611</v>
      </c>
      <c r="I271" s="235">
        <v>25332</v>
      </c>
    </row>
    <row r="272" spans="2:9" x14ac:dyDescent="0.2">
      <c r="B272" s="228">
        <v>164</v>
      </c>
      <c r="C272" s="229" t="s">
        <v>712</v>
      </c>
      <c r="D272" s="234" t="s">
        <v>401</v>
      </c>
      <c r="E272" s="231">
        <v>1</v>
      </c>
      <c r="F272" s="232" t="s">
        <v>884</v>
      </c>
      <c r="G272" s="234" t="s">
        <v>620</v>
      </c>
      <c r="H272" s="234" t="s">
        <v>617</v>
      </c>
      <c r="I272" s="235">
        <v>25332</v>
      </c>
    </row>
    <row r="273" spans="2:9" x14ac:dyDescent="0.2">
      <c r="B273" s="228">
        <v>165</v>
      </c>
      <c r="C273" s="229" t="s">
        <v>713</v>
      </c>
      <c r="D273" s="234" t="s">
        <v>401</v>
      </c>
      <c r="E273" s="231">
        <v>1</v>
      </c>
      <c r="F273" s="232" t="s">
        <v>884</v>
      </c>
      <c r="G273" s="234" t="s">
        <v>621</v>
      </c>
      <c r="H273" s="234" t="s">
        <v>622</v>
      </c>
      <c r="I273" s="235">
        <v>25332</v>
      </c>
    </row>
    <row r="274" spans="2:9" x14ac:dyDescent="0.2">
      <c r="B274" s="228">
        <v>166</v>
      </c>
      <c r="C274" s="229" t="s">
        <v>1008</v>
      </c>
      <c r="D274" s="234" t="s">
        <v>401</v>
      </c>
      <c r="E274" s="231">
        <v>1</v>
      </c>
      <c r="F274" s="232" t="s">
        <v>430</v>
      </c>
      <c r="G274" s="234" t="s">
        <v>888</v>
      </c>
      <c r="H274" s="234" t="s">
        <v>1009</v>
      </c>
      <c r="I274" s="235">
        <v>25569</v>
      </c>
    </row>
    <row r="275" spans="2:9" x14ac:dyDescent="0.2">
      <c r="B275" s="228">
        <v>167</v>
      </c>
      <c r="C275" s="229" t="s">
        <v>1109</v>
      </c>
      <c r="D275" s="234" t="s">
        <v>401</v>
      </c>
      <c r="E275" s="231">
        <v>1</v>
      </c>
      <c r="F275" s="232" t="s">
        <v>430</v>
      </c>
      <c r="G275" s="234" t="s">
        <v>633</v>
      </c>
      <c r="H275" s="234" t="s">
        <v>707</v>
      </c>
      <c r="I275" s="235">
        <v>25699</v>
      </c>
    </row>
    <row r="276" spans="2:9" x14ac:dyDescent="0.2">
      <c r="B276" s="228">
        <v>168</v>
      </c>
      <c r="C276" s="229" t="s">
        <v>1010</v>
      </c>
      <c r="D276" s="234" t="s">
        <v>401</v>
      </c>
      <c r="E276" s="231">
        <v>1</v>
      </c>
      <c r="F276" s="232" t="s">
        <v>430</v>
      </c>
      <c r="G276" s="234" t="s">
        <v>976</v>
      </c>
      <c r="H276" s="234" t="s">
        <v>1263</v>
      </c>
      <c r="I276" s="235">
        <v>25993</v>
      </c>
    </row>
    <row r="277" spans="2:9" x14ac:dyDescent="0.2">
      <c r="B277" s="228">
        <v>169</v>
      </c>
      <c r="C277" s="229" t="s">
        <v>1011</v>
      </c>
      <c r="D277" s="234" t="s">
        <v>401</v>
      </c>
      <c r="E277" s="231">
        <v>1</v>
      </c>
      <c r="F277" s="232" t="s">
        <v>430</v>
      </c>
      <c r="G277" s="234" t="s">
        <v>634</v>
      </c>
      <c r="H277" s="234" t="s">
        <v>635</v>
      </c>
      <c r="I277" s="235">
        <v>26031</v>
      </c>
    </row>
    <row r="278" spans="2:9" x14ac:dyDescent="0.2">
      <c r="B278" s="228">
        <v>170</v>
      </c>
      <c r="C278" s="229" t="s">
        <v>506</v>
      </c>
      <c r="D278" s="234" t="s">
        <v>401</v>
      </c>
      <c r="E278" s="231">
        <v>1</v>
      </c>
      <c r="F278" s="232" t="s">
        <v>430</v>
      </c>
      <c r="G278" s="234" t="s">
        <v>636</v>
      </c>
      <c r="H278" s="234" t="s">
        <v>714</v>
      </c>
      <c r="I278" s="235">
        <v>26031</v>
      </c>
    </row>
    <row r="279" spans="2:9" x14ac:dyDescent="0.2">
      <c r="B279" s="228">
        <v>171</v>
      </c>
      <c r="C279" s="229" t="s">
        <v>516</v>
      </c>
      <c r="D279" s="234" t="s">
        <v>401</v>
      </c>
      <c r="E279" s="231">
        <v>1</v>
      </c>
      <c r="F279" s="232" t="s">
        <v>884</v>
      </c>
      <c r="G279" s="234" t="s">
        <v>1012</v>
      </c>
      <c r="H279" s="234" t="s">
        <v>642</v>
      </c>
      <c r="I279" s="235">
        <v>26390</v>
      </c>
    </row>
    <row r="280" spans="2:9" x14ac:dyDescent="0.2">
      <c r="B280" s="228">
        <v>172</v>
      </c>
      <c r="C280" s="229" t="s">
        <v>1013</v>
      </c>
      <c r="D280" s="234" t="s">
        <v>401</v>
      </c>
      <c r="E280" s="231">
        <v>1</v>
      </c>
      <c r="F280" s="232" t="s">
        <v>430</v>
      </c>
      <c r="G280" s="234" t="s">
        <v>1014</v>
      </c>
      <c r="H280" s="234" t="s">
        <v>901</v>
      </c>
      <c r="I280" s="235">
        <v>26390</v>
      </c>
    </row>
    <row r="281" spans="2:9" x14ac:dyDescent="0.2">
      <c r="B281" s="228">
        <v>173</v>
      </c>
      <c r="C281" s="229" t="s">
        <v>1015</v>
      </c>
      <c r="D281" s="234" t="s">
        <v>401</v>
      </c>
      <c r="E281" s="231">
        <v>1</v>
      </c>
      <c r="F281" s="232" t="s">
        <v>884</v>
      </c>
      <c r="G281" s="234" t="s">
        <v>1016</v>
      </c>
      <c r="H281" s="234" t="s">
        <v>893</v>
      </c>
      <c r="I281" s="235">
        <v>26390</v>
      </c>
    </row>
    <row r="282" spans="2:9" x14ac:dyDescent="0.2">
      <c r="B282" s="228">
        <v>174</v>
      </c>
      <c r="C282" s="229" t="s">
        <v>1017</v>
      </c>
      <c r="D282" s="234" t="s">
        <v>401</v>
      </c>
      <c r="E282" s="231">
        <v>1</v>
      </c>
      <c r="F282" s="232" t="s">
        <v>884</v>
      </c>
      <c r="G282" s="234" t="s">
        <v>1018</v>
      </c>
      <c r="H282" s="234" t="s">
        <v>893</v>
      </c>
      <c r="I282" s="235">
        <v>26390</v>
      </c>
    </row>
    <row r="283" spans="2:9" x14ac:dyDescent="0.2">
      <c r="B283" s="228">
        <v>175</v>
      </c>
      <c r="C283" s="229" t="s">
        <v>1019</v>
      </c>
      <c r="D283" s="234" t="s">
        <v>401</v>
      </c>
      <c r="E283" s="231">
        <v>1</v>
      </c>
      <c r="F283" s="232" t="s">
        <v>884</v>
      </c>
      <c r="G283" s="234" t="s">
        <v>1020</v>
      </c>
      <c r="H283" s="234" t="s">
        <v>893</v>
      </c>
      <c r="I283" s="235">
        <v>26390</v>
      </c>
    </row>
    <row r="284" spans="2:9" x14ac:dyDescent="0.2">
      <c r="B284" s="228">
        <v>176</v>
      </c>
      <c r="C284" s="229" t="s">
        <v>1021</v>
      </c>
      <c r="D284" s="234" t="s">
        <v>401</v>
      </c>
      <c r="E284" s="231">
        <v>2</v>
      </c>
      <c r="F284" s="232" t="s">
        <v>884</v>
      </c>
      <c r="G284" s="234" t="s">
        <v>1022</v>
      </c>
      <c r="H284" s="234" t="s">
        <v>893</v>
      </c>
      <c r="I284" s="235">
        <v>26390</v>
      </c>
    </row>
    <row r="285" spans="2:9" x14ac:dyDescent="0.2">
      <c r="B285" s="228">
        <v>177</v>
      </c>
      <c r="C285" s="229" t="s">
        <v>1023</v>
      </c>
      <c r="D285" s="234" t="s">
        <v>401</v>
      </c>
      <c r="E285" s="231">
        <v>1</v>
      </c>
      <c r="F285" s="232" t="s">
        <v>884</v>
      </c>
      <c r="G285" s="234" t="s">
        <v>1024</v>
      </c>
      <c r="H285" s="234" t="s">
        <v>890</v>
      </c>
      <c r="I285" s="235">
        <v>26390</v>
      </c>
    </row>
    <row r="286" spans="2:9" x14ac:dyDescent="0.2">
      <c r="B286" s="228">
        <v>178</v>
      </c>
      <c r="C286" s="229" t="s">
        <v>1025</v>
      </c>
      <c r="D286" s="234" t="s">
        <v>401</v>
      </c>
      <c r="E286" s="231">
        <v>1</v>
      </c>
      <c r="F286" s="232" t="s">
        <v>884</v>
      </c>
      <c r="G286" s="234" t="s">
        <v>888</v>
      </c>
      <c r="H286" s="234" t="s">
        <v>890</v>
      </c>
      <c r="I286" s="235">
        <v>26390</v>
      </c>
    </row>
    <row r="287" spans="2:9" x14ac:dyDescent="0.2">
      <c r="B287" s="228">
        <v>179</v>
      </c>
      <c r="C287" s="229" t="s">
        <v>1026</v>
      </c>
      <c r="D287" s="234" t="s">
        <v>401</v>
      </c>
      <c r="E287" s="231">
        <v>3</v>
      </c>
      <c r="F287" s="232" t="s">
        <v>430</v>
      </c>
      <c r="G287" s="234" t="s">
        <v>1027</v>
      </c>
      <c r="H287" s="234" t="s">
        <v>893</v>
      </c>
      <c r="I287" s="235">
        <v>26390</v>
      </c>
    </row>
    <row r="288" spans="2:9" x14ac:dyDescent="0.2">
      <c r="B288" s="228">
        <v>180</v>
      </c>
      <c r="C288" s="229" t="s">
        <v>1028</v>
      </c>
      <c r="D288" s="234" t="s">
        <v>401</v>
      </c>
      <c r="E288" s="231">
        <v>2</v>
      </c>
      <c r="F288" s="232" t="s">
        <v>430</v>
      </c>
      <c r="G288" s="234" t="s">
        <v>1029</v>
      </c>
      <c r="H288" s="234" t="s">
        <v>893</v>
      </c>
      <c r="I288" s="235">
        <v>26390</v>
      </c>
    </row>
    <row r="289" spans="2:9" x14ac:dyDescent="0.2">
      <c r="B289" s="228">
        <v>181</v>
      </c>
      <c r="C289" s="229" t="s">
        <v>509</v>
      </c>
      <c r="D289" s="234" t="s">
        <v>401</v>
      </c>
      <c r="E289" s="231">
        <v>1</v>
      </c>
      <c r="F289" s="232" t="s">
        <v>430</v>
      </c>
      <c r="G289" s="234" t="s">
        <v>442</v>
      </c>
      <c r="H289" s="234" t="s">
        <v>447</v>
      </c>
      <c r="I289" s="235">
        <v>26458</v>
      </c>
    </row>
    <row r="290" spans="2:9" x14ac:dyDescent="0.2">
      <c r="B290" s="228">
        <v>182</v>
      </c>
      <c r="C290" s="229" t="s">
        <v>513</v>
      </c>
      <c r="D290" s="234" t="s">
        <v>401</v>
      </c>
      <c r="E290" s="231">
        <v>1</v>
      </c>
      <c r="F290" s="232" t="s">
        <v>430</v>
      </c>
      <c r="G290" s="234" t="s">
        <v>888</v>
      </c>
      <c r="H290" s="234" t="s">
        <v>637</v>
      </c>
      <c r="I290" s="235">
        <v>26763</v>
      </c>
    </row>
    <row r="291" spans="2:9" x14ac:dyDescent="0.2">
      <c r="B291" s="228">
        <v>183</v>
      </c>
      <c r="C291" s="229" t="s">
        <v>514</v>
      </c>
      <c r="D291" s="234" t="s">
        <v>401</v>
      </c>
      <c r="E291" s="231">
        <v>1</v>
      </c>
      <c r="F291" s="232" t="s">
        <v>430</v>
      </c>
      <c r="G291" s="234" t="s">
        <v>638</v>
      </c>
      <c r="H291" s="234" t="s">
        <v>639</v>
      </c>
      <c r="I291" s="235">
        <v>26763</v>
      </c>
    </row>
    <row r="292" spans="2:9" x14ac:dyDescent="0.2">
      <c r="B292" s="228">
        <v>184</v>
      </c>
      <c r="C292" s="229" t="s">
        <v>1030</v>
      </c>
      <c r="D292" s="234" t="s">
        <v>401</v>
      </c>
      <c r="E292" s="231">
        <v>1</v>
      </c>
      <c r="F292" s="232" t="s">
        <v>884</v>
      </c>
      <c r="G292" s="234" t="s">
        <v>442</v>
      </c>
      <c r="H292" s="234" t="s">
        <v>893</v>
      </c>
      <c r="I292" s="235">
        <v>27485</v>
      </c>
    </row>
    <row r="293" spans="2:9" x14ac:dyDescent="0.2">
      <c r="B293" s="228">
        <v>185</v>
      </c>
      <c r="C293" s="229" t="s">
        <v>1031</v>
      </c>
      <c r="D293" s="234" t="s">
        <v>401</v>
      </c>
      <c r="E293" s="231">
        <v>2</v>
      </c>
      <c r="F293" s="232" t="s">
        <v>430</v>
      </c>
      <c r="G293" s="234" t="s">
        <v>1032</v>
      </c>
      <c r="H293" s="234" t="s">
        <v>901</v>
      </c>
      <c r="I293" s="235">
        <v>27668</v>
      </c>
    </row>
    <row r="294" spans="2:9" x14ac:dyDescent="0.2">
      <c r="B294" s="228">
        <v>186</v>
      </c>
      <c r="C294" s="229" t="s">
        <v>525</v>
      </c>
      <c r="D294" s="234" t="s">
        <v>401</v>
      </c>
      <c r="E294" s="231">
        <v>1</v>
      </c>
      <c r="F294" s="232" t="s">
        <v>430</v>
      </c>
      <c r="G294" s="234" t="s">
        <v>442</v>
      </c>
      <c r="H294" s="234" t="s">
        <v>447</v>
      </c>
      <c r="I294" s="235">
        <v>28588</v>
      </c>
    </row>
    <row r="295" spans="2:9" x14ac:dyDescent="0.2">
      <c r="B295" s="228">
        <v>187</v>
      </c>
      <c r="C295" s="229" t="s">
        <v>527</v>
      </c>
      <c r="D295" s="234" t="s">
        <v>401</v>
      </c>
      <c r="E295" s="231">
        <v>1</v>
      </c>
      <c r="F295" s="232" t="s">
        <v>430</v>
      </c>
      <c r="G295" s="234" t="s">
        <v>649</v>
      </c>
      <c r="H295" s="234" t="s">
        <v>614</v>
      </c>
      <c r="I295" s="235">
        <v>28588</v>
      </c>
    </row>
    <row r="296" spans="2:9" x14ac:dyDescent="0.2">
      <c r="B296" s="228">
        <v>188</v>
      </c>
      <c r="C296" s="229" t="s">
        <v>715</v>
      </c>
      <c r="D296" s="234" t="s">
        <v>401</v>
      </c>
      <c r="E296" s="231">
        <v>1</v>
      </c>
      <c r="F296" s="232" t="s">
        <v>430</v>
      </c>
      <c r="G296" s="234" t="s">
        <v>650</v>
      </c>
      <c r="H296" s="234" t="s">
        <v>614</v>
      </c>
      <c r="I296" s="235">
        <v>28588</v>
      </c>
    </row>
    <row r="297" spans="2:9" x14ac:dyDescent="0.2">
      <c r="B297" s="228">
        <v>189</v>
      </c>
      <c r="C297" s="229" t="s">
        <v>528</v>
      </c>
      <c r="D297" s="234" t="s">
        <v>401</v>
      </c>
      <c r="E297" s="231">
        <v>1</v>
      </c>
      <c r="F297" s="232" t="s">
        <v>430</v>
      </c>
      <c r="G297" s="234" t="s">
        <v>651</v>
      </c>
      <c r="H297" s="234" t="s">
        <v>714</v>
      </c>
      <c r="I297" s="235">
        <v>28588</v>
      </c>
    </row>
    <row r="298" spans="2:9" x14ac:dyDescent="0.2">
      <c r="B298" s="228">
        <v>190</v>
      </c>
      <c r="C298" s="229" t="s">
        <v>540</v>
      </c>
      <c r="D298" s="234" t="s">
        <v>401</v>
      </c>
      <c r="E298" s="231">
        <v>1</v>
      </c>
      <c r="F298" s="232" t="s">
        <v>430</v>
      </c>
      <c r="G298" s="234" t="s">
        <v>888</v>
      </c>
      <c r="H298" s="234" t="s">
        <v>656</v>
      </c>
      <c r="I298" s="235">
        <v>29319</v>
      </c>
    </row>
    <row r="299" spans="2:9" x14ac:dyDescent="0.2">
      <c r="B299" s="228">
        <v>191</v>
      </c>
      <c r="C299" s="229" t="s">
        <v>542</v>
      </c>
      <c r="D299" s="234" t="s">
        <v>401</v>
      </c>
      <c r="E299" s="231">
        <v>1</v>
      </c>
      <c r="F299" s="232" t="s">
        <v>430</v>
      </c>
      <c r="G299" s="234" t="s">
        <v>888</v>
      </c>
      <c r="H299" s="234" t="s">
        <v>659</v>
      </c>
      <c r="I299" s="235">
        <v>29651</v>
      </c>
    </row>
    <row r="300" spans="2:9" x14ac:dyDescent="0.2">
      <c r="B300" s="228">
        <v>192</v>
      </c>
      <c r="C300" s="229" t="s">
        <v>546</v>
      </c>
      <c r="D300" s="234" t="s">
        <v>401</v>
      </c>
      <c r="E300" s="231">
        <v>1</v>
      </c>
      <c r="F300" s="232" t="s">
        <v>884</v>
      </c>
      <c r="G300" s="234" t="s">
        <v>633</v>
      </c>
      <c r="H300" s="234" t="s">
        <v>707</v>
      </c>
      <c r="I300" s="235">
        <v>29684</v>
      </c>
    </row>
    <row r="301" spans="2:9" x14ac:dyDescent="0.2">
      <c r="B301" s="228">
        <v>193</v>
      </c>
      <c r="C301" s="229" t="s">
        <v>547</v>
      </c>
      <c r="D301" s="234" t="s">
        <v>401</v>
      </c>
      <c r="E301" s="231">
        <v>1</v>
      </c>
      <c r="F301" s="232" t="s">
        <v>884</v>
      </c>
      <c r="G301" s="234" t="s">
        <v>664</v>
      </c>
      <c r="H301" s="234" t="s">
        <v>614</v>
      </c>
      <c r="I301" s="235">
        <v>29684</v>
      </c>
    </row>
    <row r="302" spans="2:9" x14ac:dyDescent="0.2">
      <c r="B302" s="228">
        <v>194</v>
      </c>
      <c r="C302" s="229" t="s">
        <v>550</v>
      </c>
      <c r="D302" s="234" t="s">
        <v>401</v>
      </c>
      <c r="E302" s="231">
        <v>4</v>
      </c>
      <c r="F302" s="232" t="s">
        <v>430</v>
      </c>
      <c r="G302" s="234" t="s">
        <v>1033</v>
      </c>
      <c r="H302" s="234" t="s">
        <v>637</v>
      </c>
      <c r="I302" s="235">
        <v>30054</v>
      </c>
    </row>
    <row r="303" spans="2:9" x14ac:dyDescent="0.2">
      <c r="B303" s="228">
        <v>195</v>
      </c>
      <c r="C303" s="229" t="s">
        <v>551</v>
      </c>
      <c r="D303" s="234" t="s">
        <v>401</v>
      </c>
      <c r="E303" s="231">
        <v>1</v>
      </c>
      <c r="F303" s="232" t="s">
        <v>884</v>
      </c>
      <c r="G303" s="234" t="s">
        <v>888</v>
      </c>
      <c r="H303" s="234" t="s">
        <v>667</v>
      </c>
      <c r="I303" s="235">
        <v>30054</v>
      </c>
    </row>
    <row r="304" spans="2:9" x14ac:dyDescent="0.2">
      <c r="B304" s="228">
        <v>196</v>
      </c>
      <c r="C304" s="229" t="s">
        <v>1034</v>
      </c>
      <c r="D304" s="234" t="s">
        <v>401</v>
      </c>
      <c r="E304" s="231">
        <v>1</v>
      </c>
      <c r="F304" s="232" t="s">
        <v>430</v>
      </c>
      <c r="G304" s="234" t="s">
        <v>1027</v>
      </c>
      <c r="H304" s="234" t="s">
        <v>893</v>
      </c>
      <c r="I304" s="235">
        <v>30382</v>
      </c>
    </row>
    <row r="305" spans="2:9" x14ac:dyDescent="0.2">
      <c r="B305" s="228">
        <v>197</v>
      </c>
      <c r="C305" s="229" t="s">
        <v>1035</v>
      </c>
      <c r="D305" s="234" t="s">
        <v>401</v>
      </c>
      <c r="E305" s="231">
        <v>1</v>
      </c>
      <c r="F305" s="232" t="s">
        <v>430</v>
      </c>
      <c r="G305" s="234" t="s">
        <v>1027</v>
      </c>
      <c r="H305" s="234" t="s">
        <v>893</v>
      </c>
      <c r="I305" s="235">
        <v>30382</v>
      </c>
    </row>
    <row r="306" spans="2:9" x14ac:dyDescent="0.2">
      <c r="B306" s="228">
        <v>198</v>
      </c>
      <c r="C306" s="229" t="s">
        <v>557</v>
      </c>
      <c r="D306" s="234" t="s">
        <v>401</v>
      </c>
      <c r="E306" s="231">
        <v>1</v>
      </c>
      <c r="F306" s="232" t="s">
        <v>430</v>
      </c>
      <c r="G306" s="234" t="s">
        <v>608</v>
      </c>
      <c r="H306" s="234" t="s">
        <v>609</v>
      </c>
      <c r="I306" s="235">
        <v>30414</v>
      </c>
    </row>
    <row r="307" spans="2:9" x14ac:dyDescent="0.2">
      <c r="B307" s="228">
        <v>199</v>
      </c>
      <c r="C307" s="229" t="s">
        <v>1036</v>
      </c>
      <c r="D307" s="234" t="s">
        <v>401</v>
      </c>
      <c r="E307" s="231">
        <v>5</v>
      </c>
      <c r="F307" s="232" t="s">
        <v>430</v>
      </c>
      <c r="G307" s="234" t="s">
        <v>442</v>
      </c>
      <c r="H307" s="234" t="s">
        <v>598</v>
      </c>
      <c r="I307" s="235">
        <v>31296</v>
      </c>
    </row>
    <row r="308" spans="2:9" ht="13.8" thickBot="1" x14ac:dyDescent="0.25">
      <c r="B308" s="236">
        <v>200</v>
      </c>
      <c r="C308" s="237" t="s">
        <v>567</v>
      </c>
      <c r="D308" s="238" t="s">
        <v>401</v>
      </c>
      <c r="E308" s="239">
        <v>1</v>
      </c>
      <c r="F308" s="240" t="s">
        <v>430</v>
      </c>
      <c r="G308" s="238" t="s">
        <v>625</v>
      </c>
      <c r="H308" s="238" t="s">
        <v>598</v>
      </c>
      <c r="I308" s="241">
        <v>32209</v>
      </c>
    </row>
    <row r="309" spans="2:9" x14ac:dyDescent="0.2">
      <c r="B309" s="245"/>
      <c r="C309" s="229"/>
      <c r="D309" s="229"/>
      <c r="E309" s="231"/>
      <c r="F309" s="232"/>
      <c r="G309" s="229"/>
      <c r="H309" s="229"/>
      <c r="I309" s="246"/>
    </row>
    <row r="310" spans="2:9" x14ac:dyDescent="0.2">
      <c r="B310" s="253" t="s">
        <v>858</v>
      </c>
      <c r="C310" s="229"/>
      <c r="D310" s="229"/>
      <c r="E310" s="231"/>
      <c r="F310" s="232"/>
      <c r="G310" s="229"/>
      <c r="H310" s="229"/>
      <c r="I310" s="246"/>
    </row>
    <row r="311" spans="2:9" ht="13.8" thickBot="1" x14ac:dyDescent="0.25">
      <c r="B311" s="223" t="s">
        <v>473</v>
      </c>
      <c r="C311" s="223"/>
      <c r="D311" s="222"/>
      <c r="E311" s="222"/>
      <c r="F311" s="222"/>
      <c r="G311" s="222"/>
      <c r="H311" s="413">
        <v>45661</v>
      </c>
      <c r="I311" s="413"/>
    </row>
    <row r="312" spans="2:9" x14ac:dyDescent="0.2">
      <c r="B312" s="225" t="s">
        <v>1273</v>
      </c>
      <c r="C312" s="226" t="s">
        <v>721</v>
      </c>
      <c r="D312" s="226" t="s">
        <v>722</v>
      </c>
      <c r="E312" s="414" t="s">
        <v>723</v>
      </c>
      <c r="F312" s="414"/>
      <c r="G312" s="226" t="s">
        <v>752</v>
      </c>
      <c r="H312" s="226" t="s">
        <v>725</v>
      </c>
      <c r="I312" s="227" t="s">
        <v>726</v>
      </c>
    </row>
    <row r="313" spans="2:9" x14ac:dyDescent="0.2">
      <c r="B313" s="228">
        <v>201</v>
      </c>
      <c r="C313" s="229" t="s">
        <v>569</v>
      </c>
      <c r="D313" s="234" t="s">
        <v>401</v>
      </c>
      <c r="E313" s="231">
        <v>1</v>
      </c>
      <c r="F313" s="232" t="s">
        <v>884</v>
      </c>
      <c r="G313" s="234" t="s">
        <v>671</v>
      </c>
      <c r="H313" s="234" t="s">
        <v>472</v>
      </c>
      <c r="I313" s="235">
        <v>32575</v>
      </c>
    </row>
    <row r="314" spans="2:9" x14ac:dyDescent="0.2">
      <c r="B314" s="228">
        <v>202</v>
      </c>
      <c r="C314" s="229" t="s">
        <v>1037</v>
      </c>
      <c r="D314" s="234" t="s">
        <v>401</v>
      </c>
      <c r="E314" s="231">
        <v>1</v>
      </c>
      <c r="F314" s="232" t="s">
        <v>884</v>
      </c>
      <c r="G314" s="234" t="s">
        <v>949</v>
      </c>
      <c r="H314" s="234" t="s">
        <v>950</v>
      </c>
      <c r="I314" s="235">
        <v>37245</v>
      </c>
    </row>
    <row r="315" spans="2:9" x14ac:dyDescent="0.2">
      <c r="B315" s="228">
        <v>203</v>
      </c>
      <c r="C315" s="229" t="s">
        <v>1267</v>
      </c>
      <c r="D315" s="234" t="s">
        <v>401</v>
      </c>
      <c r="E315" s="231">
        <v>7</v>
      </c>
      <c r="F315" s="232" t="s">
        <v>884</v>
      </c>
      <c r="G315" s="234" t="s">
        <v>1038</v>
      </c>
      <c r="H315" s="234" t="s">
        <v>646</v>
      </c>
      <c r="I315" s="235">
        <v>40582</v>
      </c>
    </row>
    <row r="316" spans="2:9" x14ac:dyDescent="0.2">
      <c r="B316" s="228">
        <v>204</v>
      </c>
      <c r="C316" s="229" t="s">
        <v>1039</v>
      </c>
      <c r="D316" s="234" t="s">
        <v>403</v>
      </c>
      <c r="E316" s="231">
        <v>1</v>
      </c>
      <c r="F316" s="232" t="s">
        <v>884</v>
      </c>
      <c r="G316" s="234" t="s">
        <v>953</v>
      </c>
      <c r="H316" s="234" t="s">
        <v>893</v>
      </c>
      <c r="I316" s="235">
        <v>28976</v>
      </c>
    </row>
    <row r="317" spans="2:9" x14ac:dyDescent="0.2">
      <c r="B317" s="228">
        <v>205</v>
      </c>
      <c r="C317" s="229" t="s">
        <v>1040</v>
      </c>
      <c r="D317" s="234" t="s">
        <v>403</v>
      </c>
      <c r="E317" s="231">
        <v>1</v>
      </c>
      <c r="F317" s="232" t="s">
        <v>884</v>
      </c>
      <c r="G317" s="234" t="s">
        <v>1041</v>
      </c>
      <c r="H317" s="234" t="s">
        <v>893</v>
      </c>
      <c r="I317" s="235">
        <v>28976</v>
      </c>
    </row>
    <row r="318" spans="2:9" x14ac:dyDescent="0.2">
      <c r="B318" s="228">
        <v>206</v>
      </c>
      <c r="C318" s="229" t="s">
        <v>1042</v>
      </c>
      <c r="D318" s="234" t="s">
        <v>403</v>
      </c>
      <c r="E318" s="231">
        <v>1</v>
      </c>
      <c r="F318" s="232" t="s">
        <v>884</v>
      </c>
      <c r="G318" s="234" t="s">
        <v>1041</v>
      </c>
      <c r="H318" s="234" t="s">
        <v>893</v>
      </c>
      <c r="I318" s="235">
        <v>28976</v>
      </c>
    </row>
    <row r="319" spans="2:9" x14ac:dyDescent="0.2">
      <c r="B319" s="228">
        <v>207</v>
      </c>
      <c r="C319" s="229" t="s">
        <v>1043</v>
      </c>
      <c r="D319" s="234" t="s">
        <v>403</v>
      </c>
      <c r="E319" s="231">
        <v>2</v>
      </c>
      <c r="F319" s="232" t="s">
        <v>884</v>
      </c>
      <c r="G319" s="234" t="s">
        <v>1041</v>
      </c>
      <c r="H319" s="234" t="s">
        <v>893</v>
      </c>
      <c r="I319" s="235">
        <v>28976</v>
      </c>
    </row>
    <row r="320" spans="2:9" x14ac:dyDescent="0.2">
      <c r="B320" s="228">
        <v>208</v>
      </c>
      <c r="C320" s="229" t="s">
        <v>1044</v>
      </c>
      <c r="D320" s="234" t="s">
        <v>403</v>
      </c>
      <c r="E320" s="231">
        <v>1</v>
      </c>
      <c r="F320" s="232" t="s">
        <v>884</v>
      </c>
      <c r="G320" s="234" t="s">
        <v>1041</v>
      </c>
      <c r="H320" s="234" t="s">
        <v>893</v>
      </c>
      <c r="I320" s="235">
        <v>28976</v>
      </c>
    </row>
    <row r="321" spans="2:9" x14ac:dyDescent="0.2">
      <c r="B321" s="228">
        <v>209</v>
      </c>
      <c r="C321" s="229" t="s">
        <v>1045</v>
      </c>
      <c r="D321" s="234" t="s">
        <v>403</v>
      </c>
      <c r="E321" s="231">
        <v>1</v>
      </c>
      <c r="F321" s="232" t="s">
        <v>884</v>
      </c>
      <c r="G321" s="234" t="s">
        <v>1041</v>
      </c>
      <c r="H321" s="234" t="s">
        <v>893</v>
      </c>
      <c r="I321" s="235">
        <v>28976</v>
      </c>
    </row>
    <row r="322" spans="2:9" x14ac:dyDescent="0.2">
      <c r="B322" s="228">
        <v>210</v>
      </c>
      <c r="C322" s="229" t="s">
        <v>585</v>
      </c>
      <c r="D322" s="234" t="s">
        <v>403</v>
      </c>
      <c r="E322" s="231">
        <v>25000</v>
      </c>
      <c r="F322" s="232" t="s">
        <v>63</v>
      </c>
      <c r="G322" s="234" t="s">
        <v>442</v>
      </c>
      <c r="H322" s="234" t="s">
        <v>472</v>
      </c>
      <c r="I322" s="235">
        <v>36117</v>
      </c>
    </row>
    <row r="323" spans="2:9" x14ac:dyDescent="0.2">
      <c r="B323" s="228">
        <v>211</v>
      </c>
      <c r="C323" s="229" t="s">
        <v>491</v>
      </c>
      <c r="D323" s="234" t="s">
        <v>899</v>
      </c>
      <c r="E323" s="231">
        <v>1</v>
      </c>
      <c r="F323" s="232" t="s">
        <v>884</v>
      </c>
      <c r="G323" s="234" t="s">
        <v>623</v>
      </c>
      <c r="H323" s="234" t="s">
        <v>611</v>
      </c>
      <c r="I323" s="235">
        <v>25332</v>
      </c>
    </row>
    <row r="324" spans="2:9" x14ac:dyDescent="0.2">
      <c r="B324" s="228">
        <v>212</v>
      </c>
      <c r="C324" s="229" t="s">
        <v>492</v>
      </c>
      <c r="D324" s="234" t="s">
        <v>899</v>
      </c>
      <c r="E324" s="231">
        <v>1</v>
      </c>
      <c r="F324" s="232" t="s">
        <v>884</v>
      </c>
      <c r="G324" s="234" t="s">
        <v>624</v>
      </c>
      <c r="H324" s="234" t="s">
        <v>714</v>
      </c>
      <c r="I324" s="235">
        <v>25332</v>
      </c>
    </row>
    <row r="325" spans="2:9" x14ac:dyDescent="0.2">
      <c r="B325" s="228">
        <v>213</v>
      </c>
      <c r="C325" s="229" t="s">
        <v>1046</v>
      </c>
      <c r="D325" s="234" t="s">
        <v>899</v>
      </c>
      <c r="E325" s="231">
        <v>1</v>
      </c>
      <c r="F325" s="232" t="s">
        <v>884</v>
      </c>
      <c r="G325" s="234" t="s">
        <v>1047</v>
      </c>
      <c r="H325" s="234" t="s">
        <v>1009</v>
      </c>
      <c r="I325" s="235">
        <v>25993</v>
      </c>
    </row>
    <row r="326" spans="2:9" x14ac:dyDescent="0.2">
      <c r="B326" s="228">
        <v>214</v>
      </c>
      <c r="C326" s="229" t="s">
        <v>1048</v>
      </c>
      <c r="D326" s="234" t="s">
        <v>899</v>
      </c>
      <c r="E326" s="231">
        <v>1</v>
      </c>
      <c r="F326" s="232" t="s">
        <v>595</v>
      </c>
      <c r="G326" s="234" t="s">
        <v>888</v>
      </c>
      <c r="H326" s="234" t="s">
        <v>893</v>
      </c>
      <c r="I326" s="235">
        <v>26390</v>
      </c>
    </row>
    <row r="327" spans="2:9" x14ac:dyDescent="0.2">
      <c r="B327" s="228">
        <v>215</v>
      </c>
      <c r="C327" s="229" t="s">
        <v>1110</v>
      </c>
      <c r="D327" s="234" t="s">
        <v>899</v>
      </c>
      <c r="E327" s="231">
        <v>1</v>
      </c>
      <c r="F327" s="232" t="s">
        <v>884</v>
      </c>
      <c r="G327" s="234"/>
      <c r="H327" s="234" t="s">
        <v>905</v>
      </c>
      <c r="I327" s="235">
        <v>26390</v>
      </c>
    </row>
    <row r="328" spans="2:9" x14ac:dyDescent="0.2">
      <c r="B328" s="228">
        <v>216</v>
      </c>
      <c r="C328" s="229" t="s">
        <v>1268</v>
      </c>
      <c r="D328" s="234" t="s">
        <v>899</v>
      </c>
      <c r="E328" s="231">
        <v>1</v>
      </c>
      <c r="F328" s="232" t="s">
        <v>595</v>
      </c>
      <c r="G328" s="234" t="s">
        <v>888</v>
      </c>
      <c r="H328" s="234" t="s">
        <v>890</v>
      </c>
      <c r="I328" s="235">
        <v>26390</v>
      </c>
    </row>
    <row r="329" spans="2:9" x14ac:dyDescent="0.2">
      <c r="B329" s="228">
        <v>217</v>
      </c>
      <c r="C329" s="229" t="s">
        <v>1049</v>
      </c>
      <c r="D329" s="234" t="s">
        <v>899</v>
      </c>
      <c r="E329" s="231">
        <v>1</v>
      </c>
      <c r="F329" s="232" t="s">
        <v>595</v>
      </c>
      <c r="G329" s="234" t="s">
        <v>933</v>
      </c>
      <c r="H329" s="234" t="s">
        <v>934</v>
      </c>
      <c r="I329" s="235">
        <v>26416</v>
      </c>
    </row>
    <row r="330" spans="2:9" x14ac:dyDescent="0.2">
      <c r="B330" s="228">
        <v>218</v>
      </c>
      <c r="C330" s="229" t="s">
        <v>1050</v>
      </c>
      <c r="D330" s="234" t="s">
        <v>899</v>
      </c>
      <c r="E330" s="231">
        <v>1</v>
      </c>
      <c r="F330" s="232" t="s">
        <v>884</v>
      </c>
      <c r="G330" s="234" t="s">
        <v>1051</v>
      </c>
      <c r="H330" s="234" t="s">
        <v>934</v>
      </c>
      <c r="I330" s="235">
        <v>26416</v>
      </c>
    </row>
    <row r="331" spans="2:9" x14ac:dyDescent="0.2">
      <c r="B331" s="228">
        <v>219</v>
      </c>
      <c r="C331" s="229" t="s">
        <v>515</v>
      </c>
      <c r="D331" s="234" t="s">
        <v>899</v>
      </c>
      <c r="E331" s="231">
        <v>1</v>
      </c>
      <c r="F331" s="232" t="s">
        <v>595</v>
      </c>
      <c r="G331" s="234" t="s">
        <v>640</v>
      </c>
      <c r="H331" s="234" t="s">
        <v>641</v>
      </c>
      <c r="I331" s="235">
        <v>26763</v>
      </c>
    </row>
    <row r="332" spans="2:9" x14ac:dyDescent="0.2">
      <c r="B332" s="228">
        <v>220</v>
      </c>
      <c r="C332" s="229" t="s">
        <v>519</v>
      </c>
      <c r="D332" s="234" t="s">
        <v>899</v>
      </c>
      <c r="E332" s="231">
        <v>1</v>
      </c>
      <c r="F332" s="232" t="s">
        <v>595</v>
      </c>
      <c r="G332" s="234" t="s">
        <v>440</v>
      </c>
      <c r="H332" s="234" t="s">
        <v>444</v>
      </c>
      <c r="I332" s="235">
        <v>27185</v>
      </c>
    </row>
    <row r="333" spans="2:9" x14ac:dyDescent="0.2">
      <c r="B333" s="228">
        <v>221</v>
      </c>
      <c r="C333" s="229" t="s">
        <v>1052</v>
      </c>
      <c r="D333" s="234" t="s">
        <v>899</v>
      </c>
      <c r="E333" s="231">
        <v>1</v>
      </c>
      <c r="F333" s="232" t="s">
        <v>884</v>
      </c>
      <c r="G333" s="234" t="s">
        <v>1053</v>
      </c>
      <c r="H333" s="234" t="s">
        <v>901</v>
      </c>
      <c r="I333" s="235">
        <v>27668</v>
      </c>
    </row>
    <row r="334" spans="2:9" x14ac:dyDescent="0.2">
      <c r="B334" s="228">
        <v>222</v>
      </c>
      <c r="C334" s="229" t="s">
        <v>1054</v>
      </c>
      <c r="D334" s="234" t="s">
        <v>899</v>
      </c>
      <c r="E334" s="231">
        <v>1</v>
      </c>
      <c r="F334" s="232" t="s">
        <v>595</v>
      </c>
      <c r="G334" s="234" t="s">
        <v>1055</v>
      </c>
      <c r="H334" s="234" t="s">
        <v>1056</v>
      </c>
      <c r="I334" s="235">
        <v>27930</v>
      </c>
    </row>
    <row r="335" spans="2:9" x14ac:dyDescent="0.2">
      <c r="B335" s="228">
        <v>223</v>
      </c>
      <c r="C335" s="229" t="s">
        <v>523</v>
      </c>
      <c r="D335" s="234" t="s">
        <v>899</v>
      </c>
      <c r="E335" s="231">
        <v>2</v>
      </c>
      <c r="F335" s="232" t="s">
        <v>595</v>
      </c>
      <c r="G335" s="234" t="s">
        <v>647</v>
      </c>
      <c r="H335" s="234" t="s">
        <v>648</v>
      </c>
      <c r="I335" s="235">
        <v>28202</v>
      </c>
    </row>
    <row r="336" spans="2:9" x14ac:dyDescent="0.2">
      <c r="B336" s="228">
        <v>224</v>
      </c>
      <c r="C336" s="229" t="s">
        <v>533</v>
      </c>
      <c r="D336" s="234" t="s">
        <v>899</v>
      </c>
      <c r="E336" s="231">
        <v>1</v>
      </c>
      <c r="F336" s="232" t="s">
        <v>884</v>
      </c>
      <c r="G336" s="234" t="s">
        <v>469</v>
      </c>
      <c r="H336" s="234" t="s">
        <v>470</v>
      </c>
      <c r="I336" s="235">
        <v>28954</v>
      </c>
    </row>
    <row r="337" spans="2:9" x14ac:dyDescent="0.2">
      <c r="B337" s="228">
        <v>225</v>
      </c>
      <c r="C337" s="229" t="s">
        <v>534</v>
      </c>
      <c r="D337" s="234" t="s">
        <v>899</v>
      </c>
      <c r="E337" s="231">
        <v>1</v>
      </c>
      <c r="F337" s="232" t="s">
        <v>884</v>
      </c>
      <c r="G337" s="234" t="s">
        <v>442</v>
      </c>
      <c r="H337" s="234" t="s">
        <v>445</v>
      </c>
      <c r="I337" s="235">
        <v>28954</v>
      </c>
    </row>
    <row r="338" spans="2:9" x14ac:dyDescent="0.2">
      <c r="B338" s="228">
        <v>226</v>
      </c>
      <c r="C338" s="229" t="s">
        <v>1057</v>
      </c>
      <c r="D338" s="234" t="s">
        <v>899</v>
      </c>
      <c r="E338" s="231">
        <v>1</v>
      </c>
      <c r="F338" s="232" t="s">
        <v>595</v>
      </c>
      <c r="G338" s="234" t="s">
        <v>442</v>
      </c>
      <c r="H338" s="234" t="s">
        <v>893</v>
      </c>
      <c r="I338" s="235">
        <v>28976</v>
      </c>
    </row>
    <row r="339" spans="2:9" x14ac:dyDescent="0.2">
      <c r="B339" s="228">
        <v>227</v>
      </c>
      <c r="C339" s="229" t="s">
        <v>1058</v>
      </c>
      <c r="D339" s="234" t="s">
        <v>899</v>
      </c>
      <c r="E339" s="231">
        <v>1</v>
      </c>
      <c r="F339" s="232" t="s">
        <v>595</v>
      </c>
      <c r="G339" s="234" t="s">
        <v>1059</v>
      </c>
      <c r="H339" s="234" t="s">
        <v>934</v>
      </c>
      <c r="I339" s="235">
        <v>29152</v>
      </c>
    </row>
    <row r="340" spans="2:9" x14ac:dyDescent="0.2">
      <c r="B340" s="228">
        <v>228</v>
      </c>
      <c r="C340" s="229" t="s">
        <v>1060</v>
      </c>
      <c r="D340" s="234" t="s">
        <v>899</v>
      </c>
      <c r="E340" s="231">
        <v>1</v>
      </c>
      <c r="F340" s="232" t="s">
        <v>595</v>
      </c>
      <c r="G340" s="234" t="s">
        <v>888</v>
      </c>
      <c r="H340" s="234" t="s">
        <v>1007</v>
      </c>
      <c r="I340" s="235">
        <v>29152</v>
      </c>
    </row>
    <row r="341" spans="2:9" x14ac:dyDescent="0.2">
      <c r="B341" s="228">
        <v>229</v>
      </c>
      <c r="C341" s="229" t="s">
        <v>1111</v>
      </c>
      <c r="D341" s="234" t="s">
        <v>899</v>
      </c>
      <c r="E341" s="231">
        <v>2</v>
      </c>
      <c r="F341" s="232" t="s">
        <v>595</v>
      </c>
      <c r="G341" s="234" t="s">
        <v>888</v>
      </c>
      <c r="H341" s="234" t="s">
        <v>936</v>
      </c>
      <c r="I341" s="235">
        <v>29337</v>
      </c>
    </row>
    <row r="342" spans="2:9" x14ac:dyDescent="0.2">
      <c r="B342" s="228">
        <v>230</v>
      </c>
      <c r="C342" s="229" t="s">
        <v>1061</v>
      </c>
      <c r="D342" s="234" t="s">
        <v>899</v>
      </c>
      <c r="E342" s="231">
        <v>1</v>
      </c>
      <c r="F342" s="232" t="s">
        <v>884</v>
      </c>
      <c r="G342" s="234" t="s">
        <v>888</v>
      </c>
      <c r="H342" s="234" t="s">
        <v>905</v>
      </c>
      <c r="I342" s="235">
        <v>29971</v>
      </c>
    </row>
    <row r="343" spans="2:9" x14ac:dyDescent="0.2">
      <c r="B343" s="228">
        <v>231</v>
      </c>
      <c r="C343" s="229" t="s">
        <v>1062</v>
      </c>
      <c r="D343" s="234" t="s">
        <v>899</v>
      </c>
      <c r="E343" s="231">
        <v>1</v>
      </c>
      <c r="F343" s="232" t="s">
        <v>884</v>
      </c>
      <c r="G343" s="234" t="s">
        <v>1063</v>
      </c>
      <c r="H343" s="234" t="s">
        <v>893</v>
      </c>
      <c r="I343" s="235">
        <v>30012</v>
      </c>
    </row>
    <row r="344" spans="2:9" x14ac:dyDescent="0.2">
      <c r="B344" s="228">
        <v>232</v>
      </c>
      <c r="C344" s="229" t="s">
        <v>1064</v>
      </c>
      <c r="D344" s="234" t="s">
        <v>899</v>
      </c>
      <c r="E344" s="231">
        <v>1</v>
      </c>
      <c r="F344" s="232" t="s">
        <v>595</v>
      </c>
      <c r="G344" s="234" t="s">
        <v>888</v>
      </c>
      <c r="H344" s="234" t="s">
        <v>901</v>
      </c>
      <c r="I344" s="235">
        <v>30512</v>
      </c>
    </row>
    <row r="345" spans="2:9" x14ac:dyDescent="0.2">
      <c r="B345" s="228">
        <v>233</v>
      </c>
      <c r="C345" s="229" t="s">
        <v>562</v>
      </c>
      <c r="D345" s="234" t="s">
        <v>899</v>
      </c>
      <c r="E345" s="231">
        <v>1</v>
      </c>
      <c r="F345" s="232" t="s">
        <v>595</v>
      </c>
      <c r="G345" s="234" t="s">
        <v>442</v>
      </c>
      <c r="H345" s="234" t="s">
        <v>716</v>
      </c>
      <c r="I345" s="235">
        <v>31296</v>
      </c>
    </row>
    <row r="346" spans="2:9" x14ac:dyDescent="0.2">
      <c r="B346" s="228">
        <v>234</v>
      </c>
      <c r="C346" s="229" t="s">
        <v>1065</v>
      </c>
      <c r="D346" s="234" t="s">
        <v>899</v>
      </c>
      <c r="E346" s="231">
        <v>5</v>
      </c>
      <c r="F346" s="232" t="s">
        <v>595</v>
      </c>
      <c r="G346" s="234" t="s">
        <v>1066</v>
      </c>
      <c r="H346" s="234" t="s">
        <v>1067</v>
      </c>
      <c r="I346" s="235">
        <v>32497</v>
      </c>
    </row>
    <row r="347" spans="2:9" x14ac:dyDescent="0.2">
      <c r="B347" s="228">
        <v>235</v>
      </c>
      <c r="C347" s="229" t="s">
        <v>1068</v>
      </c>
      <c r="D347" s="234" t="s">
        <v>899</v>
      </c>
      <c r="E347" s="231">
        <v>1</v>
      </c>
      <c r="F347" s="232" t="s">
        <v>884</v>
      </c>
      <c r="G347" s="234" t="s">
        <v>442</v>
      </c>
      <c r="H347" s="234" t="s">
        <v>1069</v>
      </c>
      <c r="I347" s="235">
        <v>32862</v>
      </c>
    </row>
    <row r="348" spans="2:9" x14ac:dyDescent="0.2">
      <c r="B348" s="228">
        <v>236</v>
      </c>
      <c r="C348" s="229" t="s">
        <v>1112</v>
      </c>
      <c r="D348" s="234" t="s">
        <v>899</v>
      </c>
      <c r="E348" s="231">
        <v>1</v>
      </c>
      <c r="F348" s="232" t="s">
        <v>595</v>
      </c>
      <c r="G348" s="234" t="s">
        <v>675</v>
      </c>
      <c r="H348" s="234" t="s">
        <v>659</v>
      </c>
      <c r="I348" s="235">
        <v>33737</v>
      </c>
    </row>
    <row r="349" spans="2:9" x14ac:dyDescent="0.2">
      <c r="B349" s="228">
        <v>237</v>
      </c>
      <c r="C349" s="229" t="s">
        <v>1070</v>
      </c>
      <c r="D349" s="234" t="s">
        <v>899</v>
      </c>
      <c r="E349" s="231">
        <v>1</v>
      </c>
      <c r="F349" s="232" t="s">
        <v>595</v>
      </c>
      <c r="G349" s="234" t="s">
        <v>976</v>
      </c>
      <c r="H349" s="234" t="s">
        <v>1263</v>
      </c>
      <c r="I349" s="235">
        <v>35788</v>
      </c>
    </row>
    <row r="350" spans="2:9" x14ac:dyDescent="0.2">
      <c r="B350" s="228">
        <v>238</v>
      </c>
      <c r="C350" s="229" t="s">
        <v>584</v>
      </c>
      <c r="D350" s="234" t="s">
        <v>899</v>
      </c>
      <c r="E350" s="231">
        <v>104.1</v>
      </c>
      <c r="F350" s="232" t="s">
        <v>63</v>
      </c>
      <c r="G350" s="234" t="s">
        <v>1071</v>
      </c>
      <c r="H350" s="234" t="s">
        <v>445</v>
      </c>
      <c r="I350" s="235">
        <v>35930</v>
      </c>
    </row>
    <row r="351" spans="2:9" x14ac:dyDescent="0.2">
      <c r="B351" s="228">
        <v>239</v>
      </c>
      <c r="C351" s="229" t="s">
        <v>1072</v>
      </c>
      <c r="D351" s="234" t="s">
        <v>899</v>
      </c>
      <c r="E351" s="231">
        <v>1</v>
      </c>
      <c r="F351" s="232" t="s">
        <v>1073</v>
      </c>
      <c r="G351" s="234" t="s">
        <v>928</v>
      </c>
      <c r="H351" s="234" t="s">
        <v>706</v>
      </c>
      <c r="I351" s="235">
        <v>38764</v>
      </c>
    </row>
    <row r="352" spans="2:9" ht="13.8" thickBot="1" x14ac:dyDescent="0.25">
      <c r="B352" s="236">
        <v>240</v>
      </c>
      <c r="C352" s="237" t="s">
        <v>1074</v>
      </c>
      <c r="D352" s="238" t="s">
        <v>899</v>
      </c>
      <c r="E352" s="239">
        <v>1</v>
      </c>
      <c r="F352" s="240" t="s">
        <v>884</v>
      </c>
      <c r="G352" s="238" t="s">
        <v>442</v>
      </c>
      <c r="H352" s="238" t="s">
        <v>472</v>
      </c>
      <c r="I352" s="241">
        <v>38764</v>
      </c>
    </row>
    <row r="353" spans="2:9" x14ac:dyDescent="0.2">
      <c r="B353" s="74" t="s">
        <v>757</v>
      </c>
      <c r="C353" s="222"/>
      <c r="D353" s="222"/>
      <c r="E353" s="222"/>
      <c r="F353" s="222"/>
      <c r="G353" s="222"/>
      <c r="H353" s="222"/>
      <c r="I353" s="222"/>
    </row>
  </sheetData>
  <mergeCells count="24">
    <mergeCell ref="E238:F238"/>
    <mergeCell ref="H157:I157"/>
    <mergeCell ref="B20:B21"/>
    <mergeCell ref="C20:C21"/>
    <mergeCell ref="H28:I28"/>
    <mergeCell ref="H95:I95"/>
    <mergeCell ref="H99:I99"/>
    <mergeCell ref="H84:I84"/>
    <mergeCell ref="H3:I3"/>
    <mergeCell ref="E4:F4"/>
    <mergeCell ref="H311:I311"/>
    <mergeCell ref="E312:F312"/>
    <mergeCell ref="E29:F29"/>
    <mergeCell ref="E35:F35"/>
    <mergeCell ref="E55:F55"/>
    <mergeCell ref="E61:F61"/>
    <mergeCell ref="E85:F85"/>
    <mergeCell ref="E96:F96"/>
    <mergeCell ref="E100:F100"/>
    <mergeCell ref="E158:F158"/>
    <mergeCell ref="H34:I34"/>
    <mergeCell ref="H54:I54"/>
    <mergeCell ref="H60:I60"/>
    <mergeCell ref="H237:I237"/>
  </mergeCells>
  <phoneticPr fontId="9"/>
  <pageMargins left="0.70866141732283472" right="0.70866141732283472" top="0.74803149606299213" bottom="0.74803149606299213" header="0.31496062992125984" footer="0.31496062992125984"/>
  <headerFooter>
    <oddHeader>&amp;R&amp;D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CCFFCC"/>
    <pageSetUpPr fitToPage="1"/>
  </sheetPr>
  <dimension ref="B2:N20"/>
  <sheetViews>
    <sheetView zoomScaleSheetLayoutView="100" workbookViewId="0">
      <selection activeCell="B3" sqref="B3:L20"/>
    </sheetView>
  </sheetViews>
  <sheetFormatPr defaultColWidth="2.6640625" defaultRowHeight="13.2" x14ac:dyDescent="0.2"/>
  <cols>
    <col min="1" max="1" width="2.6640625" style="1"/>
    <col min="2" max="2" width="11" style="1" bestFit="1" customWidth="1"/>
    <col min="3" max="3" width="9" style="1" bestFit="1" customWidth="1"/>
    <col min="4" max="9" width="7.6640625" style="1" customWidth="1"/>
    <col min="10" max="12" width="5.21875" style="1" customWidth="1"/>
    <col min="13" max="16384" width="2.6640625" style="1"/>
  </cols>
  <sheetData>
    <row r="2" spans="2:14" x14ac:dyDescent="0.2">
      <c r="B2" s="6" t="s">
        <v>861</v>
      </c>
    </row>
    <row r="3" spans="2:14" ht="13.8" thickBot="1" x14ac:dyDescent="0.25">
      <c r="I3" s="259">
        <f>年度表!$A6</f>
        <v>45298</v>
      </c>
      <c r="J3" s="260"/>
      <c r="K3" s="260"/>
      <c r="L3" s="260"/>
    </row>
    <row r="4" spans="2:14" x14ac:dyDescent="0.2">
      <c r="B4" s="261" t="s">
        <v>23</v>
      </c>
      <c r="C4" s="263" t="s">
        <v>48</v>
      </c>
      <c r="D4" s="265" t="s">
        <v>49</v>
      </c>
      <c r="E4" s="266"/>
      <c r="F4" s="265" t="s">
        <v>53</v>
      </c>
      <c r="G4" s="266"/>
      <c r="H4" s="265" t="s">
        <v>56</v>
      </c>
      <c r="I4" s="266"/>
      <c r="J4" s="265" t="s">
        <v>59</v>
      </c>
      <c r="K4" s="265"/>
      <c r="L4" s="266"/>
    </row>
    <row r="5" spans="2:14" x14ac:dyDescent="0.2">
      <c r="B5" s="284"/>
      <c r="C5" s="285"/>
      <c r="D5" s="281" t="s">
        <v>50</v>
      </c>
      <c r="E5" s="282" t="s">
        <v>51</v>
      </c>
      <c r="F5" s="281" t="s">
        <v>54</v>
      </c>
      <c r="G5" s="283" t="s">
        <v>55</v>
      </c>
      <c r="H5" s="286" t="s">
        <v>57</v>
      </c>
      <c r="I5" s="283" t="s">
        <v>58</v>
      </c>
      <c r="J5" s="281" t="s">
        <v>60</v>
      </c>
      <c r="K5" s="281" t="s">
        <v>61</v>
      </c>
      <c r="L5" s="282" t="s">
        <v>62</v>
      </c>
    </row>
    <row r="6" spans="2:14" x14ac:dyDescent="0.2">
      <c r="B6" s="262"/>
      <c r="C6" s="264"/>
      <c r="D6" s="281"/>
      <c r="E6" s="282"/>
      <c r="F6" s="281"/>
      <c r="G6" s="282"/>
      <c r="H6" s="281"/>
      <c r="I6" s="282"/>
      <c r="J6" s="281"/>
      <c r="K6" s="281"/>
      <c r="L6" s="282"/>
    </row>
    <row r="7" spans="2:14" x14ac:dyDescent="0.2">
      <c r="B7" s="4"/>
      <c r="C7" s="79"/>
      <c r="D7" s="79" t="s">
        <v>52</v>
      </c>
      <c r="E7" s="79" t="s">
        <v>52</v>
      </c>
      <c r="F7" s="79" t="s">
        <v>63</v>
      </c>
      <c r="G7" s="79" t="s">
        <v>63</v>
      </c>
      <c r="H7" s="79" t="s">
        <v>63</v>
      </c>
      <c r="I7" s="79" t="s">
        <v>63</v>
      </c>
      <c r="J7" s="79" t="s">
        <v>1272</v>
      </c>
      <c r="K7" s="79" t="s">
        <v>1272</v>
      </c>
      <c r="L7" s="79" t="s">
        <v>1272</v>
      </c>
    </row>
    <row r="8" spans="2:14" x14ac:dyDescent="0.2">
      <c r="B8" s="122" t="s">
        <v>65</v>
      </c>
      <c r="C8" s="2" t="s">
        <v>1086</v>
      </c>
      <c r="D8" s="2">
        <v>20</v>
      </c>
      <c r="E8" s="8">
        <v>22</v>
      </c>
      <c r="F8" s="2">
        <v>10382</v>
      </c>
      <c r="G8" s="2">
        <v>3823</v>
      </c>
      <c r="H8" s="2">
        <v>13400</v>
      </c>
      <c r="I8" s="2">
        <v>27187</v>
      </c>
      <c r="J8" s="2">
        <v>25</v>
      </c>
      <c r="K8" s="2">
        <v>17</v>
      </c>
      <c r="L8" s="2">
        <v>1.5</v>
      </c>
      <c r="M8" s="2"/>
      <c r="N8" s="2"/>
    </row>
    <row r="9" spans="2:14" x14ac:dyDescent="0.2">
      <c r="B9" s="122" t="s">
        <v>66</v>
      </c>
      <c r="C9" s="2" t="s">
        <v>1086</v>
      </c>
      <c r="D9" s="2">
        <v>12</v>
      </c>
      <c r="E9" s="8">
        <v>13</v>
      </c>
      <c r="F9" s="2">
        <v>5348</v>
      </c>
      <c r="G9" s="2">
        <v>2238</v>
      </c>
      <c r="H9" s="2">
        <v>6194</v>
      </c>
      <c r="I9" s="2">
        <v>6014</v>
      </c>
      <c r="J9" s="2" t="s">
        <v>21</v>
      </c>
      <c r="K9" s="2" t="s">
        <v>21</v>
      </c>
      <c r="L9" s="2" t="s">
        <v>21</v>
      </c>
      <c r="M9" s="2"/>
      <c r="N9" s="2"/>
    </row>
    <row r="10" spans="2:14" x14ac:dyDescent="0.2">
      <c r="B10" s="122" t="s">
        <v>67</v>
      </c>
      <c r="C10" s="2" t="s">
        <v>1086</v>
      </c>
      <c r="D10" s="2">
        <v>14</v>
      </c>
      <c r="E10" s="85">
        <v>24</v>
      </c>
      <c r="F10" s="2">
        <v>6459</v>
      </c>
      <c r="G10" s="2">
        <v>2932</v>
      </c>
      <c r="H10" s="2">
        <v>9735</v>
      </c>
      <c r="I10" s="2">
        <v>12038</v>
      </c>
      <c r="J10" s="2">
        <v>25</v>
      </c>
      <c r="K10" s="2">
        <v>14</v>
      </c>
      <c r="L10" s="2">
        <v>1.3</v>
      </c>
      <c r="M10" s="2"/>
      <c r="N10" s="2"/>
    </row>
    <row r="11" spans="2:14" x14ac:dyDescent="0.2">
      <c r="B11" s="122" t="s">
        <v>68</v>
      </c>
      <c r="C11" s="2" t="s">
        <v>1196</v>
      </c>
      <c r="D11" s="2">
        <v>22</v>
      </c>
      <c r="E11" s="85">
        <v>17</v>
      </c>
      <c r="F11" s="2">
        <v>7645</v>
      </c>
      <c r="G11" s="2">
        <v>3450</v>
      </c>
      <c r="H11" s="2">
        <v>10541</v>
      </c>
      <c r="I11" s="2">
        <v>14413</v>
      </c>
      <c r="J11" s="2">
        <v>25</v>
      </c>
      <c r="K11" s="2">
        <v>14</v>
      </c>
      <c r="L11" s="2">
        <v>1.4</v>
      </c>
      <c r="M11" s="2"/>
      <c r="N11" s="2"/>
    </row>
    <row r="12" spans="2:14" x14ac:dyDescent="0.2">
      <c r="B12" s="122" t="s">
        <v>69</v>
      </c>
      <c r="C12" s="29" t="s">
        <v>1202</v>
      </c>
      <c r="D12" s="86">
        <v>19</v>
      </c>
      <c r="E12" s="85">
        <v>19</v>
      </c>
      <c r="F12" s="86">
        <v>12257</v>
      </c>
      <c r="G12" s="86">
        <v>1067</v>
      </c>
      <c r="H12" s="86">
        <v>15442</v>
      </c>
      <c r="I12" s="86">
        <v>13371</v>
      </c>
      <c r="J12" s="86">
        <v>25</v>
      </c>
      <c r="K12" s="86">
        <v>15</v>
      </c>
      <c r="L12" s="86">
        <v>1.5</v>
      </c>
    </row>
    <row r="13" spans="2:14" x14ac:dyDescent="0.2">
      <c r="B13" s="122" t="s">
        <v>70</v>
      </c>
      <c r="C13" s="29" t="s">
        <v>1087</v>
      </c>
      <c r="D13" s="86">
        <v>21</v>
      </c>
      <c r="E13" s="85">
        <v>23</v>
      </c>
      <c r="F13" s="86">
        <v>8064</v>
      </c>
      <c r="G13" s="86">
        <v>3405</v>
      </c>
      <c r="H13" s="86">
        <v>14388</v>
      </c>
      <c r="I13" s="86">
        <v>27537</v>
      </c>
      <c r="J13" s="86">
        <v>25</v>
      </c>
      <c r="K13" s="86">
        <v>17</v>
      </c>
      <c r="L13" s="86">
        <v>1.4</v>
      </c>
    </row>
    <row r="14" spans="2:14" x14ac:dyDescent="0.2">
      <c r="B14" s="122" t="s">
        <v>71</v>
      </c>
      <c r="C14" s="29" t="s">
        <v>739</v>
      </c>
      <c r="D14" s="86">
        <v>16</v>
      </c>
      <c r="E14" s="85">
        <v>21</v>
      </c>
      <c r="F14" s="86">
        <v>7229</v>
      </c>
      <c r="G14" s="86">
        <v>1845</v>
      </c>
      <c r="H14" s="86">
        <v>13700</v>
      </c>
      <c r="I14" s="86">
        <v>17710</v>
      </c>
      <c r="J14" s="86">
        <v>25</v>
      </c>
      <c r="K14" s="86">
        <v>17</v>
      </c>
      <c r="L14" s="86">
        <v>1.3</v>
      </c>
    </row>
    <row r="15" spans="2:14" x14ac:dyDescent="0.2">
      <c r="B15" s="122" t="s">
        <v>72</v>
      </c>
      <c r="C15" s="29" t="s">
        <v>1086</v>
      </c>
      <c r="D15" s="86">
        <v>10</v>
      </c>
      <c r="E15" s="85">
        <v>15</v>
      </c>
      <c r="F15" s="86">
        <v>6216</v>
      </c>
      <c r="G15" s="86">
        <v>1485</v>
      </c>
      <c r="H15" s="86">
        <v>11998</v>
      </c>
      <c r="I15" s="86">
        <v>20071</v>
      </c>
      <c r="J15" s="86">
        <v>25</v>
      </c>
      <c r="K15" s="86">
        <v>17</v>
      </c>
      <c r="L15" s="86">
        <v>1.4</v>
      </c>
    </row>
    <row r="16" spans="2:14" x14ac:dyDescent="0.2">
      <c r="B16" s="122" t="s">
        <v>32</v>
      </c>
      <c r="C16" s="29" t="s">
        <v>1088</v>
      </c>
      <c r="D16" s="86">
        <v>12</v>
      </c>
      <c r="E16" s="85">
        <v>18</v>
      </c>
      <c r="F16" s="86">
        <v>6041</v>
      </c>
      <c r="G16" s="86">
        <v>1316</v>
      </c>
      <c r="H16" s="86">
        <v>9565</v>
      </c>
      <c r="I16" s="86">
        <v>19612</v>
      </c>
      <c r="J16" s="86">
        <v>25</v>
      </c>
      <c r="K16" s="86">
        <v>15</v>
      </c>
      <c r="L16" s="86">
        <v>1.3</v>
      </c>
    </row>
    <row r="17" spans="2:12" x14ac:dyDescent="0.2">
      <c r="B17" s="122" t="s">
        <v>73</v>
      </c>
      <c r="C17" s="29" t="s">
        <v>1089</v>
      </c>
      <c r="D17" s="86">
        <v>9</v>
      </c>
      <c r="E17" s="85">
        <v>17</v>
      </c>
      <c r="F17" s="86">
        <v>6603</v>
      </c>
      <c r="G17" s="86">
        <v>2216</v>
      </c>
      <c r="H17" s="86">
        <v>16293</v>
      </c>
      <c r="I17" s="86">
        <v>18830</v>
      </c>
      <c r="J17" s="86">
        <v>25</v>
      </c>
      <c r="K17" s="86">
        <v>15</v>
      </c>
      <c r="L17" s="86">
        <v>1.4</v>
      </c>
    </row>
    <row r="18" spans="2:12" x14ac:dyDescent="0.2">
      <c r="B18" s="122" t="s">
        <v>46</v>
      </c>
      <c r="C18" s="29" t="s">
        <v>1199</v>
      </c>
      <c r="D18" s="86">
        <v>3</v>
      </c>
      <c r="E18" s="85">
        <v>4</v>
      </c>
      <c r="F18" s="86">
        <v>1517</v>
      </c>
      <c r="G18" s="86">
        <v>838</v>
      </c>
      <c r="H18" s="86">
        <v>3768</v>
      </c>
      <c r="I18" s="86">
        <v>5216</v>
      </c>
      <c r="J18" s="86" t="s">
        <v>21</v>
      </c>
      <c r="K18" s="86" t="s">
        <v>21</v>
      </c>
      <c r="L18" s="86" t="s">
        <v>21</v>
      </c>
    </row>
    <row r="19" spans="2:12" ht="13.8" thickBot="1" x14ac:dyDescent="0.25">
      <c r="B19" s="7" t="s">
        <v>64</v>
      </c>
      <c r="C19" s="68" t="s">
        <v>1090</v>
      </c>
      <c r="D19" s="69">
        <v>11</v>
      </c>
      <c r="E19" s="128">
        <v>12</v>
      </c>
      <c r="F19" s="69">
        <v>5470</v>
      </c>
      <c r="G19" s="69">
        <v>2644</v>
      </c>
      <c r="H19" s="69">
        <v>17463</v>
      </c>
      <c r="I19" s="69">
        <v>14895</v>
      </c>
      <c r="J19" s="69">
        <v>25</v>
      </c>
      <c r="K19" s="69">
        <v>15</v>
      </c>
      <c r="L19" s="69">
        <v>1.2</v>
      </c>
    </row>
    <row r="20" spans="2:12" x14ac:dyDescent="0.2">
      <c r="B20" s="44" t="s">
        <v>1201</v>
      </c>
    </row>
  </sheetData>
  <mergeCells count="16">
    <mergeCell ref="B4:B6"/>
    <mergeCell ref="C4:C6"/>
    <mergeCell ref="D4:E4"/>
    <mergeCell ref="F4:G4"/>
    <mergeCell ref="H4:I4"/>
    <mergeCell ref="H5:H6"/>
    <mergeCell ref="I5:I6"/>
    <mergeCell ref="I3:L3"/>
    <mergeCell ref="J4:L4"/>
    <mergeCell ref="D5:D6"/>
    <mergeCell ref="E5:E6"/>
    <mergeCell ref="F5:F6"/>
    <mergeCell ref="G5:G6"/>
    <mergeCell ref="J5:J6"/>
    <mergeCell ref="K5:K6"/>
    <mergeCell ref="L5:L6"/>
  </mergeCells>
  <phoneticPr fontId="9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3577F-8AE1-4B40-AD84-1088F35ED7A0}">
  <sheetPr>
    <tabColor rgb="FFCCFFCC"/>
    <pageSetUpPr fitToPage="1"/>
  </sheetPr>
  <dimension ref="B2:AH49"/>
  <sheetViews>
    <sheetView zoomScale="85" zoomScaleNormal="85" zoomScaleSheetLayoutView="100" workbookViewId="0">
      <selection activeCell="B3" sqref="B3:AC49"/>
    </sheetView>
  </sheetViews>
  <sheetFormatPr defaultColWidth="2.33203125" defaultRowHeight="13.2" x14ac:dyDescent="0.2"/>
  <cols>
    <col min="1" max="1" width="2.33203125" style="77"/>
    <col min="2" max="2" width="10" style="77" customWidth="1"/>
    <col min="3" max="3" width="3.109375" style="77" bestFit="1" customWidth="1"/>
    <col min="4" max="4" width="4.44140625" style="77" bestFit="1" customWidth="1"/>
    <col min="5" max="6" width="4" style="77" customWidth="1"/>
    <col min="7" max="7" width="6.33203125" style="77" bestFit="1" customWidth="1"/>
    <col min="8" max="8" width="6.109375" style="77" bestFit="1" customWidth="1"/>
    <col min="9" max="9" width="4.77734375" style="77" bestFit="1" customWidth="1"/>
    <col min="10" max="11" width="5.44140625" style="77" bestFit="1" customWidth="1"/>
    <col min="12" max="12" width="3.109375" style="77" customWidth="1"/>
    <col min="13" max="13" width="5.44140625" style="77" bestFit="1" customWidth="1"/>
    <col min="14" max="14" width="4.77734375" style="77" bestFit="1" customWidth="1"/>
    <col min="15" max="15" width="3.44140625" style="77" bestFit="1" customWidth="1"/>
    <col min="16" max="16" width="5.44140625" style="77" bestFit="1" customWidth="1"/>
    <col min="17" max="17" width="4.77734375" style="77" bestFit="1" customWidth="1"/>
    <col min="18" max="18" width="3.109375" style="77" bestFit="1" customWidth="1"/>
    <col min="19" max="19" width="5.44140625" style="77" bestFit="1" customWidth="1"/>
    <col min="20" max="20" width="4.77734375" style="77" bestFit="1" customWidth="1"/>
    <col min="21" max="21" width="3.109375" style="77" bestFit="1" customWidth="1"/>
    <col min="22" max="22" width="5.44140625" style="77" bestFit="1" customWidth="1"/>
    <col min="23" max="23" width="4.77734375" style="77" bestFit="1" customWidth="1"/>
    <col min="24" max="24" width="3.109375" style="77" bestFit="1" customWidth="1"/>
    <col min="25" max="25" width="5.44140625" style="77" bestFit="1" customWidth="1"/>
    <col min="26" max="26" width="4.77734375" style="77" bestFit="1" customWidth="1"/>
    <col min="27" max="27" width="3.109375" style="77" customWidth="1"/>
    <col min="28" max="28" width="5.44140625" style="77" bestFit="1" customWidth="1"/>
    <col min="29" max="29" width="4.77734375" style="77" bestFit="1" customWidth="1"/>
    <col min="30" max="30" width="2.33203125" style="77"/>
    <col min="31" max="31" width="3.109375" style="77" bestFit="1" customWidth="1"/>
    <col min="32" max="33" width="5.77734375" style="77" customWidth="1"/>
    <col min="34" max="34" width="5.77734375" style="77" bestFit="1" customWidth="1"/>
    <col min="35" max="16384" width="2.33203125" style="77"/>
  </cols>
  <sheetData>
    <row r="2" spans="2:33" x14ac:dyDescent="0.2">
      <c r="B2" s="76" t="s">
        <v>862</v>
      </c>
    </row>
    <row r="3" spans="2:33" ht="13.8" thickBot="1" x14ac:dyDescent="0.25">
      <c r="AC3" s="5" t="s">
        <v>79</v>
      </c>
    </row>
    <row r="4" spans="2:33" ht="13.5" customHeight="1" x14ac:dyDescent="0.2">
      <c r="B4" s="261" t="s">
        <v>90</v>
      </c>
      <c r="C4" s="300" t="s">
        <v>12</v>
      </c>
      <c r="D4" s="265" t="s">
        <v>74</v>
      </c>
      <c r="E4" s="265"/>
      <c r="F4" s="266"/>
      <c r="G4" s="303" t="s">
        <v>77</v>
      </c>
      <c r="H4" s="266" t="s">
        <v>78</v>
      </c>
      <c r="I4" s="287"/>
      <c r="J4" s="287"/>
      <c r="K4" s="305"/>
      <c r="L4" s="266" t="s">
        <v>80</v>
      </c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  <c r="AA4" s="287"/>
      <c r="AB4" s="287"/>
      <c r="AC4" s="287"/>
    </row>
    <row r="5" spans="2:33" x14ac:dyDescent="0.2">
      <c r="B5" s="284"/>
      <c r="C5" s="301"/>
      <c r="D5" s="288" t="s">
        <v>75</v>
      </c>
      <c r="E5" s="288" t="s">
        <v>76</v>
      </c>
      <c r="F5" s="289" t="s">
        <v>1114</v>
      </c>
      <c r="G5" s="285"/>
      <c r="H5" s="291" t="s">
        <v>14</v>
      </c>
      <c r="I5" s="9"/>
      <c r="J5" s="291" t="s">
        <v>15</v>
      </c>
      <c r="K5" s="291" t="s">
        <v>16</v>
      </c>
      <c r="L5" s="293" t="s">
        <v>81</v>
      </c>
      <c r="M5" s="294"/>
      <c r="N5" s="295"/>
      <c r="O5" s="293" t="s">
        <v>82</v>
      </c>
      <c r="P5" s="294"/>
      <c r="Q5" s="295"/>
      <c r="R5" s="293" t="s">
        <v>83</v>
      </c>
      <c r="S5" s="294"/>
      <c r="T5" s="295"/>
      <c r="U5" s="293" t="s">
        <v>84</v>
      </c>
      <c r="V5" s="294"/>
      <c r="W5" s="295"/>
      <c r="X5" s="293" t="s">
        <v>85</v>
      </c>
      <c r="Y5" s="294"/>
      <c r="Z5" s="295"/>
      <c r="AA5" s="282" t="s">
        <v>86</v>
      </c>
      <c r="AB5" s="296"/>
      <c r="AC5" s="296"/>
    </row>
    <row r="6" spans="2:33" ht="13.5" customHeight="1" x14ac:dyDescent="0.2">
      <c r="B6" s="284"/>
      <c r="C6" s="301"/>
      <c r="D6" s="288"/>
      <c r="E6" s="288"/>
      <c r="F6" s="289"/>
      <c r="G6" s="285"/>
      <c r="H6" s="292"/>
      <c r="I6" s="10"/>
      <c r="J6" s="292"/>
      <c r="K6" s="292"/>
      <c r="L6" s="297" t="s">
        <v>74</v>
      </c>
      <c r="M6" s="291" t="s">
        <v>78</v>
      </c>
      <c r="N6" s="11"/>
      <c r="O6" s="297" t="s">
        <v>74</v>
      </c>
      <c r="P6" s="291" t="s">
        <v>78</v>
      </c>
      <c r="Q6" s="11"/>
      <c r="R6" s="297" t="s">
        <v>74</v>
      </c>
      <c r="S6" s="291" t="s">
        <v>78</v>
      </c>
      <c r="T6" s="11"/>
      <c r="U6" s="297" t="s">
        <v>74</v>
      </c>
      <c r="V6" s="291" t="s">
        <v>78</v>
      </c>
      <c r="W6" s="11"/>
      <c r="X6" s="297" t="s">
        <v>74</v>
      </c>
      <c r="Y6" s="291" t="s">
        <v>78</v>
      </c>
      <c r="Z6" s="11"/>
      <c r="AA6" s="297" t="s">
        <v>74</v>
      </c>
      <c r="AB6" s="291" t="s">
        <v>78</v>
      </c>
      <c r="AC6" s="12"/>
    </row>
    <row r="7" spans="2:33" ht="13.5" customHeight="1" x14ac:dyDescent="0.2">
      <c r="B7" s="284"/>
      <c r="C7" s="301"/>
      <c r="D7" s="288"/>
      <c r="E7" s="288"/>
      <c r="F7" s="289"/>
      <c r="G7" s="285"/>
      <c r="H7" s="292"/>
      <c r="I7" s="306" t="s">
        <v>1115</v>
      </c>
      <c r="J7" s="292"/>
      <c r="K7" s="292"/>
      <c r="L7" s="298"/>
      <c r="M7" s="292"/>
      <c r="N7" s="306" t="s">
        <v>1115</v>
      </c>
      <c r="O7" s="298"/>
      <c r="P7" s="292"/>
      <c r="Q7" s="306" t="s">
        <v>1115</v>
      </c>
      <c r="R7" s="298"/>
      <c r="S7" s="292"/>
      <c r="T7" s="306" t="s">
        <v>1115</v>
      </c>
      <c r="U7" s="298"/>
      <c r="V7" s="292"/>
      <c r="W7" s="306" t="s">
        <v>1115</v>
      </c>
      <c r="X7" s="298"/>
      <c r="Y7" s="292"/>
      <c r="Z7" s="306" t="s">
        <v>1115</v>
      </c>
      <c r="AA7" s="298"/>
      <c r="AB7" s="292"/>
      <c r="AC7" s="309" t="s">
        <v>1115</v>
      </c>
    </row>
    <row r="8" spans="2:33" x14ac:dyDescent="0.2">
      <c r="B8" s="284"/>
      <c r="C8" s="301"/>
      <c r="D8" s="288"/>
      <c r="E8" s="288"/>
      <c r="F8" s="289"/>
      <c r="G8" s="285"/>
      <c r="H8" s="292"/>
      <c r="I8" s="307"/>
      <c r="J8" s="292"/>
      <c r="K8" s="292"/>
      <c r="L8" s="298"/>
      <c r="M8" s="292"/>
      <c r="N8" s="307"/>
      <c r="O8" s="298"/>
      <c r="P8" s="292"/>
      <c r="Q8" s="307"/>
      <c r="R8" s="298"/>
      <c r="S8" s="292"/>
      <c r="T8" s="307"/>
      <c r="U8" s="298"/>
      <c r="V8" s="292"/>
      <c r="W8" s="307"/>
      <c r="X8" s="298"/>
      <c r="Y8" s="292"/>
      <c r="Z8" s="307"/>
      <c r="AA8" s="298"/>
      <c r="AB8" s="292"/>
      <c r="AC8" s="310"/>
    </row>
    <row r="9" spans="2:33" x14ac:dyDescent="0.2">
      <c r="B9" s="262"/>
      <c r="C9" s="302"/>
      <c r="D9" s="288"/>
      <c r="E9" s="288"/>
      <c r="F9" s="290"/>
      <c r="G9" s="304"/>
      <c r="H9" s="293"/>
      <c r="I9" s="308"/>
      <c r="J9" s="293"/>
      <c r="K9" s="293"/>
      <c r="L9" s="299"/>
      <c r="M9" s="293"/>
      <c r="N9" s="308"/>
      <c r="O9" s="299"/>
      <c r="P9" s="293"/>
      <c r="Q9" s="308"/>
      <c r="R9" s="299"/>
      <c r="S9" s="293"/>
      <c r="T9" s="308"/>
      <c r="U9" s="299"/>
      <c r="V9" s="293"/>
      <c r="W9" s="308"/>
      <c r="X9" s="299"/>
      <c r="Y9" s="293"/>
      <c r="Z9" s="308"/>
      <c r="AA9" s="299"/>
      <c r="AB9" s="293"/>
      <c r="AC9" s="311"/>
    </row>
    <row r="10" spans="2:33" x14ac:dyDescent="0.2">
      <c r="B10" s="78"/>
      <c r="C10" s="79" t="s">
        <v>19</v>
      </c>
      <c r="D10" s="79"/>
      <c r="E10" s="79"/>
      <c r="F10" s="79"/>
      <c r="G10" s="79" t="s">
        <v>20</v>
      </c>
      <c r="H10" s="79" t="s">
        <v>20</v>
      </c>
      <c r="I10" s="79" t="s">
        <v>20</v>
      </c>
      <c r="J10" s="79" t="s">
        <v>20</v>
      </c>
      <c r="K10" s="79" t="s">
        <v>20</v>
      </c>
      <c r="L10" s="79"/>
      <c r="M10" s="79" t="s">
        <v>20</v>
      </c>
      <c r="N10" s="79" t="s">
        <v>20</v>
      </c>
      <c r="O10" s="79"/>
      <c r="P10" s="79" t="s">
        <v>20</v>
      </c>
      <c r="Q10" s="79" t="s">
        <v>20</v>
      </c>
      <c r="R10" s="79"/>
      <c r="S10" s="79" t="s">
        <v>20</v>
      </c>
      <c r="T10" s="79" t="s">
        <v>20</v>
      </c>
      <c r="U10" s="79"/>
      <c r="V10" s="79" t="s">
        <v>20</v>
      </c>
      <c r="W10" s="79" t="s">
        <v>20</v>
      </c>
      <c r="X10" s="79"/>
      <c r="Y10" s="79" t="s">
        <v>20</v>
      </c>
      <c r="Z10" s="79" t="s">
        <v>20</v>
      </c>
      <c r="AA10" s="79"/>
      <c r="AB10" s="79" t="s">
        <v>20</v>
      </c>
      <c r="AC10" s="79" t="s">
        <v>20</v>
      </c>
    </row>
    <row r="11" spans="2:33" x14ac:dyDescent="0.2">
      <c r="B11" s="40" t="s">
        <v>1296</v>
      </c>
      <c r="C11" s="2">
        <v>25</v>
      </c>
      <c r="D11" s="2">
        <v>293</v>
      </c>
      <c r="E11" s="2">
        <v>2</v>
      </c>
      <c r="F11" s="2">
        <v>65</v>
      </c>
      <c r="G11" s="8">
        <v>25.484641638225298</v>
      </c>
      <c r="H11" s="2">
        <v>7849</v>
      </c>
      <c r="I11" s="2">
        <v>382</v>
      </c>
      <c r="J11" s="2">
        <v>4012</v>
      </c>
      <c r="K11" s="2">
        <v>3837</v>
      </c>
      <c r="L11" s="2">
        <v>47</v>
      </c>
      <c r="M11" s="2">
        <v>1256</v>
      </c>
      <c r="N11" s="2">
        <v>43</v>
      </c>
      <c r="O11" s="2">
        <v>49</v>
      </c>
      <c r="P11" s="2">
        <v>1287</v>
      </c>
      <c r="Q11" s="2">
        <v>62</v>
      </c>
      <c r="R11" s="2">
        <v>50</v>
      </c>
      <c r="S11" s="2">
        <v>1320</v>
      </c>
      <c r="T11" s="2">
        <v>66</v>
      </c>
      <c r="U11" s="2">
        <v>49</v>
      </c>
      <c r="V11" s="2">
        <v>1334</v>
      </c>
      <c r="W11" s="2">
        <v>69</v>
      </c>
      <c r="X11" s="2">
        <v>48</v>
      </c>
      <c r="Y11" s="2">
        <v>1289</v>
      </c>
      <c r="Z11" s="2">
        <v>69</v>
      </c>
      <c r="AA11" s="2">
        <v>50</v>
      </c>
      <c r="AB11" s="2">
        <v>1363</v>
      </c>
      <c r="AC11" s="2">
        <v>73</v>
      </c>
      <c r="AF11" s="35">
        <f t="shared" ref="AF11:AF13" si="0">M11+P11+S11+V11+Y11+AB11</f>
        <v>7849</v>
      </c>
    </row>
    <row r="12" spans="2:33" x14ac:dyDescent="0.2">
      <c r="B12" s="80">
        <f>年度表!$A3</f>
        <v>44200</v>
      </c>
      <c r="C12" s="2">
        <v>25</v>
      </c>
      <c r="D12" s="2">
        <v>292</v>
      </c>
      <c r="E12" s="2">
        <v>1</v>
      </c>
      <c r="F12" s="2">
        <v>70</v>
      </c>
      <c r="G12" s="8">
        <v>25.143835616438398</v>
      </c>
      <c r="H12" s="2">
        <v>7734</v>
      </c>
      <c r="I12" s="2">
        <v>392</v>
      </c>
      <c r="J12" s="2">
        <v>3993</v>
      </c>
      <c r="K12" s="2">
        <v>3741</v>
      </c>
      <c r="L12" s="2">
        <v>47</v>
      </c>
      <c r="M12" s="2">
        <v>1244</v>
      </c>
      <c r="N12" s="2">
        <v>44</v>
      </c>
      <c r="O12" s="2">
        <v>47</v>
      </c>
      <c r="P12" s="2">
        <v>1264</v>
      </c>
      <c r="Q12" s="2">
        <v>46</v>
      </c>
      <c r="R12" s="2">
        <v>50</v>
      </c>
      <c r="S12" s="2">
        <v>1286</v>
      </c>
      <c r="T12" s="2">
        <v>67</v>
      </c>
      <c r="U12" s="2">
        <v>50</v>
      </c>
      <c r="V12" s="2">
        <v>1325</v>
      </c>
      <c r="W12" s="2">
        <v>84</v>
      </c>
      <c r="X12" s="2">
        <v>49</v>
      </c>
      <c r="Y12" s="2">
        <v>1331</v>
      </c>
      <c r="Z12" s="2">
        <v>81</v>
      </c>
      <c r="AA12" s="2">
        <v>49</v>
      </c>
      <c r="AB12" s="2">
        <v>1284</v>
      </c>
      <c r="AC12" s="2">
        <v>70</v>
      </c>
      <c r="AF12" s="35">
        <f>M12+P12+S12+V12+Y12+AB12</f>
        <v>7734</v>
      </c>
    </row>
    <row r="13" spans="2:33" x14ac:dyDescent="0.2">
      <c r="B13" s="80">
        <f>年度表!$A4</f>
        <v>44566</v>
      </c>
      <c r="C13" s="2">
        <v>25</v>
      </c>
      <c r="D13" s="2">
        <v>290</v>
      </c>
      <c r="E13" s="2">
        <v>1</v>
      </c>
      <c r="F13" s="2">
        <v>73</v>
      </c>
      <c r="G13" s="8">
        <v>23.682758620689601</v>
      </c>
      <c r="H13" s="2">
        <f>J13+K13</f>
        <v>7450</v>
      </c>
      <c r="I13" s="2">
        <v>413</v>
      </c>
      <c r="J13" s="2">
        <v>3803</v>
      </c>
      <c r="K13" s="2">
        <v>3647</v>
      </c>
      <c r="L13" s="2">
        <v>48</v>
      </c>
      <c r="M13" s="2">
        <v>1199</v>
      </c>
      <c r="N13" s="2">
        <v>42</v>
      </c>
      <c r="O13" s="2">
        <v>46</v>
      </c>
      <c r="P13" s="2">
        <v>1195</v>
      </c>
      <c r="Q13" s="2">
        <v>52</v>
      </c>
      <c r="R13" s="2">
        <v>47</v>
      </c>
      <c r="S13" s="2">
        <v>1213</v>
      </c>
      <c r="T13" s="2">
        <v>52</v>
      </c>
      <c r="U13" s="2">
        <v>50</v>
      </c>
      <c r="V13" s="2">
        <v>1201</v>
      </c>
      <c r="W13" s="2">
        <v>82</v>
      </c>
      <c r="X13" s="2">
        <v>50</v>
      </c>
      <c r="Y13" s="2">
        <v>1231</v>
      </c>
      <c r="Z13" s="2">
        <v>93</v>
      </c>
      <c r="AA13" s="2">
        <v>49</v>
      </c>
      <c r="AB13" s="2">
        <v>1242</v>
      </c>
      <c r="AC13" s="2">
        <v>92</v>
      </c>
      <c r="AF13" s="35">
        <f t="shared" si="0"/>
        <v>7281</v>
      </c>
    </row>
    <row r="14" spans="2:33" x14ac:dyDescent="0.2">
      <c r="B14" s="80">
        <f>年度表!$A5</f>
        <v>44932</v>
      </c>
      <c r="C14" s="2">
        <v>25</v>
      </c>
      <c r="D14" s="2">
        <v>282</v>
      </c>
      <c r="E14" s="2">
        <v>1</v>
      </c>
      <c r="F14" s="2">
        <v>74</v>
      </c>
      <c r="G14" s="8">
        <v>23.588652482269499</v>
      </c>
      <c r="H14" s="2">
        <f>J14+K14</f>
        <v>7488</v>
      </c>
      <c r="I14" s="2">
        <v>418</v>
      </c>
      <c r="J14" s="2">
        <v>3848</v>
      </c>
      <c r="K14" s="2">
        <v>3640</v>
      </c>
      <c r="L14" s="2">
        <v>44</v>
      </c>
      <c r="M14" s="2">
        <v>1094</v>
      </c>
      <c r="N14" s="2">
        <v>36</v>
      </c>
      <c r="O14" s="2">
        <v>48</v>
      </c>
      <c r="P14" s="2">
        <v>1178</v>
      </c>
      <c r="Q14" s="2">
        <v>56</v>
      </c>
      <c r="R14" s="2">
        <v>44</v>
      </c>
      <c r="S14" s="2">
        <v>1179</v>
      </c>
      <c r="T14" s="2">
        <v>74</v>
      </c>
      <c r="U14" s="2">
        <v>47</v>
      </c>
      <c r="V14" s="2">
        <v>1204</v>
      </c>
      <c r="W14" s="2">
        <v>65</v>
      </c>
      <c r="X14" s="2">
        <v>50</v>
      </c>
      <c r="Y14" s="2">
        <v>1191</v>
      </c>
      <c r="Z14" s="2">
        <v>90</v>
      </c>
      <c r="AA14" s="2">
        <v>49</v>
      </c>
      <c r="AB14" s="2">
        <v>1224</v>
      </c>
      <c r="AC14" s="2">
        <v>97</v>
      </c>
      <c r="AF14" s="35">
        <f>M14+P14+S14+V14+Y14+AB14</f>
        <v>7070</v>
      </c>
      <c r="AG14" s="35">
        <f>N12+Q12+T12+W12+Z12+AC12</f>
        <v>392</v>
      </c>
    </row>
    <row r="15" spans="2:33" ht="13.8" thickBot="1" x14ac:dyDescent="0.25">
      <c r="B15" s="136">
        <f>年度表!$A6</f>
        <v>45298</v>
      </c>
      <c r="C15" s="134">
        <v>24</v>
      </c>
      <c r="D15" s="135">
        <f>SUM(D25:D48)</f>
        <v>270</v>
      </c>
      <c r="E15" s="137">
        <v>0</v>
      </c>
      <c r="F15" s="135">
        <f>SUM(F25:F48)</f>
        <v>79</v>
      </c>
      <c r="G15" s="128">
        <f>H15/D15</f>
        <v>26.959259259259259</v>
      </c>
      <c r="H15" s="69">
        <f>J15+K15</f>
        <v>7279</v>
      </c>
      <c r="I15" s="69">
        <f>SUM(I25:I48)</f>
        <v>461</v>
      </c>
      <c r="J15" s="69">
        <f>SUM(J25:J48)</f>
        <v>3703</v>
      </c>
      <c r="K15" s="69">
        <f>SUM(K25:K48)</f>
        <v>3576</v>
      </c>
      <c r="L15" s="69">
        <f>SUM(L25:L48)</f>
        <v>43</v>
      </c>
      <c r="M15" s="69">
        <f>SUM(M25:M48)</f>
        <v>1064</v>
      </c>
      <c r="N15" s="69">
        <f t="shared" ref="N15:AC15" si="1">SUM(N25:N48)</f>
        <v>51</v>
      </c>
      <c r="O15" s="69">
        <f t="shared" si="1"/>
        <v>43</v>
      </c>
      <c r="P15" s="69">
        <f t="shared" si="1"/>
        <v>1074</v>
      </c>
      <c r="Q15" s="69">
        <f t="shared" si="1"/>
        <v>53</v>
      </c>
      <c r="R15" s="69">
        <f t="shared" si="1"/>
        <v>46</v>
      </c>
      <c r="S15" s="69">
        <f t="shared" si="1"/>
        <v>1158</v>
      </c>
      <c r="T15" s="69">
        <f t="shared" si="1"/>
        <v>81</v>
      </c>
      <c r="U15" s="69">
        <f t="shared" si="1"/>
        <v>43</v>
      </c>
      <c r="V15" s="69">
        <f t="shared" si="1"/>
        <v>1156</v>
      </c>
      <c r="W15" s="69">
        <f t="shared" si="1"/>
        <v>92</v>
      </c>
      <c r="X15" s="69">
        <f t="shared" si="1"/>
        <v>46</v>
      </c>
      <c r="Y15" s="69">
        <f t="shared" si="1"/>
        <v>1187</v>
      </c>
      <c r="Z15" s="69">
        <f t="shared" si="1"/>
        <v>84</v>
      </c>
      <c r="AA15" s="69">
        <f t="shared" si="1"/>
        <v>49</v>
      </c>
      <c r="AB15" s="69">
        <f t="shared" si="1"/>
        <v>1179</v>
      </c>
      <c r="AC15" s="69">
        <f t="shared" si="1"/>
        <v>100</v>
      </c>
      <c r="AF15" s="35">
        <f>M15+P15+S15+V15+Y15+AB15</f>
        <v>6818</v>
      </c>
      <c r="AG15" s="35">
        <f>N15+Q15+T15+W15+Z15+AC15</f>
        <v>461</v>
      </c>
    </row>
    <row r="16" spans="2:33" ht="20.100000000000001" customHeight="1" x14ac:dyDescent="0.2"/>
    <row r="17" spans="2:34" ht="13.5" customHeight="1" thickBot="1" x14ac:dyDescent="0.25">
      <c r="B17" s="15" t="s">
        <v>1301</v>
      </c>
    </row>
    <row r="18" spans="2:34" x14ac:dyDescent="0.2">
      <c r="B18" s="312" t="s">
        <v>91</v>
      </c>
      <c r="C18" s="261"/>
      <c r="D18" s="265" t="s">
        <v>74</v>
      </c>
      <c r="E18" s="265"/>
      <c r="F18" s="266"/>
      <c r="G18" s="303" t="s">
        <v>77</v>
      </c>
      <c r="H18" s="266" t="s">
        <v>78</v>
      </c>
      <c r="I18" s="287"/>
      <c r="J18" s="287"/>
      <c r="K18" s="305"/>
      <c r="L18" s="266" t="s">
        <v>80</v>
      </c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</row>
    <row r="19" spans="2:34" ht="13.5" customHeight="1" x14ac:dyDescent="0.2">
      <c r="B19" s="313"/>
      <c r="C19" s="284"/>
      <c r="D19" s="288" t="s">
        <v>75</v>
      </c>
      <c r="E19" s="288" t="s">
        <v>76</v>
      </c>
      <c r="F19" s="289" t="s">
        <v>1114</v>
      </c>
      <c r="G19" s="285"/>
      <c r="H19" s="291" t="s">
        <v>14</v>
      </c>
      <c r="I19" s="9"/>
      <c r="J19" s="291" t="s">
        <v>15</v>
      </c>
      <c r="K19" s="291" t="s">
        <v>16</v>
      </c>
      <c r="L19" s="293" t="s">
        <v>81</v>
      </c>
      <c r="M19" s="294"/>
      <c r="N19" s="295"/>
      <c r="O19" s="293" t="s">
        <v>82</v>
      </c>
      <c r="P19" s="294"/>
      <c r="Q19" s="295"/>
      <c r="R19" s="293" t="s">
        <v>83</v>
      </c>
      <c r="S19" s="294"/>
      <c r="T19" s="295"/>
      <c r="U19" s="293" t="s">
        <v>84</v>
      </c>
      <c r="V19" s="294"/>
      <c r="W19" s="295"/>
      <c r="X19" s="293" t="s">
        <v>85</v>
      </c>
      <c r="Y19" s="294"/>
      <c r="Z19" s="295"/>
      <c r="AA19" s="282" t="s">
        <v>86</v>
      </c>
      <c r="AB19" s="296"/>
      <c r="AC19" s="296"/>
    </row>
    <row r="20" spans="2:34" ht="13.5" customHeight="1" x14ac:dyDescent="0.2">
      <c r="B20" s="313"/>
      <c r="C20" s="284"/>
      <c r="D20" s="288"/>
      <c r="E20" s="288"/>
      <c r="F20" s="289"/>
      <c r="G20" s="285"/>
      <c r="H20" s="292"/>
      <c r="I20" s="10"/>
      <c r="J20" s="292"/>
      <c r="K20" s="292"/>
      <c r="L20" s="297" t="s">
        <v>74</v>
      </c>
      <c r="M20" s="291" t="s">
        <v>78</v>
      </c>
      <c r="N20" s="11"/>
      <c r="O20" s="297" t="s">
        <v>74</v>
      </c>
      <c r="P20" s="291" t="s">
        <v>78</v>
      </c>
      <c r="Q20" s="11"/>
      <c r="R20" s="297" t="s">
        <v>74</v>
      </c>
      <c r="S20" s="291" t="s">
        <v>78</v>
      </c>
      <c r="T20" s="11"/>
      <c r="U20" s="297" t="s">
        <v>74</v>
      </c>
      <c r="V20" s="291" t="s">
        <v>78</v>
      </c>
      <c r="W20" s="11"/>
      <c r="X20" s="297" t="s">
        <v>74</v>
      </c>
      <c r="Y20" s="291" t="s">
        <v>78</v>
      </c>
      <c r="Z20" s="11"/>
      <c r="AA20" s="297" t="s">
        <v>74</v>
      </c>
      <c r="AB20" s="291" t="s">
        <v>78</v>
      </c>
      <c r="AC20" s="12"/>
    </row>
    <row r="21" spans="2:34" x14ac:dyDescent="0.2">
      <c r="B21" s="313"/>
      <c r="C21" s="284"/>
      <c r="D21" s="288"/>
      <c r="E21" s="288"/>
      <c r="F21" s="289"/>
      <c r="G21" s="285"/>
      <c r="H21" s="292"/>
      <c r="I21" s="306" t="s">
        <v>1115</v>
      </c>
      <c r="J21" s="292"/>
      <c r="K21" s="292"/>
      <c r="L21" s="298"/>
      <c r="M21" s="292"/>
      <c r="N21" s="306" t="s">
        <v>1115</v>
      </c>
      <c r="O21" s="298"/>
      <c r="P21" s="292"/>
      <c r="Q21" s="306" t="s">
        <v>1115</v>
      </c>
      <c r="R21" s="298"/>
      <c r="S21" s="292"/>
      <c r="T21" s="306" t="s">
        <v>1115</v>
      </c>
      <c r="U21" s="298"/>
      <c r="V21" s="292"/>
      <c r="W21" s="306" t="s">
        <v>1115</v>
      </c>
      <c r="X21" s="298"/>
      <c r="Y21" s="292"/>
      <c r="Z21" s="306" t="s">
        <v>1115</v>
      </c>
      <c r="AA21" s="298"/>
      <c r="AB21" s="292"/>
      <c r="AC21" s="306" t="s">
        <v>1115</v>
      </c>
    </row>
    <row r="22" spans="2:34" x14ac:dyDescent="0.2">
      <c r="B22" s="313"/>
      <c r="C22" s="284"/>
      <c r="D22" s="288"/>
      <c r="E22" s="288"/>
      <c r="F22" s="289"/>
      <c r="G22" s="285"/>
      <c r="H22" s="292"/>
      <c r="I22" s="307"/>
      <c r="J22" s="292"/>
      <c r="K22" s="292"/>
      <c r="L22" s="298"/>
      <c r="M22" s="292"/>
      <c r="N22" s="307"/>
      <c r="O22" s="298"/>
      <c r="P22" s="292"/>
      <c r="Q22" s="307"/>
      <c r="R22" s="298"/>
      <c r="S22" s="292"/>
      <c r="T22" s="307"/>
      <c r="U22" s="298"/>
      <c r="V22" s="292"/>
      <c r="W22" s="307"/>
      <c r="X22" s="298"/>
      <c r="Y22" s="292"/>
      <c r="Z22" s="307"/>
      <c r="AA22" s="298"/>
      <c r="AB22" s="292"/>
      <c r="AC22" s="307"/>
    </row>
    <row r="23" spans="2:34" x14ac:dyDescent="0.2">
      <c r="B23" s="314"/>
      <c r="C23" s="262"/>
      <c r="D23" s="288"/>
      <c r="E23" s="288"/>
      <c r="F23" s="290"/>
      <c r="G23" s="304"/>
      <c r="H23" s="293"/>
      <c r="I23" s="308"/>
      <c r="J23" s="293"/>
      <c r="K23" s="293"/>
      <c r="L23" s="299"/>
      <c r="M23" s="293"/>
      <c r="N23" s="308"/>
      <c r="O23" s="299"/>
      <c r="P23" s="293"/>
      <c r="Q23" s="308"/>
      <c r="R23" s="299"/>
      <c r="S23" s="293"/>
      <c r="T23" s="308"/>
      <c r="U23" s="299"/>
      <c r="V23" s="293"/>
      <c r="W23" s="308"/>
      <c r="X23" s="299"/>
      <c r="Y23" s="293"/>
      <c r="Z23" s="308"/>
      <c r="AA23" s="299"/>
      <c r="AB23" s="293"/>
      <c r="AC23" s="308"/>
    </row>
    <row r="24" spans="2:34" ht="13.5" customHeight="1" x14ac:dyDescent="0.2">
      <c r="B24" s="13"/>
      <c r="C24" s="14"/>
      <c r="D24" s="79"/>
      <c r="E24" s="79"/>
      <c r="F24" s="79"/>
      <c r="G24" s="79" t="s">
        <v>20</v>
      </c>
      <c r="H24" s="79" t="s">
        <v>20</v>
      </c>
      <c r="I24" s="79" t="s">
        <v>20</v>
      </c>
      <c r="J24" s="79" t="s">
        <v>20</v>
      </c>
      <c r="K24" s="79" t="s">
        <v>20</v>
      </c>
      <c r="L24" s="79"/>
      <c r="M24" s="79" t="s">
        <v>20</v>
      </c>
      <c r="N24" s="79" t="s">
        <v>20</v>
      </c>
      <c r="O24" s="79"/>
      <c r="P24" s="79" t="s">
        <v>20</v>
      </c>
      <c r="Q24" s="79" t="s">
        <v>20</v>
      </c>
      <c r="R24" s="79"/>
      <c r="S24" s="79" t="s">
        <v>20</v>
      </c>
      <c r="T24" s="79" t="s">
        <v>20</v>
      </c>
      <c r="U24" s="79"/>
      <c r="V24" s="79" t="s">
        <v>20</v>
      </c>
      <c r="W24" s="79" t="s">
        <v>20</v>
      </c>
      <c r="X24" s="79"/>
      <c r="Y24" s="79" t="s">
        <v>20</v>
      </c>
      <c r="Z24" s="79" t="s">
        <v>20</v>
      </c>
      <c r="AA24" s="79"/>
      <c r="AB24" s="79" t="s">
        <v>20</v>
      </c>
      <c r="AC24" s="79" t="s">
        <v>20</v>
      </c>
      <c r="AF24" s="35">
        <f>+H25-J25-K25</f>
        <v>0</v>
      </c>
      <c r="AG24" s="35">
        <f>SUM(J25+K25)</f>
        <v>289</v>
      </c>
      <c r="AH24" s="35"/>
    </row>
    <row r="25" spans="2:34" x14ac:dyDescent="0.2">
      <c r="B25" s="315" t="s">
        <v>34</v>
      </c>
      <c r="C25" s="316"/>
      <c r="D25" s="42">
        <f>SUM(L25,O25,R25,U25,X25,AA25)</f>
        <v>12</v>
      </c>
      <c r="E25" s="42">
        <v>0</v>
      </c>
      <c r="F25" s="42">
        <v>3</v>
      </c>
      <c r="G25" s="123">
        <f>IF(D25&lt;&gt;0,(H25-I25)/D25,"-")</f>
        <v>22.666666666666668</v>
      </c>
      <c r="H25" s="42">
        <f>SUM(M25,P25,S25,V25,Y25,AB25,I25)</f>
        <v>289</v>
      </c>
      <c r="I25" s="42">
        <f>SUM(N25,Q25,T25,W25,Z25,AC25)</f>
        <v>17</v>
      </c>
      <c r="J25" s="42">
        <v>143</v>
      </c>
      <c r="K25" s="42">
        <v>146</v>
      </c>
      <c r="L25" s="42">
        <v>2</v>
      </c>
      <c r="M25" s="42">
        <v>36</v>
      </c>
      <c r="N25" s="42">
        <v>2</v>
      </c>
      <c r="O25" s="42">
        <v>2</v>
      </c>
      <c r="P25" s="42">
        <v>45</v>
      </c>
      <c r="Q25" s="42" t="s">
        <v>21</v>
      </c>
      <c r="R25" s="42">
        <v>2</v>
      </c>
      <c r="S25" s="42">
        <v>51</v>
      </c>
      <c r="T25" s="42">
        <v>3</v>
      </c>
      <c r="U25" s="42">
        <v>2</v>
      </c>
      <c r="V25" s="42">
        <v>47</v>
      </c>
      <c r="W25" s="42">
        <v>3</v>
      </c>
      <c r="X25" s="42">
        <v>2</v>
      </c>
      <c r="Y25" s="42">
        <v>42</v>
      </c>
      <c r="Z25" s="42">
        <v>6</v>
      </c>
      <c r="AA25" s="42">
        <v>2</v>
      </c>
      <c r="AB25" s="42">
        <v>51</v>
      </c>
      <c r="AC25" s="42">
        <v>3</v>
      </c>
      <c r="AF25" s="35">
        <f t="shared" ref="AF25:AF47" si="2">+H26-J26-K26</f>
        <v>0</v>
      </c>
      <c r="AG25" s="35">
        <f t="shared" ref="AG25:AG47" si="3">SUM(J26+K26)</f>
        <v>494</v>
      </c>
    </row>
    <row r="26" spans="2:34" x14ac:dyDescent="0.2">
      <c r="B26" s="315" t="s">
        <v>24</v>
      </c>
      <c r="C26" s="316"/>
      <c r="D26" s="42">
        <f>SUM(L26,O26,R26,U26,X26,AA26)</f>
        <v>16</v>
      </c>
      <c r="E26" s="42">
        <v>0</v>
      </c>
      <c r="F26" s="42">
        <v>6</v>
      </c>
      <c r="G26" s="123">
        <f>IF(D26&lt;&gt;0,(H26-I26)/D26,"-")</f>
        <v>28.6875</v>
      </c>
      <c r="H26" s="42">
        <f>SUM(M26,P26,S26,V26,Y26,AB26,I26)</f>
        <v>494</v>
      </c>
      <c r="I26" s="42">
        <f>SUM(N26,Q26,T26,W26,Z26,AC26)</f>
        <v>35</v>
      </c>
      <c r="J26" s="42">
        <v>247</v>
      </c>
      <c r="K26" s="42">
        <v>247</v>
      </c>
      <c r="L26" s="42">
        <v>2</v>
      </c>
      <c r="M26" s="42">
        <v>61</v>
      </c>
      <c r="N26" s="42">
        <v>0</v>
      </c>
      <c r="O26" s="42">
        <v>2</v>
      </c>
      <c r="P26" s="42">
        <v>70</v>
      </c>
      <c r="Q26" s="42">
        <v>2</v>
      </c>
      <c r="R26" s="42">
        <v>3</v>
      </c>
      <c r="S26" s="42">
        <v>77</v>
      </c>
      <c r="T26" s="42">
        <v>11</v>
      </c>
      <c r="U26" s="42">
        <v>3</v>
      </c>
      <c r="V26" s="42">
        <v>87</v>
      </c>
      <c r="W26" s="42">
        <v>8</v>
      </c>
      <c r="X26" s="42">
        <v>3</v>
      </c>
      <c r="Y26" s="42">
        <v>90</v>
      </c>
      <c r="Z26" s="42">
        <v>7</v>
      </c>
      <c r="AA26" s="42">
        <v>3</v>
      </c>
      <c r="AB26" s="42">
        <v>74</v>
      </c>
      <c r="AC26" s="42">
        <v>7</v>
      </c>
      <c r="AF26" s="35">
        <f t="shared" si="2"/>
        <v>0</v>
      </c>
      <c r="AG26" s="35">
        <f t="shared" si="3"/>
        <v>355</v>
      </c>
    </row>
    <row r="27" spans="2:34" x14ac:dyDescent="0.2">
      <c r="B27" s="315" t="s">
        <v>25</v>
      </c>
      <c r="C27" s="316"/>
      <c r="D27" s="42">
        <f t="shared" ref="D27:D48" si="4">SUM(L27,O27,R27,U27,X27,AA27)</f>
        <v>12</v>
      </c>
      <c r="E27" s="42">
        <v>0</v>
      </c>
      <c r="F27" s="42">
        <v>5</v>
      </c>
      <c r="G27" s="123">
        <f t="shared" ref="G27:G48" si="5">IF(D27&lt;&gt;0,(H27-I27)/D27,"-")</f>
        <v>26.833333333333332</v>
      </c>
      <c r="H27" s="42">
        <f t="shared" ref="H27:H48" si="6">SUM(M27,P27,S27,V27,Y27,AB27,I27)</f>
        <v>355</v>
      </c>
      <c r="I27" s="42">
        <f t="shared" ref="I27:I48" si="7">SUM(N27,Q27,T27,W27,Z27,AC27)</f>
        <v>33</v>
      </c>
      <c r="J27" s="42">
        <v>191</v>
      </c>
      <c r="K27" s="42">
        <v>164</v>
      </c>
      <c r="L27" s="42">
        <v>2</v>
      </c>
      <c r="M27" s="42">
        <v>50</v>
      </c>
      <c r="N27" s="42">
        <v>3</v>
      </c>
      <c r="O27" s="42">
        <v>2</v>
      </c>
      <c r="P27" s="42">
        <v>57</v>
      </c>
      <c r="Q27" s="42">
        <v>1</v>
      </c>
      <c r="R27" s="42">
        <v>2</v>
      </c>
      <c r="S27" s="42">
        <v>52</v>
      </c>
      <c r="T27" s="42">
        <v>3</v>
      </c>
      <c r="U27" s="42">
        <v>2</v>
      </c>
      <c r="V27" s="42">
        <v>56</v>
      </c>
      <c r="W27" s="42">
        <v>9</v>
      </c>
      <c r="X27" s="42">
        <v>2</v>
      </c>
      <c r="Y27" s="42">
        <v>59</v>
      </c>
      <c r="Z27" s="42">
        <v>5</v>
      </c>
      <c r="AA27" s="42">
        <v>2</v>
      </c>
      <c r="AB27" s="42">
        <v>48</v>
      </c>
      <c r="AC27" s="42">
        <v>12</v>
      </c>
      <c r="AF27" s="35">
        <f t="shared" si="2"/>
        <v>0</v>
      </c>
      <c r="AG27" s="35">
        <f t="shared" si="3"/>
        <v>399</v>
      </c>
    </row>
    <row r="28" spans="2:34" x14ac:dyDescent="0.2">
      <c r="B28" s="315" t="s">
        <v>26</v>
      </c>
      <c r="C28" s="316"/>
      <c r="D28" s="42">
        <f t="shared" si="4"/>
        <v>14</v>
      </c>
      <c r="E28" s="42">
        <v>0</v>
      </c>
      <c r="F28" s="42">
        <v>4</v>
      </c>
      <c r="G28" s="123">
        <f t="shared" si="5"/>
        <v>26.785714285714285</v>
      </c>
      <c r="H28" s="42">
        <f t="shared" si="6"/>
        <v>399</v>
      </c>
      <c r="I28" s="42">
        <f t="shared" si="7"/>
        <v>24</v>
      </c>
      <c r="J28" s="42">
        <v>221</v>
      </c>
      <c r="K28" s="42">
        <v>178</v>
      </c>
      <c r="L28" s="42">
        <v>2</v>
      </c>
      <c r="M28" s="42">
        <v>53</v>
      </c>
      <c r="N28" s="42">
        <v>3</v>
      </c>
      <c r="O28" s="42">
        <v>2</v>
      </c>
      <c r="P28" s="42">
        <v>57</v>
      </c>
      <c r="Q28" s="42">
        <v>4</v>
      </c>
      <c r="R28" s="42">
        <v>3</v>
      </c>
      <c r="S28" s="42">
        <v>73</v>
      </c>
      <c r="T28" s="42">
        <v>2</v>
      </c>
      <c r="U28" s="42">
        <v>2</v>
      </c>
      <c r="V28" s="42">
        <v>65</v>
      </c>
      <c r="W28" s="42">
        <v>8</v>
      </c>
      <c r="X28" s="42">
        <v>2</v>
      </c>
      <c r="Y28" s="42">
        <v>49</v>
      </c>
      <c r="Z28" s="42">
        <v>1</v>
      </c>
      <c r="AA28" s="42">
        <v>3</v>
      </c>
      <c r="AB28" s="42">
        <v>78</v>
      </c>
      <c r="AC28" s="42">
        <v>6</v>
      </c>
      <c r="AF28" s="35">
        <f t="shared" si="2"/>
        <v>0</v>
      </c>
      <c r="AG28" s="35">
        <f t="shared" si="3"/>
        <v>384</v>
      </c>
    </row>
    <row r="29" spans="2:34" x14ac:dyDescent="0.2">
      <c r="B29" s="315" t="s">
        <v>35</v>
      </c>
      <c r="C29" s="316"/>
      <c r="D29" s="42">
        <f t="shared" si="4"/>
        <v>13</v>
      </c>
      <c r="E29" s="42">
        <v>0</v>
      </c>
      <c r="F29" s="42">
        <v>5</v>
      </c>
      <c r="G29" s="123">
        <f t="shared" si="5"/>
        <v>27.23076923076923</v>
      </c>
      <c r="H29" s="42">
        <f t="shared" si="6"/>
        <v>384</v>
      </c>
      <c r="I29" s="42">
        <f t="shared" si="7"/>
        <v>30</v>
      </c>
      <c r="J29" s="42">
        <v>189</v>
      </c>
      <c r="K29" s="42">
        <v>195</v>
      </c>
      <c r="L29" s="42">
        <v>2</v>
      </c>
      <c r="M29" s="42">
        <v>52</v>
      </c>
      <c r="N29" s="42">
        <v>4</v>
      </c>
      <c r="O29" s="42">
        <v>3</v>
      </c>
      <c r="P29" s="42">
        <v>72</v>
      </c>
      <c r="Q29" s="42">
        <v>1</v>
      </c>
      <c r="R29" s="42">
        <v>2</v>
      </c>
      <c r="S29" s="42">
        <v>50</v>
      </c>
      <c r="T29" s="42">
        <v>8</v>
      </c>
      <c r="U29" s="42">
        <v>2</v>
      </c>
      <c r="V29" s="42">
        <v>65</v>
      </c>
      <c r="W29" s="42">
        <v>7</v>
      </c>
      <c r="X29" s="42">
        <v>2</v>
      </c>
      <c r="Y29" s="42">
        <v>59</v>
      </c>
      <c r="Z29" s="42">
        <v>3</v>
      </c>
      <c r="AA29" s="42">
        <v>2</v>
      </c>
      <c r="AB29" s="42">
        <v>56</v>
      </c>
      <c r="AC29" s="42">
        <v>7</v>
      </c>
      <c r="AF29" s="35">
        <f t="shared" si="2"/>
        <v>0</v>
      </c>
      <c r="AG29" s="35">
        <f t="shared" si="3"/>
        <v>164</v>
      </c>
    </row>
    <row r="30" spans="2:34" x14ac:dyDescent="0.2">
      <c r="B30" s="315" t="s">
        <v>36</v>
      </c>
      <c r="C30" s="316"/>
      <c r="D30" s="42">
        <f t="shared" si="4"/>
        <v>6</v>
      </c>
      <c r="E30" s="42">
        <v>0</v>
      </c>
      <c r="F30" s="42">
        <v>2</v>
      </c>
      <c r="G30" s="123">
        <f t="shared" si="5"/>
        <v>24.666666666666668</v>
      </c>
      <c r="H30" s="42">
        <f t="shared" si="6"/>
        <v>164</v>
      </c>
      <c r="I30" s="42">
        <f t="shared" si="7"/>
        <v>16</v>
      </c>
      <c r="J30" s="42">
        <v>85</v>
      </c>
      <c r="K30" s="42">
        <v>79</v>
      </c>
      <c r="L30" s="42">
        <v>1</v>
      </c>
      <c r="M30" s="42">
        <v>23</v>
      </c>
      <c r="N30" s="42">
        <v>3</v>
      </c>
      <c r="O30" s="42">
        <v>1</v>
      </c>
      <c r="P30" s="42">
        <v>21</v>
      </c>
      <c r="Q30" s="42">
        <v>1</v>
      </c>
      <c r="R30" s="42">
        <v>1</v>
      </c>
      <c r="S30" s="42">
        <v>35</v>
      </c>
      <c r="T30" s="42" t="s">
        <v>1285</v>
      </c>
      <c r="U30" s="42">
        <v>1</v>
      </c>
      <c r="V30" s="42">
        <v>20</v>
      </c>
      <c r="W30" s="42">
        <v>4</v>
      </c>
      <c r="X30" s="42">
        <v>1</v>
      </c>
      <c r="Y30" s="42">
        <v>28</v>
      </c>
      <c r="Z30" s="42">
        <v>3</v>
      </c>
      <c r="AA30" s="42">
        <v>1</v>
      </c>
      <c r="AB30" s="42">
        <v>21</v>
      </c>
      <c r="AC30" s="42">
        <v>5</v>
      </c>
      <c r="AF30" s="35">
        <f t="shared" si="2"/>
        <v>0</v>
      </c>
      <c r="AG30" s="35">
        <f t="shared" si="3"/>
        <v>503</v>
      </c>
    </row>
    <row r="31" spans="2:34" x14ac:dyDescent="0.2">
      <c r="B31" s="315" t="s">
        <v>37</v>
      </c>
      <c r="C31" s="316"/>
      <c r="D31" s="42">
        <f t="shared" si="4"/>
        <v>16</v>
      </c>
      <c r="E31" s="42">
        <v>0</v>
      </c>
      <c r="F31" s="42">
        <v>5</v>
      </c>
      <c r="G31" s="123">
        <f t="shared" si="5"/>
        <v>29.375</v>
      </c>
      <c r="H31" s="42">
        <f t="shared" si="6"/>
        <v>503</v>
      </c>
      <c r="I31" s="42">
        <f t="shared" si="7"/>
        <v>33</v>
      </c>
      <c r="J31" s="42">
        <v>267</v>
      </c>
      <c r="K31" s="42">
        <v>236</v>
      </c>
      <c r="L31" s="42">
        <v>3</v>
      </c>
      <c r="M31" s="42">
        <v>84</v>
      </c>
      <c r="N31" s="42">
        <v>2</v>
      </c>
      <c r="O31" s="42">
        <v>2</v>
      </c>
      <c r="P31" s="42">
        <v>69</v>
      </c>
      <c r="Q31" s="42">
        <v>2</v>
      </c>
      <c r="R31" s="42">
        <v>3</v>
      </c>
      <c r="S31" s="42">
        <v>82</v>
      </c>
      <c r="T31" s="42">
        <v>6</v>
      </c>
      <c r="U31" s="42">
        <v>2</v>
      </c>
      <c r="V31" s="42">
        <v>69</v>
      </c>
      <c r="W31" s="42">
        <v>7</v>
      </c>
      <c r="X31" s="42">
        <v>3</v>
      </c>
      <c r="Y31" s="42">
        <v>93</v>
      </c>
      <c r="Z31" s="42">
        <v>7</v>
      </c>
      <c r="AA31" s="42">
        <v>3</v>
      </c>
      <c r="AB31" s="42">
        <v>73</v>
      </c>
      <c r="AC31" s="42">
        <v>9</v>
      </c>
      <c r="AF31" s="35">
        <f t="shared" si="2"/>
        <v>0</v>
      </c>
      <c r="AG31" s="35">
        <f t="shared" si="3"/>
        <v>469</v>
      </c>
    </row>
    <row r="32" spans="2:34" x14ac:dyDescent="0.2">
      <c r="B32" s="315" t="s">
        <v>38</v>
      </c>
      <c r="C32" s="316"/>
      <c r="D32" s="42">
        <f t="shared" si="4"/>
        <v>17</v>
      </c>
      <c r="E32" s="42">
        <v>0</v>
      </c>
      <c r="F32" s="42">
        <v>4</v>
      </c>
      <c r="G32" s="123">
        <f>IF(D32&lt;&gt;0,(H32-I32)/D32,"-")</f>
        <v>26.058823529411764</v>
      </c>
      <c r="H32" s="42">
        <f t="shared" si="6"/>
        <v>469</v>
      </c>
      <c r="I32" s="42">
        <f t="shared" si="7"/>
        <v>26</v>
      </c>
      <c r="J32" s="42">
        <v>237</v>
      </c>
      <c r="K32" s="42">
        <v>232</v>
      </c>
      <c r="L32" s="42">
        <v>2</v>
      </c>
      <c r="M32" s="42">
        <v>68</v>
      </c>
      <c r="N32" s="42">
        <v>4</v>
      </c>
      <c r="O32" s="42">
        <v>3</v>
      </c>
      <c r="P32" s="42">
        <v>72</v>
      </c>
      <c r="Q32" s="42">
        <v>3</v>
      </c>
      <c r="R32" s="42">
        <v>3</v>
      </c>
      <c r="S32" s="42">
        <v>76</v>
      </c>
      <c r="T32" s="42">
        <v>9</v>
      </c>
      <c r="U32" s="42">
        <v>3</v>
      </c>
      <c r="V32" s="42">
        <v>72</v>
      </c>
      <c r="W32" s="42">
        <v>3</v>
      </c>
      <c r="X32" s="42">
        <v>3</v>
      </c>
      <c r="Y32" s="42">
        <v>80</v>
      </c>
      <c r="Z32" s="42">
        <v>6</v>
      </c>
      <c r="AA32" s="42">
        <v>3</v>
      </c>
      <c r="AB32" s="42">
        <v>75</v>
      </c>
      <c r="AC32" s="42">
        <v>1</v>
      </c>
      <c r="AF32" s="35">
        <f t="shared" si="2"/>
        <v>0</v>
      </c>
      <c r="AG32" s="35">
        <f t="shared" si="3"/>
        <v>684</v>
      </c>
    </row>
    <row r="33" spans="2:33" x14ac:dyDescent="0.2">
      <c r="B33" s="315" t="s">
        <v>39</v>
      </c>
      <c r="C33" s="316"/>
      <c r="D33" s="42">
        <f t="shared" si="4"/>
        <v>22</v>
      </c>
      <c r="E33" s="42">
        <v>0</v>
      </c>
      <c r="F33" s="42">
        <v>5</v>
      </c>
      <c r="G33" s="123">
        <f t="shared" si="5"/>
        <v>29.681818181818183</v>
      </c>
      <c r="H33" s="42">
        <f t="shared" si="6"/>
        <v>684</v>
      </c>
      <c r="I33" s="42">
        <f t="shared" si="7"/>
        <v>31</v>
      </c>
      <c r="J33" s="42">
        <v>330</v>
      </c>
      <c r="K33" s="42">
        <v>354</v>
      </c>
      <c r="L33" s="42">
        <v>4</v>
      </c>
      <c r="M33" s="42">
        <v>116</v>
      </c>
      <c r="N33" s="42">
        <v>4</v>
      </c>
      <c r="O33" s="42">
        <v>4</v>
      </c>
      <c r="P33" s="42">
        <v>106</v>
      </c>
      <c r="Q33" s="42">
        <v>6</v>
      </c>
      <c r="R33" s="42">
        <v>3</v>
      </c>
      <c r="S33" s="42">
        <v>104</v>
      </c>
      <c r="T33" s="42">
        <v>5</v>
      </c>
      <c r="U33" s="42">
        <v>4</v>
      </c>
      <c r="V33" s="42">
        <v>108</v>
      </c>
      <c r="W33" s="42">
        <v>5</v>
      </c>
      <c r="X33" s="42">
        <v>3</v>
      </c>
      <c r="Y33" s="42">
        <v>105</v>
      </c>
      <c r="Z33" s="42">
        <v>3</v>
      </c>
      <c r="AA33" s="42">
        <v>4</v>
      </c>
      <c r="AB33" s="42">
        <v>114</v>
      </c>
      <c r="AC33" s="42">
        <v>8</v>
      </c>
      <c r="AF33" s="35">
        <f t="shared" si="2"/>
        <v>0</v>
      </c>
      <c r="AG33" s="35">
        <f t="shared" si="3"/>
        <v>187</v>
      </c>
    </row>
    <row r="34" spans="2:33" x14ac:dyDescent="0.2">
      <c r="B34" s="315" t="s">
        <v>40</v>
      </c>
      <c r="C34" s="316"/>
      <c r="D34" s="42">
        <f t="shared" si="4"/>
        <v>6</v>
      </c>
      <c r="E34" s="42">
        <v>0</v>
      </c>
      <c r="F34" s="42">
        <v>3</v>
      </c>
      <c r="G34" s="123">
        <f t="shared" si="5"/>
        <v>28.833333333333332</v>
      </c>
      <c r="H34" s="42">
        <f t="shared" si="6"/>
        <v>187</v>
      </c>
      <c r="I34" s="42">
        <f t="shared" si="7"/>
        <v>14</v>
      </c>
      <c r="J34" s="42">
        <v>91</v>
      </c>
      <c r="K34" s="42">
        <v>96</v>
      </c>
      <c r="L34" s="42">
        <v>1</v>
      </c>
      <c r="M34" s="42">
        <v>26</v>
      </c>
      <c r="N34" s="42" t="s">
        <v>1285</v>
      </c>
      <c r="O34" s="42">
        <v>1</v>
      </c>
      <c r="P34" s="42">
        <v>27</v>
      </c>
      <c r="Q34" s="42">
        <v>2</v>
      </c>
      <c r="R34" s="42">
        <v>1</v>
      </c>
      <c r="S34" s="42">
        <v>31</v>
      </c>
      <c r="T34" s="42">
        <v>3</v>
      </c>
      <c r="U34" s="42">
        <v>1</v>
      </c>
      <c r="V34" s="42">
        <v>29</v>
      </c>
      <c r="W34" s="42">
        <v>1</v>
      </c>
      <c r="X34" s="42">
        <v>1</v>
      </c>
      <c r="Y34" s="42">
        <v>32</v>
      </c>
      <c r="Z34" s="42">
        <v>4</v>
      </c>
      <c r="AA34" s="42">
        <v>1</v>
      </c>
      <c r="AB34" s="42">
        <v>28</v>
      </c>
      <c r="AC34" s="42">
        <v>4</v>
      </c>
      <c r="AF34" s="35">
        <f t="shared" si="2"/>
        <v>0</v>
      </c>
      <c r="AG34" s="35">
        <f t="shared" si="3"/>
        <v>206</v>
      </c>
    </row>
    <row r="35" spans="2:33" x14ac:dyDescent="0.2">
      <c r="B35" s="315" t="s">
        <v>27</v>
      </c>
      <c r="C35" s="316"/>
      <c r="D35" s="42">
        <f t="shared" si="4"/>
        <v>8</v>
      </c>
      <c r="E35" s="42">
        <v>0</v>
      </c>
      <c r="F35" s="42">
        <v>2</v>
      </c>
      <c r="G35" s="123">
        <f t="shared" si="5"/>
        <v>24.375</v>
      </c>
      <c r="H35" s="42">
        <f t="shared" si="6"/>
        <v>206</v>
      </c>
      <c r="I35" s="42">
        <f t="shared" si="7"/>
        <v>11</v>
      </c>
      <c r="J35" s="42">
        <v>107</v>
      </c>
      <c r="K35" s="42">
        <v>99</v>
      </c>
      <c r="L35" s="42">
        <v>1</v>
      </c>
      <c r="M35" s="42">
        <v>23</v>
      </c>
      <c r="N35" s="42">
        <v>1</v>
      </c>
      <c r="O35" s="42">
        <v>2</v>
      </c>
      <c r="P35" s="42">
        <v>38</v>
      </c>
      <c r="Q35" s="42">
        <v>3</v>
      </c>
      <c r="R35" s="42">
        <v>1</v>
      </c>
      <c r="S35" s="42">
        <v>30</v>
      </c>
      <c r="T35" s="42">
        <v>1</v>
      </c>
      <c r="U35" s="42">
        <v>1</v>
      </c>
      <c r="V35" s="42">
        <v>32</v>
      </c>
      <c r="W35" s="42">
        <v>1</v>
      </c>
      <c r="X35" s="42">
        <v>1</v>
      </c>
      <c r="Y35" s="42">
        <v>27</v>
      </c>
      <c r="Z35" s="42">
        <v>3</v>
      </c>
      <c r="AA35" s="42">
        <v>2</v>
      </c>
      <c r="AB35" s="42">
        <v>45</v>
      </c>
      <c r="AC35" s="42">
        <v>2</v>
      </c>
      <c r="AF35" s="35">
        <f t="shared" si="2"/>
        <v>0</v>
      </c>
      <c r="AG35" s="35">
        <f t="shared" si="3"/>
        <v>489</v>
      </c>
    </row>
    <row r="36" spans="2:33" x14ac:dyDescent="0.2">
      <c r="B36" s="315" t="s">
        <v>28</v>
      </c>
      <c r="C36" s="316"/>
      <c r="D36" s="42">
        <f t="shared" si="4"/>
        <v>18</v>
      </c>
      <c r="E36" s="42">
        <v>0</v>
      </c>
      <c r="F36" s="42">
        <v>4</v>
      </c>
      <c r="G36" s="123">
        <f t="shared" si="5"/>
        <v>25.666666666666668</v>
      </c>
      <c r="H36" s="42">
        <f t="shared" si="6"/>
        <v>489</v>
      </c>
      <c r="I36" s="42">
        <f t="shared" si="7"/>
        <v>27</v>
      </c>
      <c r="J36" s="42">
        <v>252</v>
      </c>
      <c r="K36" s="42">
        <v>237</v>
      </c>
      <c r="L36" s="42">
        <v>3</v>
      </c>
      <c r="M36" s="42">
        <v>72</v>
      </c>
      <c r="N36" s="42">
        <v>4</v>
      </c>
      <c r="O36" s="42">
        <v>3</v>
      </c>
      <c r="P36" s="42">
        <v>75</v>
      </c>
      <c r="Q36" s="42">
        <v>4</v>
      </c>
      <c r="R36" s="42">
        <v>3</v>
      </c>
      <c r="S36" s="42">
        <v>74</v>
      </c>
      <c r="T36" s="42">
        <v>4</v>
      </c>
      <c r="U36" s="42">
        <v>3</v>
      </c>
      <c r="V36" s="42">
        <v>73</v>
      </c>
      <c r="W36" s="42">
        <v>1</v>
      </c>
      <c r="X36" s="42">
        <v>3</v>
      </c>
      <c r="Y36" s="42">
        <v>92</v>
      </c>
      <c r="Z36" s="42">
        <v>3</v>
      </c>
      <c r="AA36" s="42">
        <v>3</v>
      </c>
      <c r="AB36" s="42">
        <v>76</v>
      </c>
      <c r="AC36" s="42">
        <v>11</v>
      </c>
      <c r="AF36" s="35">
        <f t="shared" si="2"/>
        <v>0</v>
      </c>
      <c r="AG36" s="35">
        <f t="shared" si="3"/>
        <v>211</v>
      </c>
    </row>
    <row r="37" spans="2:33" x14ac:dyDescent="0.2">
      <c r="B37" s="315" t="s">
        <v>29</v>
      </c>
      <c r="C37" s="316"/>
      <c r="D37" s="42">
        <f t="shared" si="4"/>
        <v>8</v>
      </c>
      <c r="E37" s="42">
        <v>0</v>
      </c>
      <c r="F37" s="42">
        <v>2</v>
      </c>
      <c r="G37" s="123">
        <f t="shared" si="5"/>
        <v>24.875</v>
      </c>
      <c r="H37" s="42">
        <f t="shared" si="6"/>
        <v>211</v>
      </c>
      <c r="I37" s="42">
        <f t="shared" si="7"/>
        <v>12</v>
      </c>
      <c r="J37" s="42">
        <v>112</v>
      </c>
      <c r="K37" s="42">
        <v>99</v>
      </c>
      <c r="L37" s="42">
        <v>1</v>
      </c>
      <c r="M37" s="42">
        <v>32</v>
      </c>
      <c r="N37" s="42">
        <v>1</v>
      </c>
      <c r="O37" s="42">
        <v>1</v>
      </c>
      <c r="P37" s="42">
        <v>29</v>
      </c>
      <c r="Q37" s="42">
        <v>2</v>
      </c>
      <c r="R37" s="42">
        <v>1</v>
      </c>
      <c r="S37" s="42">
        <v>32</v>
      </c>
      <c r="T37" s="42">
        <v>1</v>
      </c>
      <c r="U37" s="42">
        <v>2</v>
      </c>
      <c r="V37" s="42">
        <v>40</v>
      </c>
      <c r="W37" s="42">
        <v>2</v>
      </c>
      <c r="X37" s="42">
        <v>1</v>
      </c>
      <c r="Y37" s="42">
        <v>28</v>
      </c>
      <c r="Z37" s="42">
        <v>4</v>
      </c>
      <c r="AA37" s="42">
        <v>2</v>
      </c>
      <c r="AB37" s="42">
        <v>38</v>
      </c>
      <c r="AC37" s="42">
        <v>2</v>
      </c>
      <c r="AF37" s="35">
        <f t="shared" si="2"/>
        <v>0</v>
      </c>
      <c r="AG37" s="35">
        <f t="shared" si="3"/>
        <v>47</v>
      </c>
    </row>
    <row r="38" spans="2:33" x14ac:dyDescent="0.2">
      <c r="B38" s="315" t="s">
        <v>41</v>
      </c>
      <c r="C38" s="316"/>
      <c r="D38" s="42">
        <f t="shared" si="4"/>
        <v>6</v>
      </c>
      <c r="E38" s="42">
        <v>0</v>
      </c>
      <c r="F38" s="42">
        <v>1</v>
      </c>
      <c r="G38" s="123">
        <f t="shared" si="5"/>
        <v>7.166666666666667</v>
      </c>
      <c r="H38" s="42">
        <f t="shared" si="6"/>
        <v>47</v>
      </c>
      <c r="I38" s="42">
        <f t="shared" si="7"/>
        <v>4</v>
      </c>
      <c r="J38" s="42">
        <v>26</v>
      </c>
      <c r="K38" s="42">
        <v>21</v>
      </c>
      <c r="L38" s="42">
        <v>1</v>
      </c>
      <c r="M38" s="42">
        <v>4</v>
      </c>
      <c r="N38" s="42" t="s">
        <v>1285</v>
      </c>
      <c r="O38" s="42">
        <v>1</v>
      </c>
      <c r="P38" s="42">
        <v>11</v>
      </c>
      <c r="Q38" s="42" t="s">
        <v>1285</v>
      </c>
      <c r="R38" s="42">
        <v>1</v>
      </c>
      <c r="S38" s="42">
        <v>6</v>
      </c>
      <c r="T38" s="42" t="s">
        <v>1285</v>
      </c>
      <c r="U38" s="42">
        <v>1</v>
      </c>
      <c r="V38" s="42">
        <v>8</v>
      </c>
      <c r="W38" s="42">
        <v>1</v>
      </c>
      <c r="X38" s="42">
        <v>1</v>
      </c>
      <c r="Y38" s="42">
        <v>7</v>
      </c>
      <c r="Z38" s="42">
        <v>2</v>
      </c>
      <c r="AA38" s="42">
        <v>1</v>
      </c>
      <c r="AB38" s="42">
        <v>7</v>
      </c>
      <c r="AC38" s="42">
        <v>1</v>
      </c>
      <c r="AF38" s="35">
        <f t="shared" si="2"/>
        <v>0</v>
      </c>
      <c r="AG38" s="35">
        <f t="shared" si="3"/>
        <v>255</v>
      </c>
    </row>
    <row r="39" spans="2:33" x14ac:dyDescent="0.2">
      <c r="B39" s="315" t="s">
        <v>42</v>
      </c>
      <c r="C39" s="316"/>
      <c r="D39" s="42">
        <f t="shared" si="4"/>
        <v>10</v>
      </c>
      <c r="E39" s="42">
        <v>0</v>
      </c>
      <c r="F39" s="42">
        <v>3</v>
      </c>
      <c r="G39" s="123">
        <f t="shared" si="5"/>
        <v>23.8</v>
      </c>
      <c r="H39" s="42">
        <f t="shared" si="6"/>
        <v>255</v>
      </c>
      <c r="I39" s="42">
        <f t="shared" si="7"/>
        <v>17</v>
      </c>
      <c r="J39" s="42">
        <v>128</v>
      </c>
      <c r="K39" s="42">
        <v>127</v>
      </c>
      <c r="L39" s="42">
        <v>2</v>
      </c>
      <c r="M39" s="42">
        <v>45</v>
      </c>
      <c r="N39" s="42">
        <v>4</v>
      </c>
      <c r="O39" s="42">
        <v>1</v>
      </c>
      <c r="P39" s="42">
        <v>26</v>
      </c>
      <c r="Q39" s="42">
        <v>1</v>
      </c>
      <c r="R39" s="42">
        <v>2</v>
      </c>
      <c r="S39" s="42">
        <v>42</v>
      </c>
      <c r="T39" s="42">
        <v>2</v>
      </c>
      <c r="U39" s="42">
        <v>1</v>
      </c>
      <c r="V39" s="42">
        <v>35</v>
      </c>
      <c r="W39" s="42">
        <v>3</v>
      </c>
      <c r="X39" s="42">
        <v>2</v>
      </c>
      <c r="Y39" s="42">
        <v>45</v>
      </c>
      <c r="Z39" s="42">
        <v>2</v>
      </c>
      <c r="AA39" s="42">
        <v>2</v>
      </c>
      <c r="AB39" s="42">
        <v>45</v>
      </c>
      <c r="AC39" s="42">
        <v>5</v>
      </c>
      <c r="AF39" s="35">
        <f t="shared" si="2"/>
        <v>0</v>
      </c>
      <c r="AG39" s="35">
        <f t="shared" si="3"/>
        <v>651</v>
      </c>
    </row>
    <row r="40" spans="2:33" x14ac:dyDescent="0.2">
      <c r="B40" s="315" t="s">
        <v>30</v>
      </c>
      <c r="C40" s="316"/>
      <c r="D40" s="42">
        <f t="shared" si="4"/>
        <v>21</v>
      </c>
      <c r="E40" s="42">
        <v>0</v>
      </c>
      <c r="F40" s="42">
        <v>5</v>
      </c>
      <c r="G40" s="123">
        <f t="shared" si="5"/>
        <v>29.38095238095238</v>
      </c>
      <c r="H40" s="42">
        <f t="shared" si="6"/>
        <v>651</v>
      </c>
      <c r="I40" s="42">
        <f t="shared" si="7"/>
        <v>34</v>
      </c>
      <c r="J40" s="42">
        <v>312</v>
      </c>
      <c r="K40" s="42">
        <v>339</v>
      </c>
      <c r="L40" s="42">
        <v>3</v>
      </c>
      <c r="M40" s="42">
        <v>93</v>
      </c>
      <c r="N40" s="42">
        <v>7</v>
      </c>
      <c r="O40" s="42">
        <v>3</v>
      </c>
      <c r="P40" s="42">
        <v>96</v>
      </c>
      <c r="Q40" s="42">
        <v>5</v>
      </c>
      <c r="R40" s="42">
        <v>4</v>
      </c>
      <c r="S40" s="42">
        <v>110</v>
      </c>
      <c r="T40" s="42">
        <v>4</v>
      </c>
      <c r="U40" s="42">
        <v>3</v>
      </c>
      <c r="V40" s="42">
        <v>104</v>
      </c>
      <c r="W40" s="42">
        <v>6</v>
      </c>
      <c r="X40" s="42">
        <v>4</v>
      </c>
      <c r="Y40" s="42">
        <v>107</v>
      </c>
      <c r="Z40" s="42">
        <v>5</v>
      </c>
      <c r="AA40" s="42">
        <v>4</v>
      </c>
      <c r="AB40" s="42">
        <v>107</v>
      </c>
      <c r="AC40" s="42">
        <v>7</v>
      </c>
      <c r="AF40" s="35" t="e">
        <f>+#REF!-#REF!-#REF!</f>
        <v>#REF!</v>
      </c>
      <c r="AG40" s="35" t="e">
        <f>SUM(#REF!+#REF!)</f>
        <v>#REF!</v>
      </c>
    </row>
    <row r="41" spans="2:33" x14ac:dyDescent="0.2">
      <c r="B41" s="315" t="s">
        <v>31</v>
      </c>
      <c r="C41" s="316"/>
      <c r="D41" s="42">
        <f t="shared" si="4"/>
        <v>13</v>
      </c>
      <c r="E41" s="42">
        <v>0</v>
      </c>
      <c r="F41" s="42">
        <v>4</v>
      </c>
      <c r="G41" s="123">
        <f t="shared" si="5"/>
        <v>30.692307692307693</v>
      </c>
      <c r="H41" s="42">
        <f t="shared" si="6"/>
        <v>422</v>
      </c>
      <c r="I41" s="42">
        <f t="shared" si="7"/>
        <v>23</v>
      </c>
      <c r="J41" s="42">
        <v>219</v>
      </c>
      <c r="K41" s="42">
        <v>203</v>
      </c>
      <c r="L41" s="42">
        <v>2</v>
      </c>
      <c r="M41" s="42">
        <v>59</v>
      </c>
      <c r="N41" s="42">
        <v>2</v>
      </c>
      <c r="O41" s="42">
        <v>2</v>
      </c>
      <c r="P41" s="42">
        <v>57</v>
      </c>
      <c r="Q41" s="42">
        <v>5</v>
      </c>
      <c r="R41" s="42">
        <v>2</v>
      </c>
      <c r="S41" s="42">
        <v>64</v>
      </c>
      <c r="T41" s="42">
        <v>6</v>
      </c>
      <c r="U41" s="42">
        <v>2</v>
      </c>
      <c r="V41" s="42">
        <v>68</v>
      </c>
      <c r="W41" s="42">
        <v>3</v>
      </c>
      <c r="X41" s="42">
        <v>3</v>
      </c>
      <c r="Y41" s="42">
        <v>87</v>
      </c>
      <c r="Z41" s="42">
        <v>5</v>
      </c>
      <c r="AA41" s="42">
        <v>2</v>
      </c>
      <c r="AB41" s="42">
        <v>64</v>
      </c>
      <c r="AC41" s="42">
        <v>2</v>
      </c>
      <c r="AF41" s="35">
        <f t="shared" si="2"/>
        <v>0</v>
      </c>
      <c r="AG41" s="35">
        <f t="shared" si="3"/>
        <v>318</v>
      </c>
    </row>
    <row r="42" spans="2:33" x14ac:dyDescent="0.2">
      <c r="B42" s="315" t="s">
        <v>32</v>
      </c>
      <c r="C42" s="316"/>
      <c r="D42" s="42">
        <f t="shared" si="4"/>
        <v>12</v>
      </c>
      <c r="E42" s="42">
        <v>0</v>
      </c>
      <c r="F42" s="42">
        <v>4</v>
      </c>
      <c r="G42" s="123">
        <f t="shared" si="5"/>
        <v>24.75</v>
      </c>
      <c r="H42" s="42">
        <f t="shared" si="6"/>
        <v>318</v>
      </c>
      <c r="I42" s="42">
        <f t="shared" si="7"/>
        <v>21</v>
      </c>
      <c r="J42" s="42">
        <v>163</v>
      </c>
      <c r="K42" s="42">
        <v>155</v>
      </c>
      <c r="L42" s="42">
        <v>2</v>
      </c>
      <c r="M42" s="42">
        <v>54</v>
      </c>
      <c r="N42" s="42">
        <v>4</v>
      </c>
      <c r="O42" s="42">
        <v>2</v>
      </c>
      <c r="P42" s="42">
        <v>42</v>
      </c>
      <c r="Q42" s="42">
        <v>1</v>
      </c>
      <c r="R42" s="42">
        <v>2</v>
      </c>
      <c r="S42" s="42">
        <v>45</v>
      </c>
      <c r="T42" s="42">
        <v>5</v>
      </c>
      <c r="U42" s="42">
        <v>2</v>
      </c>
      <c r="V42" s="42">
        <v>58</v>
      </c>
      <c r="W42" s="42">
        <v>4</v>
      </c>
      <c r="X42" s="42">
        <v>2</v>
      </c>
      <c r="Y42" s="42">
        <v>42</v>
      </c>
      <c r="Z42" s="42">
        <v>4</v>
      </c>
      <c r="AA42" s="42">
        <v>2</v>
      </c>
      <c r="AB42" s="42">
        <v>56</v>
      </c>
      <c r="AC42" s="42">
        <v>3</v>
      </c>
      <c r="AF42" s="35">
        <f t="shared" si="2"/>
        <v>0</v>
      </c>
      <c r="AG42" s="35">
        <f t="shared" si="3"/>
        <v>158</v>
      </c>
    </row>
    <row r="43" spans="2:33" x14ac:dyDescent="0.2">
      <c r="B43" s="315" t="s">
        <v>43</v>
      </c>
      <c r="C43" s="316"/>
      <c r="D43" s="42">
        <f t="shared" si="4"/>
        <v>6</v>
      </c>
      <c r="E43" s="42">
        <v>0</v>
      </c>
      <c r="F43" s="42">
        <v>3</v>
      </c>
      <c r="G43" s="123">
        <f t="shared" si="5"/>
        <v>23.833333333333332</v>
      </c>
      <c r="H43" s="42">
        <f t="shared" si="6"/>
        <v>158</v>
      </c>
      <c r="I43" s="42">
        <f t="shared" si="7"/>
        <v>15</v>
      </c>
      <c r="J43" s="42">
        <v>85</v>
      </c>
      <c r="K43" s="42">
        <v>73</v>
      </c>
      <c r="L43" s="42">
        <v>1</v>
      </c>
      <c r="M43" s="42">
        <v>32</v>
      </c>
      <c r="N43" s="42">
        <v>1</v>
      </c>
      <c r="O43" s="42">
        <v>1</v>
      </c>
      <c r="P43" s="42">
        <v>25</v>
      </c>
      <c r="Q43" s="42">
        <v>4</v>
      </c>
      <c r="R43" s="42">
        <v>1</v>
      </c>
      <c r="S43" s="42">
        <v>17</v>
      </c>
      <c r="T43" s="42">
        <v>2</v>
      </c>
      <c r="U43" s="42">
        <v>1</v>
      </c>
      <c r="V43" s="42">
        <v>23</v>
      </c>
      <c r="W43" s="42">
        <v>6</v>
      </c>
      <c r="X43" s="42">
        <v>1</v>
      </c>
      <c r="Y43" s="42">
        <v>18</v>
      </c>
      <c r="Z43" s="42">
        <v>2</v>
      </c>
      <c r="AA43" s="42">
        <v>1</v>
      </c>
      <c r="AB43" s="42">
        <v>28</v>
      </c>
      <c r="AC43" s="42" t="s">
        <v>1285</v>
      </c>
      <c r="AF43" s="35">
        <f t="shared" si="2"/>
        <v>0</v>
      </c>
      <c r="AG43" s="35">
        <f t="shared" si="3"/>
        <v>52</v>
      </c>
    </row>
    <row r="44" spans="2:33" x14ac:dyDescent="0.2">
      <c r="B44" s="315" t="s">
        <v>46</v>
      </c>
      <c r="C44" s="316"/>
      <c r="D44" s="42">
        <f t="shared" si="4"/>
        <v>6</v>
      </c>
      <c r="E44" s="42">
        <v>0</v>
      </c>
      <c r="F44" s="42">
        <v>0</v>
      </c>
      <c r="G44" s="123">
        <f t="shared" si="5"/>
        <v>8.6666666666666661</v>
      </c>
      <c r="H44" s="42">
        <f t="shared" si="6"/>
        <v>52</v>
      </c>
      <c r="I44" s="42">
        <f t="shared" si="7"/>
        <v>0</v>
      </c>
      <c r="J44" s="42">
        <v>27</v>
      </c>
      <c r="K44" s="42">
        <v>25</v>
      </c>
      <c r="L44" s="42">
        <v>1</v>
      </c>
      <c r="M44" s="42">
        <v>6</v>
      </c>
      <c r="N44" s="42" t="s">
        <v>1285</v>
      </c>
      <c r="O44" s="42">
        <v>1</v>
      </c>
      <c r="P44" s="42">
        <v>10</v>
      </c>
      <c r="Q44" s="42" t="s">
        <v>1285</v>
      </c>
      <c r="R44" s="42">
        <v>1</v>
      </c>
      <c r="S44" s="42">
        <v>11</v>
      </c>
      <c r="T44" s="42" t="s">
        <v>1285</v>
      </c>
      <c r="U44" s="42">
        <v>1</v>
      </c>
      <c r="V44" s="42">
        <v>9</v>
      </c>
      <c r="W44" s="42" t="s">
        <v>1285</v>
      </c>
      <c r="X44" s="42">
        <v>1</v>
      </c>
      <c r="Y44" s="42">
        <v>13</v>
      </c>
      <c r="Z44" s="42" t="s">
        <v>1285</v>
      </c>
      <c r="AA44" s="42">
        <v>1</v>
      </c>
      <c r="AB44" s="42">
        <v>3</v>
      </c>
      <c r="AC44" s="42" t="s">
        <v>1285</v>
      </c>
      <c r="AF44" s="35">
        <f t="shared" si="2"/>
        <v>0</v>
      </c>
      <c r="AG44" s="35">
        <f t="shared" si="3"/>
        <v>103</v>
      </c>
    </row>
    <row r="45" spans="2:33" x14ac:dyDescent="0.2">
      <c r="B45" s="315" t="s">
        <v>33</v>
      </c>
      <c r="C45" s="316"/>
      <c r="D45" s="42">
        <f t="shared" si="4"/>
        <v>6</v>
      </c>
      <c r="E45" s="42">
        <v>0</v>
      </c>
      <c r="F45" s="42">
        <v>2</v>
      </c>
      <c r="G45" s="123">
        <f t="shared" si="5"/>
        <v>16.166666666666668</v>
      </c>
      <c r="H45" s="42">
        <f t="shared" si="6"/>
        <v>103</v>
      </c>
      <c r="I45" s="42">
        <f t="shared" si="7"/>
        <v>6</v>
      </c>
      <c r="J45" s="42">
        <v>52</v>
      </c>
      <c r="K45" s="42">
        <v>51</v>
      </c>
      <c r="L45" s="42">
        <v>1</v>
      </c>
      <c r="M45" s="42">
        <v>11</v>
      </c>
      <c r="N45" s="42" t="s">
        <v>1285</v>
      </c>
      <c r="O45" s="42">
        <v>1</v>
      </c>
      <c r="P45" s="42">
        <v>14</v>
      </c>
      <c r="Q45" s="42">
        <v>1</v>
      </c>
      <c r="R45" s="42">
        <v>1</v>
      </c>
      <c r="S45" s="42">
        <v>15</v>
      </c>
      <c r="T45" s="42">
        <v>1</v>
      </c>
      <c r="U45" s="42">
        <v>1</v>
      </c>
      <c r="V45" s="42">
        <v>20</v>
      </c>
      <c r="W45" s="42">
        <v>4</v>
      </c>
      <c r="X45" s="42">
        <v>1</v>
      </c>
      <c r="Y45" s="42">
        <v>19</v>
      </c>
      <c r="Z45" s="42" t="s">
        <v>1285</v>
      </c>
      <c r="AA45" s="42">
        <v>1</v>
      </c>
      <c r="AB45" s="42">
        <v>18</v>
      </c>
      <c r="AC45" s="42" t="s">
        <v>1285</v>
      </c>
      <c r="AF45" s="35">
        <f t="shared" si="2"/>
        <v>0</v>
      </c>
      <c r="AG45" s="35">
        <f t="shared" si="3"/>
        <v>79</v>
      </c>
    </row>
    <row r="46" spans="2:33" x14ac:dyDescent="0.2">
      <c r="B46" s="315" t="s">
        <v>87</v>
      </c>
      <c r="C46" s="316"/>
      <c r="D46" s="42">
        <f t="shared" si="4"/>
        <v>6</v>
      </c>
      <c r="E46" s="42">
        <v>0</v>
      </c>
      <c r="F46" s="42">
        <v>1</v>
      </c>
      <c r="G46" s="123">
        <f t="shared" si="5"/>
        <v>12.833333333333334</v>
      </c>
      <c r="H46" s="42">
        <f t="shared" si="6"/>
        <v>79</v>
      </c>
      <c r="I46" s="42">
        <f t="shared" si="7"/>
        <v>2</v>
      </c>
      <c r="J46" s="42">
        <v>46</v>
      </c>
      <c r="K46" s="42">
        <v>33</v>
      </c>
      <c r="L46" s="42">
        <v>1</v>
      </c>
      <c r="M46" s="42">
        <v>7</v>
      </c>
      <c r="N46" s="42" t="s">
        <v>1285</v>
      </c>
      <c r="O46" s="42">
        <v>1</v>
      </c>
      <c r="P46" s="42">
        <v>9</v>
      </c>
      <c r="Q46" s="42" t="s">
        <v>1285</v>
      </c>
      <c r="R46" s="42">
        <v>1</v>
      </c>
      <c r="S46" s="42">
        <v>21</v>
      </c>
      <c r="T46" s="42" t="s">
        <v>1285</v>
      </c>
      <c r="U46" s="42">
        <v>1</v>
      </c>
      <c r="V46" s="42">
        <v>12</v>
      </c>
      <c r="W46" s="42" t="s">
        <v>1285</v>
      </c>
      <c r="X46" s="42">
        <v>1</v>
      </c>
      <c r="Y46" s="42">
        <v>12</v>
      </c>
      <c r="Z46" s="42">
        <v>1</v>
      </c>
      <c r="AA46" s="42">
        <v>1</v>
      </c>
      <c r="AB46" s="42">
        <v>16</v>
      </c>
      <c r="AC46" s="42">
        <v>1</v>
      </c>
      <c r="AF46" s="35">
        <f t="shared" si="2"/>
        <v>0</v>
      </c>
      <c r="AG46" s="35">
        <f t="shared" si="3"/>
        <v>225</v>
      </c>
    </row>
    <row r="47" spans="2:33" x14ac:dyDescent="0.2">
      <c r="B47" s="315" t="s">
        <v>45</v>
      </c>
      <c r="C47" s="316"/>
      <c r="D47" s="42">
        <f t="shared" si="4"/>
        <v>10</v>
      </c>
      <c r="E47" s="42">
        <v>0</v>
      </c>
      <c r="F47" s="42">
        <v>2</v>
      </c>
      <c r="G47" s="123">
        <f t="shared" si="5"/>
        <v>21.7</v>
      </c>
      <c r="H47" s="42">
        <f t="shared" si="6"/>
        <v>225</v>
      </c>
      <c r="I47" s="42">
        <f t="shared" si="7"/>
        <v>8</v>
      </c>
      <c r="J47" s="42">
        <v>100</v>
      </c>
      <c r="K47" s="42">
        <v>125</v>
      </c>
      <c r="L47" s="42">
        <v>2</v>
      </c>
      <c r="M47" s="42">
        <v>38</v>
      </c>
      <c r="N47" s="42">
        <v>2</v>
      </c>
      <c r="O47" s="42">
        <v>1</v>
      </c>
      <c r="P47" s="42">
        <v>25</v>
      </c>
      <c r="Q47" s="42" t="s">
        <v>1285</v>
      </c>
      <c r="R47" s="42">
        <v>2</v>
      </c>
      <c r="S47" s="42">
        <v>50</v>
      </c>
      <c r="T47" s="42">
        <v>1</v>
      </c>
      <c r="U47" s="42">
        <v>1</v>
      </c>
      <c r="V47" s="42">
        <v>30</v>
      </c>
      <c r="W47" s="42">
        <v>1</v>
      </c>
      <c r="X47" s="42">
        <v>2</v>
      </c>
      <c r="Y47" s="42">
        <v>36</v>
      </c>
      <c r="Z47" s="42">
        <v>2</v>
      </c>
      <c r="AA47" s="42">
        <v>2</v>
      </c>
      <c r="AB47" s="42">
        <v>38</v>
      </c>
      <c r="AC47" s="42">
        <v>2</v>
      </c>
      <c r="AF47" s="35">
        <f t="shared" si="2"/>
        <v>0</v>
      </c>
      <c r="AG47" s="35">
        <f t="shared" si="3"/>
        <v>135</v>
      </c>
    </row>
    <row r="48" spans="2:33" ht="13.8" thickBot="1" x14ac:dyDescent="0.25">
      <c r="B48" s="317" t="s">
        <v>88</v>
      </c>
      <c r="C48" s="318"/>
      <c r="D48" s="70">
        <f t="shared" si="4"/>
        <v>6</v>
      </c>
      <c r="E48" s="70">
        <v>0</v>
      </c>
      <c r="F48" s="70">
        <v>4</v>
      </c>
      <c r="G48" s="124">
        <f t="shared" si="5"/>
        <v>18.833333333333332</v>
      </c>
      <c r="H48" s="70">
        <f t="shared" si="6"/>
        <v>135</v>
      </c>
      <c r="I48" s="70">
        <f t="shared" si="7"/>
        <v>22</v>
      </c>
      <c r="J48" s="70">
        <v>73</v>
      </c>
      <c r="K48" s="70">
        <v>62</v>
      </c>
      <c r="L48" s="70">
        <v>1</v>
      </c>
      <c r="M48" s="70">
        <v>19</v>
      </c>
      <c r="N48" s="70" t="s">
        <v>1285</v>
      </c>
      <c r="O48" s="70">
        <v>1</v>
      </c>
      <c r="P48" s="70">
        <v>21</v>
      </c>
      <c r="Q48" s="70">
        <v>5</v>
      </c>
      <c r="R48" s="70">
        <v>1</v>
      </c>
      <c r="S48" s="70">
        <v>10</v>
      </c>
      <c r="T48" s="70">
        <v>4</v>
      </c>
      <c r="U48" s="70">
        <v>1</v>
      </c>
      <c r="V48" s="70">
        <v>26</v>
      </c>
      <c r="W48" s="70">
        <v>5</v>
      </c>
      <c r="X48" s="70">
        <v>1</v>
      </c>
      <c r="Y48" s="70">
        <v>17</v>
      </c>
      <c r="Z48" s="70">
        <v>6</v>
      </c>
      <c r="AA48" s="70">
        <v>1</v>
      </c>
      <c r="AB48" s="70">
        <v>20</v>
      </c>
      <c r="AC48" s="70">
        <v>2</v>
      </c>
    </row>
    <row r="49" spans="2:2" x14ac:dyDescent="0.2">
      <c r="B49" s="77" t="s">
        <v>107</v>
      </c>
    </row>
  </sheetData>
  <mergeCells count="97">
    <mergeCell ref="B48:C48"/>
    <mergeCell ref="B42:C42"/>
    <mergeCell ref="B43:C43"/>
    <mergeCell ref="B44:C44"/>
    <mergeCell ref="B45:C45"/>
    <mergeCell ref="B46:C46"/>
    <mergeCell ref="B47:C47"/>
    <mergeCell ref="B28:C28"/>
    <mergeCell ref="B41:C41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29:C29"/>
    <mergeCell ref="X20:X23"/>
    <mergeCell ref="Y20:Y23"/>
    <mergeCell ref="AA20:AA23"/>
    <mergeCell ref="AB20:AB23"/>
    <mergeCell ref="I21:I23"/>
    <mergeCell ref="N21:N23"/>
    <mergeCell ref="Q21:Q23"/>
    <mergeCell ref="T21:T23"/>
    <mergeCell ref="W21:W23"/>
    <mergeCell ref="Z21:Z23"/>
    <mergeCell ref="J19:J23"/>
    <mergeCell ref="K19:K23"/>
    <mergeCell ref="AA19:AC19"/>
    <mergeCell ref="U19:W19"/>
    <mergeCell ref="AC21:AC23"/>
    <mergeCell ref="B25:C25"/>
    <mergeCell ref="B26:C26"/>
    <mergeCell ref="B27:C27"/>
    <mergeCell ref="N7:N9"/>
    <mergeCell ref="X19:Z19"/>
    <mergeCell ref="L20:L23"/>
    <mergeCell ref="M20:M23"/>
    <mergeCell ref="O20:O23"/>
    <mergeCell ref="P20:P23"/>
    <mergeCell ref="R20:R23"/>
    <mergeCell ref="S20:S23"/>
    <mergeCell ref="U20:U23"/>
    <mergeCell ref="V20:V23"/>
    <mergeCell ref="L19:N19"/>
    <mergeCell ref="O19:Q19"/>
    <mergeCell ref="R19:T19"/>
    <mergeCell ref="Z7:Z9"/>
    <mergeCell ref="X5:Z5"/>
    <mergeCell ref="AC7:AC9"/>
    <mergeCell ref="B18:C23"/>
    <mergeCell ref="D18:F18"/>
    <mergeCell ref="G18:G23"/>
    <mergeCell ref="H18:K18"/>
    <mergeCell ref="L18:AC18"/>
    <mergeCell ref="D19:D23"/>
    <mergeCell ref="E19:E23"/>
    <mergeCell ref="F19:F23"/>
    <mergeCell ref="H19:H23"/>
    <mergeCell ref="X6:X9"/>
    <mergeCell ref="Y6:Y9"/>
    <mergeCell ref="AA6:AA9"/>
    <mergeCell ref="AB6:AB9"/>
    <mergeCell ref="V6:V9"/>
    <mergeCell ref="U5:W5"/>
    <mergeCell ref="Q7:Q9"/>
    <mergeCell ref="T7:T9"/>
    <mergeCell ref="W7:W9"/>
    <mergeCell ref="B4:B9"/>
    <mergeCell ref="C4:C9"/>
    <mergeCell ref="D4:F4"/>
    <mergeCell ref="G4:G9"/>
    <mergeCell ref="H4:K4"/>
    <mergeCell ref="J5:J9"/>
    <mergeCell ref="K5:K9"/>
    <mergeCell ref="I7:I9"/>
    <mergeCell ref="L4:AC4"/>
    <mergeCell ref="D5:D9"/>
    <mergeCell ref="E5:E9"/>
    <mergeCell ref="F5:F9"/>
    <mergeCell ref="H5:H9"/>
    <mergeCell ref="L5:N5"/>
    <mergeCell ref="O5:Q5"/>
    <mergeCell ref="R5:T5"/>
    <mergeCell ref="AA5:AC5"/>
    <mergeCell ref="L6:L9"/>
    <mergeCell ref="M6:M9"/>
    <mergeCell ref="O6:O9"/>
    <mergeCell ref="P6:P9"/>
    <mergeCell ref="R6:R9"/>
    <mergeCell ref="S6:S9"/>
    <mergeCell ref="U6:U9"/>
  </mergeCells>
  <phoneticPr fontId="9"/>
  <conditionalFormatting sqref="B12:B15">
    <cfRule type="cellIs" dxfId="27" priority="1" operator="equal">
      <formula>43468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B4331-7362-48B6-A3F6-A8B92BDA3C22}">
  <sheetPr>
    <tabColor rgb="FFCCFFCC"/>
    <pageSetUpPr fitToPage="1"/>
  </sheetPr>
  <dimension ref="B2:V34"/>
  <sheetViews>
    <sheetView zoomScaleSheetLayoutView="100" workbookViewId="0">
      <selection activeCell="B3" sqref="B3:S34"/>
    </sheetView>
  </sheetViews>
  <sheetFormatPr defaultColWidth="2.33203125" defaultRowHeight="13.2" x14ac:dyDescent="0.2"/>
  <cols>
    <col min="1" max="1" width="2.33203125" style="77"/>
    <col min="2" max="2" width="11" style="77" customWidth="1"/>
    <col min="3" max="3" width="3.109375" style="77" bestFit="1" customWidth="1"/>
    <col min="4" max="4" width="4.44140625" style="77" bestFit="1" customWidth="1"/>
    <col min="5" max="5" width="4" style="77" customWidth="1"/>
    <col min="6" max="6" width="7.21875" style="77" customWidth="1"/>
    <col min="7" max="7" width="7.21875" style="77" bestFit="1" customWidth="1"/>
    <col min="8" max="8" width="4.6640625" style="77" customWidth="1"/>
    <col min="9" max="10" width="5.44140625" style="77" bestFit="1" customWidth="1"/>
    <col min="11" max="11" width="3.109375" style="77" bestFit="1" customWidth="1"/>
    <col min="12" max="12" width="5.44140625" style="77" bestFit="1" customWidth="1"/>
    <col min="13" max="13" width="4" style="77" customWidth="1"/>
    <col min="14" max="14" width="3.44140625" style="77" bestFit="1" customWidth="1"/>
    <col min="15" max="15" width="5.44140625" style="77" bestFit="1" customWidth="1"/>
    <col min="16" max="16" width="4" style="77" customWidth="1"/>
    <col min="17" max="17" width="3.109375" style="77" bestFit="1" customWidth="1"/>
    <col min="18" max="18" width="5.44140625" style="77" bestFit="1" customWidth="1"/>
    <col min="19" max="19" width="4" style="77" customWidth="1"/>
    <col min="20" max="21" width="2.33203125" style="77"/>
    <col min="22" max="22" width="5.77734375" style="77" bestFit="1" customWidth="1"/>
    <col min="23" max="16384" width="2.33203125" style="77"/>
  </cols>
  <sheetData>
    <row r="2" spans="2:19" x14ac:dyDescent="0.2">
      <c r="B2" s="76" t="s">
        <v>863</v>
      </c>
    </row>
    <row r="3" spans="2:19" ht="13.8" thickBot="1" x14ac:dyDescent="0.25">
      <c r="S3" s="5" t="s">
        <v>79</v>
      </c>
    </row>
    <row r="4" spans="2:19" ht="13.5" customHeight="1" x14ac:dyDescent="0.2">
      <c r="B4" s="261" t="s">
        <v>90</v>
      </c>
      <c r="C4" s="300" t="s">
        <v>12</v>
      </c>
      <c r="D4" s="265" t="s">
        <v>74</v>
      </c>
      <c r="E4" s="266"/>
      <c r="F4" s="303" t="s">
        <v>92</v>
      </c>
      <c r="G4" s="266" t="s">
        <v>93</v>
      </c>
      <c r="H4" s="287"/>
      <c r="I4" s="287"/>
      <c r="J4" s="305"/>
      <c r="K4" s="266" t="s">
        <v>80</v>
      </c>
      <c r="L4" s="287"/>
      <c r="M4" s="287"/>
      <c r="N4" s="287"/>
      <c r="O4" s="287"/>
      <c r="P4" s="287"/>
      <c r="Q4" s="287"/>
      <c r="R4" s="287"/>
      <c r="S4" s="287"/>
    </row>
    <row r="5" spans="2:19" ht="13.5" customHeight="1" x14ac:dyDescent="0.2">
      <c r="B5" s="284"/>
      <c r="C5" s="301"/>
      <c r="D5" s="288" t="s">
        <v>75</v>
      </c>
      <c r="E5" s="289" t="s">
        <v>1116</v>
      </c>
      <c r="F5" s="285"/>
      <c r="G5" s="291" t="s">
        <v>14</v>
      </c>
      <c r="H5" s="9"/>
      <c r="I5" s="291" t="s">
        <v>15</v>
      </c>
      <c r="J5" s="291" t="s">
        <v>16</v>
      </c>
      <c r="K5" s="293" t="s">
        <v>81</v>
      </c>
      <c r="L5" s="294"/>
      <c r="M5" s="295"/>
      <c r="N5" s="293" t="s">
        <v>82</v>
      </c>
      <c r="O5" s="294"/>
      <c r="P5" s="295"/>
      <c r="Q5" s="282" t="s">
        <v>83</v>
      </c>
      <c r="R5" s="296"/>
      <c r="S5" s="296"/>
    </row>
    <row r="6" spans="2:19" ht="13.5" customHeight="1" x14ac:dyDescent="0.2">
      <c r="B6" s="284"/>
      <c r="C6" s="301"/>
      <c r="D6" s="288"/>
      <c r="E6" s="289"/>
      <c r="F6" s="285"/>
      <c r="G6" s="292"/>
      <c r="H6" s="10"/>
      <c r="I6" s="292"/>
      <c r="J6" s="292"/>
      <c r="K6" s="297" t="s">
        <v>74</v>
      </c>
      <c r="L6" s="291" t="s">
        <v>93</v>
      </c>
      <c r="M6" s="11"/>
      <c r="N6" s="297" t="s">
        <v>74</v>
      </c>
      <c r="O6" s="291" t="s">
        <v>93</v>
      </c>
      <c r="P6" s="11"/>
      <c r="Q6" s="297" t="s">
        <v>74</v>
      </c>
      <c r="R6" s="291" t="s">
        <v>93</v>
      </c>
      <c r="S6" s="12"/>
    </row>
    <row r="7" spans="2:19" ht="13.5" customHeight="1" x14ac:dyDescent="0.2">
      <c r="B7" s="284"/>
      <c r="C7" s="301"/>
      <c r="D7" s="288"/>
      <c r="E7" s="289"/>
      <c r="F7" s="285"/>
      <c r="G7" s="292"/>
      <c r="H7" s="319" t="s">
        <v>1117</v>
      </c>
      <c r="I7" s="292"/>
      <c r="J7" s="292"/>
      <c r="K7" s="298"/>
      <c r="L7" s="292"/>
      <c r="M7" s="319" t="s">
        <v>1117</v>
      </c>
      <c r="N7" s="298"/>
      <c r="O7" s="292"/>
      <c r="P7" s="319" t="s">
        <v>1117</v>
      </c>
      <c r="Q7" s="298"/>
      <c r="R7" s="292"/>
      <c r="S7" s="321" t="s">
        <v>1117</v>
      </c>
    </row>
    <row r="8" spans="2:19" x14ac:dyDescent="0.2">
      <c r="B8" s="262"/>
      <c r="C8" s="302"/>
      <c r="D8" s="288"/>
      <c r="E8" s="290"/>
      <c r="F8" s="304"/>
      <c r="G8" s="293"/>
      <c r="H8" s="320"/>
      <c r="I8" s="293"/>
      <c r="J8" s="293"/>
      <c r="K8" s="299"/>
      <c r="L8" s="293"/>
      <c r="M8" s="320"/>
      <c r="N8" s="299"/>
      <c r="O8" s="293"/>
      <c r="P8" s="320"/>
      <c r="Q8" s="299"/>
      <c r="R8" s="293"/>
      <c r="S8" s="322"/>
    </row>
    <row r="9" spans="2:19" x14ac:dyDescent="0.2">
      <c r="B9" s="78"/>
      <c r="C9" s="79" t="s">
        <v>19</v>
      </c>
      <c r="D9" s="79"/>
      <c r="E9" s="79"/>
      <c r="F9" s="79" t="s">
        <v>20</v>
      </c>
      <c r="G9" s="79" t="s">
        <v>20</v>
      </c>
      <c r="H9" s="79" t="s">
        <v>20</v>
      </c>
      <c r="I9" s="79" t="s">
        <v>20</v>
      </c>
      <c r="J9" s="79" t="s">
        <v>20</v>
      </c>
      <c r="K9" s="79"/>
      <c r="L9" s="79" t="s">
        <v>20</v>
      </c>
      <c r="M9" s="79" t="s">
        <v>20</v>
      </c>
      <c r="N9" s="79"/>
      <c r="O9" s="79" t="s">
        <v>20</v>
      </c>
      <c r="P9" s="79" t="s">
        <v>20</v>
      </c>
      <c r="Q9" s="79"/>
      <c r="R9" s="79" t="s">
        <v>20</v>
      </c>
      <c r="S9" s="79" t="s">
        <v>20</v>
      </c>
    </row>
    <row r="10" spans="2:19" x14ac:dyDescent="0.2">
      <c r="B10" s="80" t="s">
        <v>1296</v>
      </c>
      <c r="C10" s="2">
        <v>12</v>
      </c>
      <c r="D10" s="2">
        <v>136</v>
      </c>
      <c r="E10" s="2">
        <v>39</v>
      </c>
      <c r="F10" s="8">
        <v>29.713235294117599</v>
      </c>
      <c r="G10" s="2">
        <v>4254</v>
      </c>
      <c r="H10" s="2">
        <v>213</v>
      </c>
      <c r="I10" s="2">
        <v>2186</v>
      </c>
      <c r="J10" s="2">
        <v>2068</v>
      </c>
      <c r="K10" s="2">
        <v>45</v>
      </c>
      <c r="L10" s="2">
        <v>1411</v>
      </c>
      <c r="M10" s="2">
        <v>62</v>
      </c>
      <c r="N10" s="2">
        <v>44</v>
      </c>
      <c r="O10" s="2">
        <v>1400</v>
      </c>
      <c r="P10" s="2">
        <v>72</v>
      </c>
      <c r="Q10" s="2">
        <v>47</v>
      </c>
      <c r="R10" s="2">
        <v>1443</v>
      </c>
      <c r="S10" s="2">
        <v>79</v>
      </c>
    </row>
    <row r="11" spans="2:19" x14ac:dyDescent="0.2">
      <c r="B11" s="80">
        <f>年度表!$A3</f>
        <v>44200</v>
      </c>
      <c r="C11" s="2">
        <v>12</v>
      </c>
      <c r="D11" s="2">
        <v>131</v>
      </c>
      <c r="E11" s="2">
        <v>41</v>
      </c>
      <c r="F11" s="8">
        <v>30.160305343499999</v>
      </c>
      <c r="G11" s="2">
        <v>4174</v>
      </c>
      <c r="H11" s="2">
        <v>223</v>
      </c>
      <c r="I11" s="2">
        <v>2125</v>
      </c>
      <c r="J11" s="2">
        <v>2049</v>
      </c>
      <c r="K11" s="2">
        <v>42</v>
      </c>
      <c r="L11" s="2">
        <v>1364</v>
      </c>
      <c r="M11" s="2">
        <v>80</v>
      </c>
      <c r="N11" s="2">
        <v>45</v>
      </c>
      <c r="O11" s="2">
        <v>1411</v>
      </c>
      <c r="P11" s="2">
        <v>66</v>
      </c>
      <c r="Q11" s="2">
        <v>44</v>
      </c>
      <c r="R11" s="2">
        <v>1399</v>
      </c>
      <c r="S11" s="2">
        <v>77</v>
      </c>
    </row>
    <row r="12" spans="2:19" x14ac:dyDescent="0.2">
      <c r="B12" s="80">
        <f>年度表!$A4</f>
        <v>44566</v>
      </c>
      <c r="C12" s="29">
        <v>12</v>
      </c>
      <c r="D12" s="2">
        <v>128</v>
      </c>
      <c r="E12" s="2">
        <v>38</v>
      </c>
      <c r="F12" s="8">
        <v>28.2578125</v>
      </c>
      <c r="G12" s="2">
        <v>4053</v>
      </c>
      <c r="H12" s="2">
        <v>218</v>
      </c>
      <c r="I12" s="2">
        <v>2053</v>
      </c>
      <c r="J12" s="2">
        <v>2000</v>
      </c>
      <c r="K12" s="2">
        <v>41</v>
      </c>
      <c r="L12" s="2">
        <v>1213</v>
      </c>
      <c r="M12" s="2">
        <v>69</v>
      </c>
      <c r="N12" s="2">
        <v>42</v>
      </c>
      <c r="O12" s="2">
        <v>1279</v>
      </c>
      <c r="P12" s="2">
        <v>83</v>
      </c>
      <c r="Q12" s="2">
        <v>45</v>
      </c>
      <c r="R12" s="2">
        <v>1343</v>
      </c>
      <c r="S12" s="2">
        <v>66</v>
      </c>
    </row>
    <row r="13" spans="2:19" x14ac:dyDescent="0.2">
      <c r="B13" s="80">
        <f>年度表!$A5</f>
        <v>44932</v>
      </c>
      <c r="C13" s="29">
        <v>12</v>
      </c>
      <c r="D13" s="2">
        <v>124</v>
      </c>
      <c r="E13" s="2">
        <v>42</v>
      </c>
      <c r="F13" s="8">
        <v>28.145161290299999</v>
      </c>
      <c r="G13" s="2">
        <v>3995</v>
      </c>
      <c r="H13" s="2">
        <v>250</v>
      </c>
      <c r="I13" s="2">
        <v>2013</v>
      </c>
      <c r="J13" s="2">
        <v>1982</v>
      </c>
      <c r="K13" s="2">
        <v>41</v>
      </c>
      <c r="L13" s="2">
        <v>1241</v>
      </c>
      <c r="M13" s="2">
        <v>98</v>
      </c>
      <c r="N13" s="2">
        <v>41</v>
      </c>
      <c r="O13" s="2">
        <v>1211</v>
      </c>
      <c r="P13" s="2">
        <v>69</v>
      </c>
      <c r="Q13" s="2">
        <v>42</v>
      </c>
      <c r="R13" s="2">
        <v>1288</v>
      </c>
      <c r="S13" s="2">
        <v>83</v>
      </c>
    </row>
    <row r="14" spans="2:19" ht="13.5" customHeight="1" thickBot="1" x14ac:dyDescent="0.25">
      <c r="B14" s="133">
        <f>年度表!$A6</f>
        <v>45298</v>
      </c>
      <c r="C14" s="134">
        <v>12</v>
      </c>
      <c r="D14" s="69">
        <f>SUM(D22:D33)</f>
        <v>123</v>
      </c>
      <c r="E14" s="135">
        <f>SUM(E22:E33)</f>
        <v>44</v>
      </c>
      <c r="F14" s="124">
        <f>(G14-H14)/D14</f>
        <v>29.869918699186993</v>
      </c>
      <c r="G14" s="69">
        <v>3950</v>
      </c>
      <c r="H14" s="69">
        <f t="shared" ref="H14" si="0">SUM(H22:H33)</f>
        <v>276</v>
      </c>
      <c r="I14" s="69">
        <f>SUM(I22:I33)</f>
        <v>2042</v>
      </c>
      <c r="J14" s="69">
        <f t="shared" ref="J14:S14" si="1">SUM(J22:J33)</f>
        <v>1908</v>
      </c>
      <c r="K14" s="69">
        <f t="shared" si="1"/>
        <v>41</v>
      </c>
      <c r="L14" s="69">
        <f t="shared" si="1"/>
        <v>1223</v>
      </c>
      <c r="M14" s="69">
        <f t="shared" si="1"/>
        <v>99</v>
      </c>
      <c r="N14" s="69">
        <f t="shared" si="1"/>
        <v>41</v>
      </c>
      <c r="O14" s="69">
        <f t="shared" si="1"/>
        <v>1238</v>
      </c>
      <c r="P14" s="69">
        <f t="shared" si="1"/>
        <v>101</v>
      </c>
      <c r="Q14" s="69">
        <f t="shared" si="1"/>
        <v>41</v>
      </c>
      <c r="R14" s="69">
        <f t="shared" si="1"/>
        <v>1213</v>
      </c>
      <c r="S14" s="69">
        <f t="shared" si="1"/>
        <v>76</v>
      </c>
    </row>
    <row r="15" spans="2:19" ht="13.5" customHeight="1" thickBot="1" x14ac:dyDescent="0.25">
      <c r="B15" s="51">
        <f>年度表!A6</f>
        <v>45298</v>
      </c>
      <c r="C15" s="52"/>
    </row>
    <row r="16" spans="2:19" ht="13.5" customHeight="1" x14ac:dyDescent="0.2">
      <c r="B16" s="312" t="s">
        <v>91</v>
      </c>
      <c r="C16" s="261"/>
      <c r="D16" s="265" t="s">
        <v>74</v>
      </c>
      <c r="E16" s="266"/>
      <c r="F16" s="303" t="s">
        <v>94</v>
      </c>
      <c r="G16" s="266" t="s">
        <v>93</v>
      </c>
      <c r="H16" s="287"/>
      <c r="I16" s="287"/>
      <c r="J16" s="305"/>
      <c r="K16" s="266" t="s">
        <v>80</v>
      </c>
      <c r="L16" s="287"/>
      <c r="M16" s="287"/>
      <c r="N16" s="287"/>
      <c r="O16" s="287"/>
      <c r="P16" s="287"/>
      <c r="Q16" s="287"/>
      <c r="R16" s="287"/>
      <c r="S16" s="287"/>
    </row>
    <row r="17" spans="2:22" ht="13.5" customHeight="1" x14ac:dyDescent="0.2">
      <c r="B17" s="313"/>
      <c r="C17" s="284"/>
      <c r="D17" s="288" t="s">
        <v>75</v>
      </c>
      <c r="E17" s="289" t="s">
        <v>1116</v>
      </c>
      <c r="F17" s="285"/>
      <c r="G17" s="291" t="s">
        <v>14</v>
      </c>
      <c r="H17" s="9"/>
      <c r="I17" s="291" t="s">
        <v>15</v>
      </c>
      <c r="J17" s="291" t="s">
        <v>16</v>
      </c>
      <c r="K17" s="293" t="s">
        <v>81</v>
      </c>
      <c r="L17" s="294"/>
      <c r="M17" s="295"/>
      <c r="N17" s="293" t="s">
        <v>82</v>
      </c>
      <c r="O17" s="294"/>
      <c r="P17" s="295"/>
      <c r="Q17" s="282" t="s">
        <v>83</v>
      </c>
      <c r="R17" s="296"/>
      <c r="S17" s="296"/>
    </row>
    <row r="18" spans="2:22" ht="13.5" customHeight="1" x14ac:dyDescent="0.2">
      <c r="B18" s="313"/>
      <c r="C18" s="284"/>
      <c r="D18" s="288"/>
      <c r="E18" s="289"/>
      <c r="F18" s="285"/>
      <c r="G18" s="292"/>
      <c r="H18" s="10"/>
      <c r="I18" s="292"/>
      <c r="J18" s="292"/>
      <c r="K18" s="297" t="s">
        <v>74</v>
      </c>
      <c r="L18" s="291" t="s">
        <v>93</v>
      </c>
      <c r="M18" s="11"/>
      <c r="N18" s="297" t="s">
        <v>74</v>
      </c>
      <c r="O18" s="291" t="s">
        <v>93</v>
      </c>
      <c r="P18" s="11"/>
      <c r="Q18" s="297" t="s">
        <v>74</v>
      </c>
      <c r="R18" s="291" t="s">
        <v>93</v>
      </c>
      <c r="S18" s="12"/>
    </row>
    <row r="19" spans="2:22" x14ac:dyDescent="0.2">
      <c r="B19" s="313"/>
      <c r="C19" s="284"/>
      <c r="D19" s="288"/>
      <c r="E19" s="289"/>
      <c r="F19" s="285"/>
      <c r="G19" s="292"/>
      <c r="H19" s="319" t="s">
        <v>1117</v>
      </c>
      <c r="I19" s="292"/>
      <c r="J19" s="292"/>
      <c r="K19" s="298"/>
      <c r="L19" s="292"/>
      <c r="M19" s="319" t="s">
        <v>1117</v>
      </c>
      <c r="N19" s="298"/>
      <c r="O19" s="292"/>
      <c r="P19" s="319" t="s">
        <v>1117</v>
      </c>
      <c r="Q19" s="298"/>
      <c r="R19" s="292"/>
      <c r="S19" s="321" t="s">
        <v>1117</v>
      </c>
    </row>
    <row r="20" spans="2:22" x14ac:dyDescent="0.2">
      <c r="B20" s="314"/>
      <c r="C20" s="262"/>
      <c r="D20" s="288"/>
      <c r="E20" s="290"/>
      <c r="F20" s="304"/>
      <c r="G20" s="293"/>
      <c r="H20" s="320"/>
      <c r="I20" s="293"/>
      <c r="J20" s="293"/>
      <c r="K20" s="299"/>
      <c r="L20" s="293"/>
      <c r="M20" s="320"/>
      <c r="N20" s="299"/>
      <c r="O20" s="293"/>
      <c r="P20" s="320"/>
      <c r="Q20" s="299"/>
      <c r="R20" s="293"/>
      <c r="S20" s="322"/>
    </row>
    <row r="21" spans="2:22" ht="13.5" customHeight="1" x14ac:dyDescent="0.2">
      <c r="B21" s="13"/>
      <c r="C21" s="14"/>
      <c r="D21" s="79"/>
      <c r="E21" s="79"/>
      <c r="F21" s="79" t="s">
        <v>20</v>
      </c>
      <c r="G21" s="79" t="s">
        <v>20</v>
      </c>
      <c r="H21" s="79" t="s">
        <v>20</v>
      </c>
      <c r="I21" s="79" t="s">
        <v>20</v>
      </c>
      <c r="J21" s="79" t="s">
        <v>20</v>
      </c>
      <c r="K21" s="79"/>
      <c r="L21" s="79" t="s">
        <v>20</v>
      </c>
      <c r="M21" s="79" t="s">
        <v>20</v>
      </c>
      <c r="N21" s="79"/>
      <c r="O21" s="79" t="s">
        <v>20</v>
      </c>
      <c r="P21" s="79" t="s">
        <v>20</v>
      </c>
      <c r="Q21" s="79"/>
      <c r="R21" s="79" t="s">
        <v>20</v>
      </c>
      <c r="S21" s="79" t="s">
        <v>20</v>
      </c>
    </row>
    <row r="22" spans="2:22" x14ac:dyDescent="0.2">
      <c r="B22" s="315" t="s">
        <v>95</v>
      </c>
      <c r="C22" s="316"/>
      <c r="D22" s="125">
        <f>SUM(K22,N22,Q22)</f>
        <v>15</v>
      </c>
      <c r="E22" s="42">
        <v>5</v>
      </c>
      <c r="F22" s="123">
        <f>(G22-H22)/D22</f>
        <v>32.666666666666664</v>
      </c>
      <c r="G22" s="42">
        <f>SUM(L22,O22,R22,H22)</f>
        <v>523</v>
      </c>
      <c r="H22" s="42">
        <f>SUM(M22,P22,S22,)</f>
        <v>33</v>
      </c>
      <c r="I22" s="42">
        <v>268</v>
      </c>
      <c r="J22" s="42">
        <v>255</v>
      </c>
      <c r="K22" s="42">
        <v>5</v>
      </c>
      <c r="L22" s="42">
        <v>168</v>
      </c>
      <c r="M22" s="42">
        <v>10</v>
      </c>
      <c r="N22" s="42">
        <v>5</v>
      </c>
      <c r="O22" s="42">
        <v>170</v>
      </c>
      <c r="P22" s="42">
        <v>14</v>
      </c>
      <c r="Q22" s="42">
        <v>5</v>
      </c>
      <c r="R22" s="42">
        <v>152</v>
      </c>
      <c r="S22" s="42">
        <v>9</v>
      </c>
      <c r="V22" s="35">
        <f t="shared" ref="V22:V33" si="2">+G22-I22-J22</f>
        <v>0</v>
      </c>
    </row>
    <row r="23" spans="2:22" x14ac:dyDescent="0.2">
      <c r="B23" s="315" t="s">
        <v>96</v>
      </c>
      <c r="C23" s="316"/>
      <c r="D23" s="125">
        <f t="shared" ref="D23:D33" si="3">SUM(K23,N23,Q23)</f>
        <v>9</v>
      </c>
      <c r="E23" s="42">
        <v>3</v>
      </c>
      <c r="F23" s="123">
        <f>(G23-H23)/D23</f>
        <v>29.111111111111111</v>
      </c>
      <c r="G23" s="42">
        <f t="shared" ref="G23:G33" si="4">SUM(L23,O23,R23,H23)</f>
        <v>279</v>
      </c>
      <c r="H23" s="42">
        <f t="shared" ref="H23:H33" si="5">SUM(M23,P23,S23)</f>
        <v>17</v>
      </c>
      <c r="I23" s="42">
        <v>130</v>
      </c>
      <c r="J23" s="42">
        <v>149</v>
      </c>
      <c r="K23" s="42">
        <v>3</v>
      </c>
      <c r="L23" s="42">
        <v>90</v>
      </c>
      <c r="M23" s="42">
        <v>2</v>
      </c>
      <c r="N23" s="42">
        <v>3</v>
      </c>
      <c r="O23" s="42">
        <v>89</v>
      </c>
      <c r="P23" s="42">
        <v>8</v>
      </c>
      <c r="Q23" s="42">
        <v>3</v>
      </c>
      <c r="R23" s="42">
        <v>83</v>
      </c>
      <c r="S23" s="42">
        <v>7</v>
      </c>
      <c r="V23" s="35">
        <f t="shared" si="2"/>
        <v>0</v>
      </c>
    </row>
    <row r="24" spans="2:22" x14ac:dyDescent="0.2">
      <c r="B24" s="315" t="s">
        <v>97</v>
      </c>
      <c r="C24" s="316"/>
      <c r="D24" s="125">
        <f t="shared" si="3"/>
        <v>9</v>
      </c>
      <c r="E24" s="42">
        <v>4</v>
      </c>
      <c r="F24" s="123">
        <f t="shared" ref="F24:F33" si="6">(G24-H24)/D24</f>
        <v>34.444444444444443</v>
      </c>
      <c r="G24" s="42">
        <f t="shared" si="4"/>
        <v>334</v>
      </c>
      <c r="H24" s="42">
        <f t="shared" si="5"/>
        <v>24</v>
      </c>
      <c r="I24" s="42">
        <v>171</v>
      </c>
      <c r="J24" s="42">
        <v>163</v>
      </c>
      <c r="K24" s="42">
        <v>3</v>
      </c>
      <c r="L24" s="42">
        <v>106</v>
      </c>
      <c r="M24" s="42">
        <v>9</v>
      </c>
      <c r="N24" s="42">
        <v>3</v>
      </c>
      <c r="O24" s="42">
        <v>100</v>
      </c>
      <c r="P24" s="42">
        <v>7</v>
      </c>
      <c r="Q24" s="42">
        <v>3</v>
      </c>
      <c r="R24" s="42">
        <v>104</v>
      </c>
      <c r="S24" s="42">
        <v>8</v>
      </c>
      <c r="V24" s="35">
        <f t="shared" si="2"/>
        <v>0</v>
      </c>
    </row>
    <row r="25" spans="2:22" x14ac:dyDescent="0.2">
      <c r="B25" s="315" t="s">
        <v>98</v>
      </c>
      <c r="C25" s="316"/>
      <c r="D25" s="125">
        <f t="shared" si="3"/>
        <v>15</v>
      </c>
      <c r="E25" s="42">
        <v>6</v>
      </c>
      <c r="F25" s="123">
        <f t="shared" si="6"/>
        <v>32.666666666666664</v>
      </c>
      <c r="G25" s="42">
        <f t="shared" si="4"/>
        <v>536</v>
      </c>
      <c r="H25" s="42">
        <f t="shared" si="5"/>
        <v>46</v>
      </c>
      <c r="I25" s="42">
        <v>296</v>
      </c>
      <c r="J25" s="42">
        <v>240</v>
      </c>
      <c r="K25" s="42">
        <v>5</v>
      </c>
      <c r="L25" s="42">
        <v>173</v>
      </c>
      <c r="M25" s="42">
        <v>15</v>
      </c>
      <c r="N25" s="42">
        <v>5</v>
      </c>
      <c r="O25" s="42">
        <v>157</v>
      </c>
      <c r="P25" s="42">
        <v>15</v>
      </c>
      <c r="Q25" s="42">
        <v>5</v>
      </c>
      <c r="R25" s="42">
        <v>160</v>
      </c>
      <c r="S25" s="42">
        <v>16</v>
      </c>
      <c r="V25" s="35">
        <f t="shared" si="2"/>
        <v>0</v>
      </c>
    </row>
    <row r="26" spans="2:22" x14ac:dyDescent="0.2">
      <c r="B26" s="315" t="s">
        <v>99</v>
      </c>
      <c r="C26" s="316"/>
      <c r="D26" s="125">
        <f t="shared" si="3"/>
        <v>15</v>
      </c>
      <c r="E26" s="42">
        <v>4</v>
      </c>
      <c r="F26" s="123">
        <f t="shared" si="6"/>
        <v>29.666666666666668</v>
      </c>
      <c r="G26" s="42">
        <f t="shared" si="4"/>
        <v>469</v>
      </c>
      <c r="H26" s="42">
        <f t="shared" si="5"/>
        <v>24</v>
      </c>
      <c r="I26" s="42">
        <v>238</v>
      </c>
      <c r="J26" s="42">
        <v>231</v>
      </c>
      <c r="K26" s="42">
        <v>5</v>
      </c>
      <c r="L26" s="42">
        <v>145</v>
      </c>
      <c r="M26" s="42">
        <v>14</v>
      </c>
      <c r="N26" s="42">
        <v>5</v>
      </c>
      <c r="O26" s="42">
        <v>149</v>
      </c>
      <c r="P26" s="42">
        <v>7</v>
      </c>
      <c r="Q26" s="42">
        <v>5</v>
      </c>
      <c r="R26" s="42">
        <v>151</v>
      </c>
      <c r="S26" s="42">
        <v>3</v>
      </c>
      <c r="V26" s="35">
        <f t="shared" si="2"/>
        <v>0</v>
      </c>
    </row>
    <row r="27" spans="2:22" x14ac:dyDescent="0.2">
      <c r="B27" s="315" t="s">
        <v>100</v>
      </c>
      <c r="C27" s="316"/>
      <c r="D27" s="125">
        <f t="shared" si="3"/>
        <v>16</v>
      </c>
      <c r="E27" s="42">
        <v>5</v>
      </c>
      <c r="F27" s="123">
        <f t="shared" si="6"/>
        <v>30.9375</v>
      </c>
      <c r="G27" s="42">
        <f t="shared" si="4"/>
        <v>528</v>
      </c>
      <c r="H27" s="42">
        <f t="shared" si="5"/>
        <v>33</v>
      </c>
      <c r="I27" s="42">
        <v>282</v>
      </c>
      <c r="J27" s="42">
        <v>246</v>
      </c>
      <c r="K27" s="42">
        <v>5</v>
      </c>
      <c r="L27" s="42">
        <v>144</v>
      </c>
      <c r="M27" s="42">
        <v>11</v>
      </c>
      <c r="N27" s="42">
        <v>6</v>
      </c>
      <c r="O27" s="42">
        <v>183</v>
      </c>
      <c r="P27" s="42">
        <v>11</v>
      </c>
      <c r="Q27" s="42">
        <v>5</v>
      </c>
      <c r="R27" s="42">
        <v>168</v>
      </c>
      <c r="S27" s="42">
        <v>11</v>
      </c>
      <c r="V27" s="35">
        <f t="shared" si="2"/>
        <v>0</v>
      </c>
    </row>
    <row r="28" spans="2:22" x14ac:dyDescent="0.2">
      <c r="B28" s="315" t="s">
        <v>101</v>
      </c>
      <c r="C28" s="316"/>
      <c r="D28" s="125">
        <f t="shared" si="3"/>
        <v>12</v>
      </c>
      <c r="E28" s="42">
        <v>4</v>
      </c>
      <c r="F28" s="123">
        <f t="shared" si="6"/>
        <v>31.333333333333332</v>
      </c>
      <c r="G28" s="42">
        <f t="shared" si="4"/>
        <v>402</v>
      </c>
      <c r="H28" s="42">
        <f t="shared" si="5"/>
        <v>26</v>
      </c>
      <c r="I28" s="42">
        <v>210</v>
      </c>
      <c r="J28" s="42">
        <v>192</v>
      </c>
      <c r="K28" s="42">
        <v>4</v>
      </c>
      <c r="L28" s="42">
        <v>118</v>
      </c>
      <c r="M28" s="42">
        <v>12</v>
      </c>
      <c r="N28" s="42">
        <v>4</v>
      </c>
      <c r="O28" s="42">
        <v>123</v>
      </c>
      <c r="P28" s="42">
        <v>10</v>
      </c>
      <c r="Q28" s="42">
        <v>4</v>
      </c>
      <c r="R28" s="42">
        <v>135</v>
      </c>
      <c r="S28" s="42">
        <v>4</v>
      </c>
      <c r="V28" s="35">
        <f t="shared" si="2"/>
        <v>0</v>
      </c>
    </row>
    <row r="29" spans="2:22" x14ac:dyDescent="0.2">
      <c r="B29" s="315" t="s">
        <v>102</v>
      </c>
      <c r="C29" s="316"/>
      <c r="D29" s="125">
        <f t="shared" si="3"/>
        <v>7</v>
      </c>
      <c r="E29" s="42">
        <v>3</v>
      </c>
      <c r="F29" s="123">
        <f t="shared" si="6"/>
        <v>29.142857142857142</v>
      </c>
      <c r="G29" s="42">
        <f t="shared" si="4"/>
        <v>217</v>
      </c>
      <c r="H29" s="42">
        <f t="shared" si="5"/>
        <v>13</v>
      </c>
      <c r="I29" s="42">
        <v>116</v>
      </c>
      <c r="J29" s="42">
        <v>101</v>
      </c>
      <c r="K29" s="42">
        <v>3</v>
      </c>
      <c r="L29" s="42">
        <v>84</v>
      </c>
      <c r="M29" s="42">
        <v>4</v>
      </c>
      <c r="N29" s="42">
        <v>2</v>
      </c>
      <c r="O29" s="42">
        <v>58</v>
      </c>
      <c r="P29" s="42">
        <v>5</v>
      </c>
      <c r="Q29" s="42">
        <v>2</v>
      </c>
      <c r="R29" s="42">
        <v>62</v>
      </c>
      <c r="S29" s="42">
        <v>4</v>
      </c>
      <c r="V29" s="35">
        <f t="shared" si="2"/>
        <v>0</v>
      </c>
    </row>
    <row r="30" spans="2:22" x14ac:dyDescent="0.2">
      <c r="B30" s="315" t="s">
        <v>103</v>
      </c>
      <c r="C30" s="316"/>
      <c r="D30" s="125">
        <f t="shared" si="3"/>
        <v>9</v>
      </c>
      <c r="E30" s="42">
        <v>3</v>
      </c>
      <c r="F30" s="123">
        <f t="shared" si="6"/>
        <v>26.555555555555557</v>
      </c>
      <c r="G30" s="42">
        <f t="shared" si="4"/>
        <v>256</v>
      </c>
      <c r="H30" s="42">
        <f t="shared" si="5"/>
        <v>17</v>
      </c>
      <c r="I30" s="42">
        <v>134</v>
      </c>
      <c r="J30" s="42">
        <v>122</v>
      </c>
      <c r="K30" s="42">
        <v>3</v>
      </c>
      <c r="L30" s="42">
        <v>77</v>
      </c>
      <c r="M30" s="42">
        <v>7</v>
      </c>
      <c r="N30" s="42">
        <v>3</v>
      </c>
      <c r="O30" s="42">
        <v>90</v>
      </c>
      <c r="P30" s="42">
        <v>8</v>
      </c>
      <c r="Q30" s="42">
        <v>3</v>
      </c>
      <c r="R30" s="42">
        <v>72</v>
      </c>
      <c r="S30" s="42">
        <v>2</v>
      </c>
      <c r="V30" s="35">
        <f t="shared" si="2"/>
        <v>0</v>
      </c>
    </row>
    <row r="31" spans="2:22" x14ac:dyDescent="0.2">
      <c r="B31" s="315" t="s">
        <v>104</v>
      </c>
      <c r="C31" s="316"/>
      <c r="D31" s="125">
        <f t="shared" si="3"/>
        <v>3</v>
      </c>
      <c r="E31" s="42">
        <v>0</v>
      </c>
      <c r="F31" s="123">
        <f t="shared" si="6"/>
        <v>9.6666666666666661</v>
      </c>
      <c r="G31" s="42">
        <f t="shared" si="4"/>
        <v>29</v>
      </c>
      <c r="H31" s="42">
        <f t="shared" si="5"/>
        <v>0</v>
      </c>
      <c r="I31" s="42">
        <v>11</v>
      </c>
      <c r="J31" s="42">
        <v>18</v>
      </c>
      <c r="K31" s="42">
        <v>1</v>
      </c>
      <c r="L31" s="42">
        <v>12</v>
      </c>
      <c r="M31" s="42">
        <v>0</v>
      </c>
      <c r="N31" s="42">
        <v>1</v>
      </c>
      <c r="O31" s="42">
        <v>10</v>
      </c>
      <c r="P31" s="42">
        <v>0</v>
      </c>
      <c r="Q31" s="42">
        <v>1</v>
      </c>
      <c r="R31" s="42">
        <v>7</v>
      </c>
      <c r="S31" s="42">
        <v>0</v>
      </c>
      <c r="V31" s="35">
        <f t="shared" si="2"/>
        <v>0</v>
      </c>
    </row>
    <row r="32" spans="2:22" x14ac:dyDescent="0.2">
      <c r="B32" s="315" t="s">
        <v>105</v>
      </c>
      <c r="C32" s="316"/>
      <c r="D32" s="125">
        <f t="shared" si="3"/>
        <v>7</v>
      </c>
      <c r="E32" s="42">
        <v>3</v>
      </c>
      <c r="F32" s="123">
        <f t="shared" si="6"/>
        <v>27.142857142857142</v>
      </c>
      <c r="G32" s="42">
        <f t="shared" si="4"/>
        <v>204</v>
      </c>
      <c r="H32" s="42">
        <f t="shared" si="5"/>
        <v>14</v>
      </c>
      <c r="I32" s="42">
        <v>105</v>
      </c>
      <c r="J32" s="42">
        <v>99</v>
      </c>
      <c r="K32" s="42">
        <v>2</v>
      </c>
      <c r="L32" s="42">
        <v>58</v>
      </c>
      <c r="M32" s="42">
        <v>4</v>
      </c>
      <c r="N32" s="42">
        <v>2</v>
      </c>
      <c r="O32" s="42">
        <v>60</v>
      </c>
      <c r="P32" s="42">
        <v>4</v>
      </c>
      <c r="Q32" s="42">
        <v>3</v>
      </c>
      <c r="R32" s="42">
        <v>72</v>
      </c>
      <c r="S32" s="42">
        <v>6</v>
      </c>
      <c r="V32" s="35">
        <f t="shared" si="2"/>
        <v>0</v>
      </c>
    </row>
    <row r="33" spans="2:22" ht="13.8" thickBot="1" x14ac:dyDescent="0.25">
      <c r="B33" s="317" t="s">
        <v>106</v>
      </c>
      <c r="C33" s="318"/>
      <c r="D33" s="126">
        <f t="shared" si="3"/>
        <v>6</v>
      </c>
      <c r="E33" s="70">
        <v>4</v>
      </c>
      <c r="F33" s="124">
        <f t="shared" si="6"/>
        <v>24</v>
      </c>
      <c r="G33" s="70">
        <f t="shared" si="4"/>
        <v>173</v>
      </c>
      <c r="H33" s="70">
        <f t="shared" si="5"/>
        <v>29</v>
      </c>
      <c r="I33" s="70">
        <v>81</v>
      </c>
      <c r="J33" s="70">
        <v>92</v>
      </c>
      <c r="K33" s="70">
        <v>2</v>
      </c>
      <c r="L33" s="70">
        <v>48</v>
      </c>
      <c r="M33" s="70">
        <v>11</v>
      </c>
      <c r="N33" s="70">
        <v>2</v>
      </c>
      <c r="O33" s="70">
        <v>49</v>
      </c>
      <c r="P33" s="70">
        <v>12</v>
      </c>
      <c r="Q33" s="70">
        <v>2</v>
      </c>
      <c r="R33" s="70">
        <v>47</v>
      </c>
      <c r="S33" s="70">
        <v>6</v>
      </c>
      <c r="V33" s="35">
        <f t="shared" si="2"/>
        <v>0</v>
      </c>
    </row>
    <row r="34" spans="2:22" x14ac:dyDescent="0.2">
      <c r="B34" s="77" t="s">
        <v>107</v>
      </c>
    </row>
  </sheetData>
  <mergeCells count="59"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I17:I20"/>
    <mergeCell ref="J17:J20"/>
    <mergeCell ref="K17:M17"/>
    <mergeCell ref="H19:H20"/>
    <mergeCell ref="Q17:S17"/>
    <mergeCell ref="K18:K20"/>
    <mergeCell ref="L18:L20"/>
    <mergeCell ref="N18:N20"/>
    <mergeCell ref="O18:O20"/>
    <mergeCell ref="Q18:Q20"/>
    <mergeCell ref="R18:R20"/>
    <mergeCell ref="M19:M20"/>
    <mergeCell ref="P19:P20"/>
    <mergeCell ref="S19:S20"/>
    <mergeCell ref="N17:P17"/>
    <mergeCell ref="P7:P8"/>
    <mergeCell ref="S7:S8"/>
    <mergeCell ref="B16:C20"/>
    <mergeCell ref="D16:E16"/>
    <mergeCell ref="F16:F20"/>
    <mergeCell ref="G16:J16"/>
    <mergeCell ref="K16:S16"/>
    <mergeCell ref="D17:D20"/>
    <mergeCell ref="J5:J8"/>
    <mergeCell ref="K5:M5"/>
    <mergeCell ref="N5:P5"/>
    <mergeCell ref="Q5:S5"/>
    <mergeCell ref="K6:K8"/>
    <mergeCell ref="L6:L8"/>
    <mergeCell ref="E17:E20"/>
    <mergeCell ref="G17:G20"/>
    <mergeCell ref="N6:N8"/>
    <mergeCell ref="O6:O8"/>
    <mergeCell ref="Q6:Q8"/>
    <mergeCell ref="R6:R8"/>
    <mergeCell ref="B4:B8"/>
    <mergeCell ref="C4:C8"/>
    <mergeCell ref="D4:E4"/>
    <mergeCell ref="F4:F8"/>
    <mergeCell ref="G4:J4"/>
    <mergeCell ref="K4:S4"/>
    <mergeCell ref="D5:D8"/>
    <mergeCell ref="E5:E8"/>
    <mergeCell ref="G5:G8"/>
    <mergeCell ref="I5:I8"/>
    <mergeCell ref="H7:H8"/>
    <mergeCell ref="M7:M8"/>
  </mergeCells>
  <phoneticPr fontId="9"/>
  <conditionalFormatting sqref="B10:B14">
    <cfRule type="cellIs" dxfId="26" priority="1" operator="equal">
      <formula>43468</formula>
    </cfRule>
  </conditionalFormatting>
  <pageMargins left="0.7" right="0.7" top="0.75" bottom="0.75" header="0.3" footer="0.3"/>
  <pageSetup paperSize="9" orientation="portrait" horizontalDpi="300" verticalDpi="300" r:id="rId1"/>
  <ignoredErrors>
    <ignoredError sqref="F14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CCFFCC"/>
    <pageSetUpPr fitToPage="1"/>
  </sheetPr>
  <dimension ref="B2:V42"/>
  <sheetViews>
    <sheetView topLeftCell="A22" zoomScaleNormal="100" zoomScaleSheetLayoutView="100" workbookViewId="0">
      <selection activeCell="J37" sqref="J37"/>
    </sheetView>
  </sheetViews>
  <sheetFormatPr defaultColWidth="2.6640625" defaultRowHeight="13.2" x14ac:dyDescent="0.2"/>
  <cols>
    <col min="1" max="1" width="2.6640625" style="1"/>
    <col min="2" max="2" width="9.109375" style="1" bestFit="1" customWidth="1"/>
    <col min="3" max="3" width="5.6640625" style="1" customWidth="1"/>
    <col min="4" max="5" width="6.109375" style="1" bestFit="1" customWidth="1"/>
    <col min="6" max="9" width="6.109375" style="1" customWidth="1"/>
    <col min="10" max="10" width="7.109375" style="1" customWidth="1"/>
    <col min="11" max="12" width="4.109375" style="1" bestFit="1" customWidth="1"/>
    <col min="13" max="15" width="4.109375" style="1" customWidth="1"/>
    <col min="16" max="16" width="6.109375" style="1" bestFit="1" customWidth="1"/>
    <col min="17" max="20" width="6.109375" style="1" customWidth="1"/>
    <col min="21" max="21" width="2.6640625" style="1"/>
    <col min="22" max="22" width="6.109375" style="1" bestFit="1" customWidth="1"/>
    <col min="23" max="16384" width="2.6640625" style="1"/>
  </cols>
  <sheetData>
    <row r="2" spans="2:20" x14ac:dyDescent="0.2">
      <c r="B2" s="6" t="s">
        <v>864</v>
      </c>
    </row>
    <row r="3" spans="2:20" ht="2.1" customHeight="1" thickBot="1" x14ac:dyDescent="0.25">
      <c r="B3" s="6"/>
    </row>
    <row r="4" spans="2:20" ht="13.5" customHeight="1" x14ac:dyDescent="0.2">
      <c r="B4" s="312" t="s">
        <v>108</v>
      </c>
      <c r="C4" s="261"/>
      <c r="D4" s="332" t="s">
        <v>111</v>
      </c>
      <c r="E4" s="326" t="s">
        <v>113</v>
      </c>
      <c r="F4" s="327"/>
      <c r="G4" s="327"/>
      <c r="H4" s="327"/>
      <c r="I4" s="327"/>
      <c r="J4" s="17" t="s">
        <v>119</v>
      </c>
      <c r="K4" s="332" t="s">
        <v>1210</v>
      </c>
      <c r="L4" s="332" t="s">
        <v>167</v>
      </c>
      <c r="M4" s="332" t="s">
        <v>1214</v>
      </c>
      <c r="N4" s="333" t="s">
        <v>122</v>
      </c>
      <c r="O4" s="334"/>
      <c r="P4" s="333" t="s">
        <v>123</v>
      </c>
      <c r="Q4" s="337"/>
      <c r="R4" s="337"/>
      <c r="S4" s="337"/>
      <c r="T4" s="337"/>
    </row>
    <row r="5" spans="2:20" x14ac:dyDescent="0.2">
      <c r="B5" s="313"/>
      <c r="C5" s="284"/>
      <c r="D5" s="298"/>
      <c r="E5" s="323" t="s">
        <v>114</v>
      </c>
      <c r="F5" s="323" t="s">
        <v>115</v>
      </c>
      <c r="G5" s="323" t="s">
        <v>116</v>
      </c>
      <c r="H5" s="323" t="s">
        <v>117</v>
      </c>
      <c r="I5" s="323" t="s">
        <v>118</v>
      </c>
      <c r="J5" s="328" t="s">
        <v>160</v>
      </c>
      <c r="K5" s="298"/>
      <c r="L5" s="298"/>
      <c r="M5" s="298"/>
      <c r="N5" s="292"/>
      <c r="O5" s="335"/>
      <c r="P5" s="338"/>
      <c r="Q5" s="339"/>
      <c r="R5" s="339"/>
      <c r="S5" s="339"/>
      <c r="T5" s="339"/>
    </row>
    <row r="6" spans="2:20" x14ac:dyDescent="0.2">
      <c r="B6" s="313"/>
      <c r="C6" s="284"/>
      <c r="D6" s="298"/>
      <c r="E6" s="324"/>
      <c r="F6" s="324"/>
      <c r="G6" s="324"/>
      <c r="H6" s="324"/>
      <c r="I6" s="324"/>
      <c r="J6" s="328"/>
      <c r="K6" s="298"/>
      <c r="L6" s="298"/>
      <c r="M6" s="298"/>
      <c r="N6" s="292"/>
      <c r="O6" s="335"/>
      <c r="P6" s="330" t="s">
        <v>114</v>
      </c>
      <c r="Q6" s="330" t="s">
        <v>115</v>
      </c>
      <c r="R6" s="330" t="s">
        <v>124</v>
      </c>
      <c r="S6" s="330" t="s">
        <v>117</v>
      </c>
      <c r="T6" s="330" t="s">
        <v>118</v>
      </c>
    </row>
    <row r="7" spans="2:20" x14ac:dyDescent="0.2">
      <c r="B7" s="313"/>
      <c r="C7" s="284"/>
      <c r="D7" s="298"/>
      <c r="E7" s="324"/>
      <c r="F7" s="324"/>
      <c r="G7" s="324"/>
      <c r="H7" s="324"/>
      <c r="I7" s="324"/>
      <c r="J7" s="328"/>
      <c r="K7" s="298"/>
      <c r="L7" s="298"/>
      <c r="M7" s="298"/>
      <c r="N7" s="292"/>
      <c r="O7" s="335"/>
      <c r="P7" s="301"/>
      <c r="Q7" s="301"/>
      <c r="R7" s="301"/>
      <c r="S7" s="301"/>
      <c r="T7" s="301"/>
    </row>
    <row r="8" spans="2:20" x14ac:dyDescent="0.2">
      <c r="B8" s="313"/>
      <c r="C8" s="284"/>
      <c r="D8" s="298"/>
      <c r="E8" s="324"/>
      <c r="F8" s="324"/>
      <c r="G8" s="324"/>
      <c r="H8" s="324"/>
      <c r="I8" s="324"/>
      <c r="J8" s="328"/>
      <c r="K8" s="298"/>
      <c r="L8" s="298"/>
      <c r="M8" s="298"/>
      <c r="N8" s="292"/>
      <c r="O8" s="335"/>
      <c r="P8" s="301"/>
      <c r="Q8" s="301"/>
      <c r="R8" s="301"/>
      <c r="S8" s="301"/>
      <c r="T8" s="301"/>
    </row>
    <row r="9" spans="2:20" x14ac:dyDescent="0.2">
      <c r="B9" s="313"/>
      <c r="C9" s="284"/>
      <c r="D9" s="298"/>
      <c r="E9" s="324"/>
      <c r="F9" s="324"/>
      <c r="G9" s="324"/>
      <c r="H9" s="324"/>
      <c r="I9" s="324"/>
      <c r="J9" s="328"/>
      <c r="K9" s="298"/>
      <c r="L9" s="298"/>
      <c r="M9" s="298"/>
      <c r="N9" s="336"/>
      <c r="O9" s="295"/>
      <c r="P9" s="301"/>
      <c r="Q9" s="301"/>
      <c r="R9" s="301"/>
      <c r="S9" s="301"/>
      <c r="T9" s="301"/>
    </row>
    <row r="10" spans="2:20" ht="99.75" customHeight="1" x14ac:dyDescent="0.2">
      <c r="B10" s="340"/>
      <c r="C10" s="262"/>
      <c r="D10" s="299"/>
      <c r="E10" s="325"/>
      <c r="F10" s="325"/>
      <c r="G10" s="325"/>
      <c r="H10" s="325"/>
      <c r="I10" s="325"/>
      <c r="J10" s="329"/>
      <c r="K10" s="299"/>
      <c r="L10" s="299"/>
      <c r="M10" s="299"/>
      <c r="N10" s="38" t="s">
        <v>120</v>
      </c>
      <c r="O10" s="38" t="s">
        <v>121</v>
      </c>
      <c r="P10" s="331"/>
      <c r="Q10" s="331"/>
      <c r="R10" s="331"/>
      <c r="S10" s="331"/>
      <c r="T10" s="331"/>
    </row>
    <row r="11" spans="2:20" x14ac:dyDescent="0.2">
      <c r="B11" s="4"/>
      <c r="C11" s="14"/>
      <c r="D11" s="28" t="s">
        <v>20</v>
      </c>
      <c r="E11" s="3" t="s">
        <v>20</v>
      </c>
      <c r="F11" s="3" t="s">
        <v>20</v>
      </c>
      <c r="G11" s="3" t="s">
        <v>20</v>
      </c>
      <c r="H11" s="3" t="s">
        <v>20</v>
      </c>
      <c r="I11" s="3" t="s">
        <v>20</v>
      </c>
      <c r="J11" s="3" t="s">
        <v>20</v>
      </c>
      <c r="K11" s="3" t="s">
        <v>20</v>
      </c>
      <c r="L11" s="3" t="s">
        <v>20</v>
      </c>
      <c r="M11" s="3" t="s">
        <v>20</v>
      </c>
      <c r="N11" s="3" t="s">
        <v>20</v>
      </c>
      <c r="O11" s="3" t="s">
        <v>20</v>
      </c>
      <c r="P11" s="3" t="s">
        <v>20</v>
      </c>
      <c r="Q11" s="3" t="s">
        <v>20</v>
      </c>
      <c r="R11" s="3" t="s">
        <v>20</v>
      </c>
      <c r="S11" s="3" t="s">
        <v>20</v>
      </c>
      <c r="T11" s="3" t="s">
        <v>20</v>
      </c>
    </row>
    <row r="12" spans="2:20" x14ac:dyDescent="0.2">
      <c r="B12" s="55"/>
      <c r="C12" s="19" t="s">
        <v>15</v>
      </c>
      <c r="D12" s="29">
        <v>759</v>
      </c>
      <c r="E12" s="2">
        <v>660</v>
      </c>
      <c r="F12" s="2">
        <v>46</v>
      </c>
      <c r="G12" s="2">
        <v>26</v>
      </c>
      <c r="H12" s="2">
        <v>11</v>
      </c>
      <c r="I12" s="2">
        <v>6</v>
      </c>
      <c r="J12" s="2">
        <v>0</v>
      </c>
      <c r="K12" s="2">
        <v>1</v>
      </c>
      <c r="L12" s="2">
        <v>9</v>
      </c>
      <c r="M12" s="2">
        <v>0</v>
      </c>
      <c r="N12" s="2">
        <v>0</v>
      </c>
      <c r="O12" s="2">
        <v>0</v>
      </c>
      <c r="P12" s="2">
        <v>660</v>
      </c>
      <c r="Q12" s="2">
        <v>46</v>
      </c>
      <c r="R12" s="2">
        <v>0</v>
      </c>
      <c r="S12" s="2">
        <v>11</v>
      </c>
      <c r="T12" s="2">
        <v>6</v>
      </c>
    </row>
    <row r="13" spans="2:20" x14ac:dyDescent="0.2">
      <c r="B13" s="53">
        <f>年度表!A2</f>
        <v>43834</v>
      </c>
      <c r="C13" s="19" t="s">
        <v>16</v>
      </c>
      <c r="D13" s="29">
        <v>740</v>
      </c>
      <c r="E13" s="2">
        <v>671</v>
      </c>
      <c r="F13" s="2">
        <v>38</v>
      </c>
      <c r="G13" s="2">
        <v>14</v>
      </c>
      <c r="H13" s="2">
        <v>5</v>
      </c>
      <c r="I13" s="2">
        <v>2</v>
      </c>
      <c r="J13" s="2">
        <v>1</v>
      </c>
      <c r="K13" s="2">
        <v>2</v>
      </c>
      <c r="L13" s="2">
        <v>7</v>
      </c>
      <c r="M13" s="2">
        <v>0</v>
      </c>
      <c r="N13" s="2">
        <v>0</v>
      </c>
      <c r="O13" s="2">
        <v>0</v>
      </c>
      <c r="P13" s="2">
        <v>671</v>
      </c>
      <c r="Q13" s="2">
        <v>38</v>
      </c>
      <c r="R13" s="2">
        <v>0</v>
      </c>
      <c r="S13" s="2">
        <v>5</v>
      </c>
      <c r="T13" s="2">
        <v>2</v>
      </c>
    </row>
    <row r="14" spans="2:20" x14ac:dyDescent="0.2">
      <c r="B14" s="40" t="s">
        <v>1270</v>
      </c>
      <c r="C14" s="19" t="s">
        <v>109</v>
      </c>
      <c r="D14" s="29">
        <v>1499</v>
      </c>
      <c r="E14" s="2">
        <v>1331</v>
      </c>
      <c r="F14" s="2">
        <v>84</v>
      </c>
      <c r="G14" s="2">
        <v>40</v>
      </c>
      <c r="H14" s="2">
        <v>16</v>
      </c>
      <c r="I14" s="2">
        <v>8</v>
      </c>
      <c r="J14" s="2">
        <v>1</v>
      </c>
      <c r="K14" s="2">
        <v>3</v>
      </c>
      <c r="L14" s="2">
        <v>16</v>
      </c>
      <c r="M14" s="2">
        <v>0</v>
      </c>
      <c r="N14" s="2">
        <v>0</v>
      </c>
      <c r="O14" s="2">
        <v>0</v>
      </c>
      <c r="P14" s="2">
        <v>1331</v>
      </c>
      <c r="Q14" s="2">
        <v>84</v>
      </c>
      <c r="R14" s="2">
        <v>0</v>
      </c>
      <c r="S14" s="2">
        <v>16</v>
      </c>
      <c r="T14" s="2">
        <v>8</v>
      </c>
    </row>
    <row r="15" spans="2:20" x14ac:dyDescent="0.15">
      <c r="B15" s="53"/>
      <c r="C15" s="19"/>
      <c r="D15" s="65" t="s">
        <v>112</v>
      </c>
      <c r="E15" s="16" t="s">
        <v>112</v>
      </c>
      <c r="F15" s="16" t="s">
        <v>112</v>
      </c>
      <c r="G15" s="16" t="s">
        <v>112</v>
      </c>
      <c r="H15" s="16" t="s">
        <v>112</v>
      </c>
      <c r="I15" s="16" t="s">
        <v>112</v>
      </c>
      <c r="J15" s="16" t="s">
        <v>112</v>
      </c>
      <c r="K15" s="16" t="s">
        <v>112</v>
      </c>
      <c r="L15" s="16" t="s">
        <v>112</v>
      </c>
      <c r="M15" s="16" t="s">
        <v>112</v>
      </c>
      <c r="N15" s="16" t="s">
        <v>112</v>
      </c>
      <c r="O15" s="16" t="s">
        <v>112</v>
      </c>
      <c r="P15" s="16" t="s">
        <v>112</v>
      </c>
      <c r="Q15" s="16" t="s">
        <v>112</v>
      </c>
      <c r="R15" s="16" t="s">
        <v>112</v>
      </c>
      <c r="S15" s="16" t="s">
        <v>112</v>
      </c>
      <c r="T15" s="16" t="s">
        <v>112</v>
      </c>
    </row>
    <row r="16" spans="2:20" x14ac:dyDescent="0.2">
      <c r="B16" s="54"/>
      <c r="C16" s="20" t="s">
        <v>110</v>
      </c>
      <c r="D16" s="66">
        <v>100</v>
      </c>
      <c r="E16" s="18">
        <v>88.792528352234797</v>
      </c>
      <c r="F16" s="18">
        <v>5.6037358238825901</v>
      </c>
      <c r="G16" s="18">
        <v>2.6684456304202802</v>
      </c>
      <c r="H16" s="18">
        <v>1.0673782521681101</v>
      </c>
      <c r="I16" s="18">
        <v>0.53368912608405605</v>
      </c>
      <c r="J16" s="18">
        <v>6.6711140760507007E-2</v>
      </c>
      <c r="K16" s="18">
        <v>0.20013342228152101</v>
      </c>
      <c r="L16" s="18">
        <v>1.0673782521681101</v>
      </c>
      <c r="M16" s="18">
        <v>0</v>
      </c>
      <c r="N16" s="18">
        <v>0</v>
      </c>
      <c r="O16" s="18">
        <v>0</v>
      </c>
      <c r="P16" s="18">
        <v>88.792528352234797</v>
      </c>
      <c r="Q16" s="18">
        <v>5.6037358238825901</v>
      </c>
      <c r="R16" s="18">
        <v>0</v>
      </c>
      <c r="S16" s="18">
        <v>1.0673782521681101</v>
      </c>
      <c r="T16" s="18">
        <v>0.53368912608405605</v>
      </c>
    </row>
    <row r="17" spans="2:20" x14ac:dyDescent="0.2">
      <c r="B17" s="4"/>
      <c r="C17" s="21"/>
      <c r="D17" s="28" t="s">
        <v>20</v>
      </c>
      <c r="E17" s="3" t="s">
        <v>20</v>
      </c>
      <c r="F17" s="3" t="s">
        <v>20</v>
      </c>
      <c r="G17" s="3" t="s">
        <v>20</v>
      </c>
      <c r="H17" s="3" t="s">
        <v>20</v>
      </c>
      <c r="I17" s="3" t="s">
        <v>20</v>
      </c>
      <c r="J17" s="3" t="s">
        <v>20</v>
      </c>
      <c r="K17" s="3" t="s">
        <v>20</v>
      </c>
      <c r="L17" s="3" t="s">
        <v>20</v>
      </c>
      <c r="M17" s="3" t="s">
        <v>20</v>
      </c>
      <c r="N17" s="3" t="s">
        <v>20</v>
      </c>
      <c r="O17" s="3" t="s">
        <v>20</v>
      </c>
      <c r="P17" s="3" t="s">
        <v>20</v>
      </c>
      <c r="Q17" s="3" t="s">
        <v>20</v>
      </c>
      <c r="R17" s="3" t="s">
        <v>20</v>
      </c>
      <c r="S17" s="3" t="s">
        <v>20</v>
      </c>
      <c r="T17" s="3" t="s">
        <v>20</v>
      </c>
    </row>
    <row r="18" spans="2:20" x14ac:dyDescent="0.2">
      <c r="B18" s="55"/>
      <c r="C18" s="19" t="s">
        <v>15</v>
      </c>
      <c r="D18" s="29">
        <v>713</v>
      </c>
      <c r="E18" s="2">
        <v>599</v>
      </c>
      <c r="F18" s="2">
        <v>53</v>
      </c>
      <c r="G18" s="2">
        <v>33</v>
      </c>
      <c r="H18" s="2">
        <v>9</v>
      </c>
      <c r="I18" s="2">
        <v>12</v>
      </c>
      <c r="J18" s="2">
        <v>0</v>
      </c>
      <c r="K18" s="2">
        <v>1</v>
      </c>
      <c r="L18" s="2">
        <v>6</v>
      </c>
      <c r="M18" s="2">
        <v>0</v>
      </c>
      <c r="N18" s="2">
        <v>0</v>
      </c>
      <c r="O18" s="2">
        <v>0</v>
      </c>
      <c r="P18" s="2">
        <v>599</v>
      </c>
      <c r="Q18" s="2">
        <v>53</v>
      </c>
      <c r="R18" s="2">
        <v>0</v>
      </c>
      <c r="S18" s="2">
        <v>9</v>
      </c>
      <c r="T18" s="2">
        <v>12</v>
      </c>
    </row>
    <row r="19" spans="2:20" x14ac:dyDescent="0.2">
      <c r="B19" s="53">
        <f>年度表!A3</f>
        <v>44200</v>
      </c>
      <c r="C19" s="19" t="s">
        <v>16</v>
      </c>
      <c r="D19" s="29">
        <v>733</v>
      </c>
      <c r="E19" s="2">
        <v>641</v>
      </c>
      <c r="F19" s="2">
        <v>40</v>
      </c>
      <c r="G19" s="2">
        <v>33</v>
      </c>
      <c r="H19" s="2">
        <v>6</v>
      </c>
      <c r="I19" s="2">
        <v>8</v>
      </c>
      <c r="J19" s="2">
        <v>2</v>
      </c>
      <c r="K19" s="2">
        <v>0</v>
      </c>
      <c r="L19" s="2">
        <v>3</v>
      </c>
      <c r="M19" s="2">
        <v>0</v>
      </c>
      <c r="N19" s="2">
        <v>0</v>
      </c>
      <c r="O19" s="2">
        <v>0</v>
      </c>
      <c r="P19" s="2">
        <v>641</v>
      </c>
      <c r="Q19" s="2">
        <v>41</v>
      </c>
      <c r="R19" s="2">
        <v>0</v>
      </c>
      <c r="S19" s="2">
        <v>6</v>
      </c>
      <c r="T19" s="2">
        <v>8</v>
      </c>
    </row>
    <row r="20" spans="2:20" x14ac:dyDescent="0.2">
      <c r="B20" s="40" t="s">
        <v>1270</v>
      </c>
      <c r="C20" s="19" t="s">
        <v>109</v>
      </c>
      <c r="D20" s="29">
        <v>1446</v>
      </c>
      <c r="E20" s="2">
        <v>1240</v>
      </c>
      <c r="F20" s="2">
        <v>93</v>
      </c>
      <c r="G20" s="2">
        <v>66</v>
      </c>
      <c r="H20" s="2">
        <v>15</v>
      </c>
      <c r="I20" s="2">
        <v>20</v>
      </c>
      <c r="J20" s="2">
        <v>2</v>
      </c>
      <c r="K20" s="2">
        <v>1</v>
      </c>
      <c r="L20" s="2">
        <v>9</v>
      </c>
      <c r="M20" s="2">
        <v>0</v>
      </c>
      <c r="N20" s="2">
        <v>0</v>
      </c>
      <c r="O20" s="2">
        <v>0</v>
      </c>
      <c r="P20" s="2">
        <v>1240</v>
      </c>
      <c r="Q20" s="2">
        <v>94</v>
      </c>
      <c r="R20" s="2">
        <v>0</v>
      </c>
      <c r="S20" s="2">
        <v>15</v>
      </c>
      <c r="T20" s="2">
        <v>20</v>
      </c>
    </row>
    <row r="21" spans="2:20" x14ac:dyDescent="0.15">
      <c r="B21" s="53"/>
      <c r="C21" s="19"/>
      <c r="D21" s="65" t="s">
        <v>112</v>
      </c>
      <c r="E21" s="16" t="s">
        <v>112</v>
      </c>
      <c r="F21" s="16" t="s">
        <v>112</v>
      </c>
      <c r="G21" s="16" t="s">
        <v>112</v>
      </c>
      <c r="H21" s="16" t="s">
        <v>112</v>
      </c>
      <c r="I21" s="16" t="s">
        <v>112</v>
      </c>
      <c r="J21" s="16" t="s">
        <v>112</v>
      </c>
      <c r="K21" s="16" t="s">
        <v>112</v>
      </c>
      <c r="L21" s="16" t="s">
        <v>112</v>
      </c>
      <c r="M21" s="16" t="s">
        <v>112</v>
      </c>
      <c r="N21" s="16" t="s">
        <v>112</v>
      </c>
      <c r="O21" s="16" t="s">
        <v>112</v>
      </c>
      <c r="P21" s="16" t="s">
        <v>112</v>
      </c>
      <c r="Q21" s="16" t="s">
        <v>112</v>
      </c>
      <c r="R21" s="16" t="s">
        <v>112</v>
      </c>
      <c r="S21" s="16" t="s">
        <v>112</v>
      </c>
      <c r="T21" s="16" t="s">
        <v>112</v>
      </c>
    </row>
    <row r="22" spans="2:20" x14ac:dyDescent="0.2">
      <c r="B22" s="57"/>
      <c r="C22" s="20" t="s">
        <v>110</v>
      </c>
      <c r="D22" s="66">
        <v>100</v>
      </c>
      <c r="E22" s="18">
        <v>85.753803596127199</v>
      </c>
      <c r="F22" s="18">
        <v>6.4315352697095403</v>
      </c>
      <c r="G22" s="18">
        <v>4.5643153526970996</v>
      </c>
      <c r="H22" s="18">
        <v>1.0373443983402499</v>
      </c>
      <c r="I22" s="18">
        <v>1.3831258644536699</v>
      </c>
      <c r="J22" s="18">
        <v>0.13831258644536701</v>
      </c>
      <c r="K22" s="18">
        <v>6.9156293222683296E-2</v>
      </c>
      <c r="L22" s="18">
        <v>0.62240663900414905</v>
      </c>
      <c r="M22" s="18">
        <v>0</v>
      </c>
      <c r="N22" s="18">
        <v>0</v>
      </c>
      <c r="O22" s="18">
        <v>0</v>
      </c>
      <c r="P22" s="18">
        <v>85.753803596127199</v>
      </c>
      <c r="Q22" s="18">
        <v>6.5006915629322304</v>
      </c>
      <c r="R22" s="18">
        <v>0</v>
      </c>
      <c r="S22" s="18">
        <v>1.0373443983402499</v>
      </c>
      <c r="T22" s="18">
        <v>1.3831258644536699</v>
      </c>
    </row>
    <row r="23" spans="2:20" x14ac:dyDescent="0.2">
      <c r="B23" s="4"/>
      <c r="C23" s="21"/>
      <c r="D23" s="28" t="s">
        <v>20</v>
      </c>
      <c r="E23" s="3" t="s">
        <v>20</v>
      </c>
      <c r="F23" s="3" t="s">
        <v>20</v>
      </c>
      <c r="G23" s="3" t="s">
        <v>20</v>
      </c>
      <c r="H23" s="3" t="s">
        <v>20</v>
      </c>
      <c r="I23" s="3" t="s">
        <v>20</v>
      </c>
      <c r="J23" s="3" t="s">
        <v>20</v>
      </c>
      <c r="K23" s="3" t="s">
        <v>20</v>
      </c>
      <c r="L23" s="3" t="s">
        <v>20</v>
      </c>
      <c r="M23" s="3" t="s">
        <v>20</v>
      </c>
      <c r="N23" s="3" t="s">
        <v>20</v>
      </c>
      <c r="O23" s="3" t="s">
        <v>20</v>
      </c>
      <c r="P23" s="3" t="s">
        <v>20</v>
      </c>
      <c r="Q23" s="3" t="s">
        <v>20</v>
      </c>
      <c r="R23" s="3" t="s">
        <v>20</v>
      </c>
      <c r="S23" s="3" t="s">
        <v>20</v>
      </c>
      <c r="T23" s="3" t="s">
        <v>20</v>
      </c>
    </row>
    <row r="24" spans="2:20" ht="13.5" customHeight="1" x14ac:dyDescent="0.2">
      <c r="B24" s="56"/>
      <c r="C24" s="19" t="s">
        <v>15</v>
      </c>
      <c r="D24" s="29">
        <v>749</v>
      </c>
      <c r="E24" s="2">
        <v>630</v>
      </c>
      <c r="F24" s="2">
        <v>58</v>
      </c>
      <c r="G24" s="2">
        <v>28</v>
      </c>
      <c r="H24" s="2">
        <v>12</v>
      </c>
      <c r="I24" s="2">
        <v>14</v>
      </c>
      <c r="J24" s="2">
        <v>0</v>
      </c>
      <c r="K24" s="2">
        <v>2</v>
      </c>
      <c r="L24" s="2">
        <v>4</v>
      </c>
      <c r="M24" s="2">
        <v>0</v>
      </c>
      <c r="N24" s="2">
        <v>0</v>
      </c>
      <c r="O24" s="2">
        <v>0</v>
      </c>
      <c r="P24" s="2">
        <v>631</v>
      </c>
      <c r="Q24" s="2">
        <v>58</v>
      </c>
      <c r="R24" s="2">
        <v>0</v>
      </c>
      <c r="S24" s="2">
        <v>12</v>
      </c>
      <c r="T24" s="2">
        <v>14</v>
      </c>
    </row>
    <row r="25" spans="2:20" x14ac:dyDescent="0.2">
      <c r="B25" s="53">
        <f>年度表!A4</f>
        <v>44566</v>
      </c>
      <c r="C25" s="19" t="s">
        <v>16</v>
      </c>
      <c r="D25" s="29">
        <v>649</v>
      </c>
      <c r="E25" s="2">
        <v>558</v>
      </c>
      <c r="F25" s="2">
        <v>40</v>
      </c>
      <c r="G25" s="2">
        <v>37</v>
      </c>
      <c r="H25" s="2">
        <v>4</v>
      </c>
      <c r="I25" s="2">
        <v>3</v>
      </c>
      <c r="J25" s="2">
        <v>1</v>
      </c>
      <c r="K25" s="2">
        <v>0</v>
      </c>
      <c r="L25" s="2">
        <v>5</v>
      </c>
      <c r="M25" s="2">
        <v>0</v>
      </c>
      <c r="N25" s="2">
        <v>0</v>
      </c>
      <c r="O25" s="2">
        <v>0</v>
      </c>
      <c r="P25" s="2">
        <v>558</v>
      </c>
      <c r="Q25" s="2">
        <v>40</v>
      </c>
      <c r="R25" s="2">
        <v>0</v>
      </c>
      <c r="S25" s="2">
        <v>4</v>
      </c>
      <c r="T25" s="2">
        <v>3</v>
      </c>
    </row>
    <row r="26" spans="2:20" x14ac:dyDescent="0.2">
      <c r="B26" s="40" t="s">
        <v>1270</v>
      </c>
      <c r="C26" s="19" t="s">
        <v>109</v>
      </c>
      <c r="D26" s="29">
        <v>1398</v>
      </c>
      <c r="E26" s="2">
        <v>1188</v>
      </c>
      <c r="F26" s="2">
        <v>98</v>
      </c>
      <c r="G26" s="2">
        <v>65</v>
      </c>
      <c r="H26" s="2">
        <v>16</v>
      </c>
      <c r="I26" s="2">
        <v>17</v>
      </c>
      <c r="J26" s="2">
        <v>1</v>
      </c>
      <c r="K26" s="2">
        <v>2</v>
      </c>
      <c r="L26" s="2">
        <v>9</v>
      </c>
      <c r="M26" s="2">
        <v>0</v>
      </c>
      <c r="N26" s="2">
        <v>0</v>
      </c>
      <c r="O26" s="2">
        <v>0</v>
      </c>
      <c r="P26" s="2">
        <v>1189</v>
      </c>
      <c r="Q26" s="2">
        <v>98</v>
      </c>
      <c r="R26" s="2">
        <v>0</v>
      </c>
      <c r="S26" s="2">
        <v>16</v>
      </c>
      <c r="T26" s="2">
        <v>17</v>
      </c>
    </row>
    <row r="27" spans="2:20" x14ac:dyDescent="0.15">
      <c r="B27" s="55"/>
      <c r="C27" s="19"/>
      <c r="D27" s="65" t="s">
        <v>112</v>
      </c>
      <c r="E27" s="16" t="s">
        <v>112</v>
      </c>
      <c r="F27" s="16" t="s">
        <v>112</v>
      </c>
      <c r="G27" s="16" t="s">
        <v>112</v>
      </c>
      <c r="H27" s="16" t="s">
        <v>112</v>
      </c>
      <c r="I27" s="16" t="s">
        <v>112</v>
      </c>
      <c r="J27" s="16" t="s">
        <v>112</v>
      </c>
      <c r="K27" s="16" t="s">
        <v>112</v>
      </c>
      <c r="L27" s="16" t="s">
        <v>112</v>
      </c>
      <c r="M27" s="16" t="s">
        <v>112</v>
      </c>
      <c r="N27" s="16" t="s">
        <v>112</v>
      </c>
      <c r="O27" s="16" t="s">
        <v>112</v>
      </c>
      <c r="P27" s="16" t="s">
        <v>112</v>
      </c>
      <c r="Q27" s="16" t="s">
        <v>112</v>
      </c>
      <c r="R27" s="16" t="s">
        <v>112</v>
      </c>
      <c r="S27" s="16" t="s">
        <v>112</v>
      </c>
      <c r="T27" s="16" t="s">
        <v>112</v>
      </c>
    </row>
    <row r="28" spans="2:20" x14ac:dyDescent="0.2">
      <c r="B28" s="57"/>
      <c r="C28" s="20" t="s">
        <v>110</v>
      </c>
      <c r="D28" s="66">
        <v>100</v>
      </c>
      <c r="E28" s="18">
        <v>84.978540772532199</v>
      </c>
      <c r="F28" s="18">
        <v>7.01001430615164</v>
      </c>
      <c r="G28" s="18">
        <v>4.6494992846924204</v>
      </c>
      <c r="H28" s="18">
        <v>1.1444921316165999</v>
      </c>
      <c r="I28" s="18">
        <v>1.21602288984263</v>
      </c>
      <c r="J28" s="18">
        <v>7.1530758226037203E-2</v>
      </c>
      <c r="K28" s="18">
        <v>0.14306151645207399</v>
      </c>
      <c r="L28" s="18">
        <v>0.643776824034335</v>
      </c>
      <c r="M28" s="18">
        <v>0</v>
      </c>
      <c r="N28" s="18">
        <v>0</v>
      </c>
      <c r="O28" s="18">
        <v>0</v>
      </c>
      <c r="P28" s="18">
        <v>85.050071530758203</v>
      </c>
      <c r="Q28" s="18">
        <v>7.01001430615164</v>
      </c>
      <c r="R28" s="18">
        <v>0</v>
      </c>
      <c r="S28" s="18">
        <v>1.1444921316165999</v>
      </c>
      <c r="T28" s="18">
        <v>1.21602288984263</v>
      </c>
    </row>
    <row r="29" spans="2:20" x14ac:dyDescent="0.2">
      <c r="B29" s="4"/>
      <c r="C29" s="21"/>
      <c r="D29" s="28" t="s">
        <v>20</v>
      </c>
      <c r="E29" s="79" t="s">
        <v>20</v>
      </c>
      <c r="F29" s="79" t="s">
        <v>20</v>
      </c>
      <c r="G29" s="79" t="s">
        <v>20</v>
      </c>
      <c r="H29" s="79" t="s">
        <v>20</v>
      </c>
      <c r="I29" s="79" t="s">
        <v>20</v>
      </c>
      <c r="J29" s="79" t="s">
        <v>20</v>
      </c>
      <c r="K29" s="79" t="s">
        <v>20</v>
      </c>
      <c r="L29" s="79" t="s">
        <v>20</v>
      </c>
      <c r="M29" s="79" t="s">
        <v>20</v>
      </c>
      <c r="N29" s="79" t="s">
        <v>20</v>
      </c>
      <c r="O29" s="79" t="s">
        <v>20</v>
      </c>
      <c r="P29" s="79" t="s">
        <v>20</v>
      </c>
      <c r="Q29" s="79" t="s">
        <v>20</v>
      </c>
      <c r="R29" s="79" t="s">
        <v>20</v>
      </c>
      <c r="S29" s="79" t="s">
        <v>20</v>
      </c>
      <c r="T29" s="79" t="s">
        <v>20</v>
      </c>
    </row>
    <row r="30" spans="2:20" ht="13.5" customHeight="1" x14ac:dyDescent="0.2">
      <c r="B30" s="56"/>
      <c r="C30" s="19" t="s">
        <v>15</v>
      </c>
      <c r="D30" s="29">
        <v>717</v>
      </c>
      <c r="E30" s="2">
        <v>623</v>
      </c>
      <c r="F30" s="2">
        <v>42</v>
      </c>
      <c r="G30" s="2">
        <v>36</v>
      </c>
      <c r="H30" s="2">
        <v>5</v>
      </c>
      <c r="I30" s="2">
        <v>5</v>
      </c>
      <c r="J30" s="2">
        <v>0</v>
      </c>
      <c r="K30" s="2">
        <v>0</v>
      </c>
      <c r="L30" s="2">
        <v>6</v>
      </c>
      <c r="M30" s="2">
        <v>0</v>
      </c>
      <c r="N30" s="2">
        <v>0</v>
      </c>
      <c r="O30" s="2">
        <v>0</v>
      </c>
      <c r="P30" s="2">
        <v>624</v>
      </c>
      <c r="Q30" s="2">
        <v>45</v>
      </c>
      <c r="R30" s="2">
        <v>0</v>
      </c>
      <c r="S30" s="2">
        <v>5</v>
      </c>
      <c r="T30" s="2">
        <v>5</v>
      </c>
    </row>
    <row r="31" spans="2:20" x14ac:dyDescent="0.2">
      <c r="B31" s="53">
        <f>年度表!A5</f>
        <v>44932</v>
      </c>
      <c r="C31" s="19" t="s">
        <v>16</v>
      </c>
      <c r="D31" s="29">
        <v>687</v>
      </c>
      <c r="E31" s="2">
        <v>571</v>
      </c>
      <c r="F31" s="2">
        <v>45</v>
      </c>
      <c r="G31" s="2">
        <v>55</v>
      </c>
      <c r="H31" s="2">
        <v>4</v>
      </c>
      <c r="I31" s="2">
        <v>2</v>
      </c>
      <c r="J31" s="2">
        <v>2</v>
      </c>
      <c r="K31" s="2">
        <v>0</v>
      </c>
      <c r="L31" s="2">
        <v>8</v>
      </c>
      <c r="M31" s="2">
        <v>0</v>
      </c>
      <c r="N31" s="2">
        <v>0</v>
      </c>
      <c r="O31" s="2">
        <v>0</v>
      </c>
      <c r="P31" s="2">
        <v>572</v>
      </c>
      <c r="Q31" s="2">
        <v>45</v>
      </c>
      <c r="R31" s="2">
        <v>0</v>
      </c>
      <c r="S31" s="2">
        <v>4</v>
      </c>
      <c r="T31" s="2">
        <v>2</v>
      </c>
    </row>
    <row r="32" spans="2:20" x14ac:dyDescent="0.2">
      <c r="B32" s="40" t="s">
        <v>1270</v>
      </c>
      <c r="C32" s="19" t="s">
        <v>109</v>
      </c>
      <c r="D32" s="29">
        <v>1404</v>
      </c>
      <c r="E32" s="2">
        <v>1194</v>
      </c>
      <c r="F32" s="2">
        <v>87</v>
      </c>
      <c r="G32" s="2">
        <v>91</v>
      </c>
      <c r="H32" s="2">
        <v>9</v>
      </c>
      <c r="I32" s="2">
        <v>7</v>
      </c>
      <c r="J32" s="2">
        <v>2</v>
      </c>
      <c r="K32" s="2">
        <v>0</v>
      </c>
      <c r="L32" s="2">
        <v>14</v>
      </c>
      <c r="M32" s="2">
        <v>0</v>
      </c>
      <c r="N32" s="2">
        <v>0</v>
      </c>
      <c r="O32" s="2">
        <v>0</v>
      </c>
      <c r="P32" s="2">
        <v>1196</v>
      </c>
      <c r="Q32" s="2">
        <v>90</v>
      </c>
      <c r="R32" s="2">
        <v>0</v>
      </c>
      <c r="S32" s="2">
        <v>9</v>
      </c>
      <c r="T32" s="2">
        <v>7</v>
      </c>
    </row>
    <row r="33" spans="2:22" x14ac:dyDescent="0.15">
      <c r="B33" s="55"/>
      <c r="C33" s="19"/>
      <c r="D33" s="65" t="s">
        <v>1302</v>
      </c>
      <c r="E33" s="16" t="s">
        <v>1302</v>
      </c>
      <c r="F33" s="16" t="s">
        <v>1302</v>
      </c>
      <c r="G33" s="16" t="s">
        <v>1302</v>
      </c>
      <c r="H33" s="16" t="s">
        <v>1302</v>
      </c>
      <c r="I33" s="16" t="s">
        <v>1302</v>
      </c>
      <c r="J33" s="16" t="s">
        <v>1302</v>
      </c>
      <c r="K33" s="16" t="s">
        <v>1302</v>
      </c>
      <c r="L33" s="16" t="s">
        <v>1302</v>
      </c>
      <c r="M33" s="16" t="s">
        <v>1302</v>
      </c>
      <c r="N33" s="16" t="s">
        <v>1302</v>
      </c>
      <c r="O33" s="16" t="s">
        <v>1302</v>
      </c>
      <c r="P33" s="16" t="s">
        <v>1302</v>
      </c>
      <c r="Q33" s="16" t="s">
        <v>1302</v>
      </c>
      <c r="R33" s="16" t="s">
        <v>1302</v>
      </c>
      <c r="S33" s="16" t="s">
        <v>1302</v>
      </c>
      <c r="T33" s="16" t="s">
        <v>1302</v>
      </c>
    </row>
    <row r="34" spans="2:22" x14ac:dyDescent="0.2">
      <c r="B34" s="57"/>
      <c r="C34" s="20" t="s">
        <v>110</v>
      </c>
      <c r="D34" s="66">
        <v>100</v>
      </c>
      <c r="E34" s="18">
        <v>85.042735042000004</v>
      </c>
      <c r="F34" s="18">
        <v>6.1965811960000003</v>
      </c>
      <c r="G34" s="18">
        <v>6.4814814810000003</v>
      </c>
      <c r="H34" s="18">
        <v>0.64102564100000003</v>
      </c>
      <c r="I34" s="18">
        <v>0.49857549800000001</v>
      </c>
      <c r="J34" s="18">
        <v>0.142450142</v>
      </c>
      <c r="K34" s="18">
        <v>0</v>
      </c>
      <c r="L34" s="18">
        <v>0.99715099699999998</v>
      </c>
      <c r="M34" s="18">
        <v>0</v>
      </c>
      <c r="N34" s="18">
        <v>0</v>
      </c>
      <c r="O34" s="18">
        <v>0</v>
      </c>
      <c r="P34" s="18">
        <v>85.185185184999995</v>
      </c>
      <c r="Q34" s="18">
        <v>6.4102564099999997</v>
      </c>
      <c r="R34" s="18">
        <v>0</v>
      </c>
      <c r="S34" s="18">
        <v>0.64102564100000003</v>
      </c>
      <c r="T34" s="18">
        <v>0.49857549800000001</v>
      </c>
    </row>
    <row r="35" spans="2:22" x14ac:dyDescent="0.2">
      <c r="B35" s="4"/>
      <c r="C35" s="21"/>
      <c r="D35" s="28" t="s">
        <v>20</v>
      </c>
      <c r="E35" s="79" t="s">
        <v>20</v>
      </c>
      <c r="F35" s="79" t="s">
        <v>20</v>
      </c>
      <c r="G35" s="79" t="s">
        <v>20</v>
      </c>
      <c r="H35" s="79" t="s">
        <v>20</v>
      </c>
      <c r="I35" s="79" t="s">
        <v>20</v>
      </c>
      <c r="J35" s="79" t="s">
        <v>20</v>
      </c>
      <c r="K35" s="79" t="s">
        <v>20</v>
      </c>
      <c r="L35" s="79" t="s">
        <v>20</v>
      </c>
      <c r="M35" s="79" t="s">
        <v>20</v>
      </c>
      <c r="N35" s="79" t="s">
        <v>20</v>
      </c>
      <c r="O35" s="79" t="s">
        <v>20</v>
      </c>
      <c r="P35" s="79" t="s">
        <v>20</v>
      </c>
      <c r="Q35" s="79" t="s">
        <v>20</v>
      </c>
      <c r="R35" s="79" t="s">
        <v>20</v>
      </c>
      <c r="S35" s="79" t="s">
        <v>20</v>
      </c>
      <c r="T35" s="79" t="s">
        <v>20</v>
      </c>
    </row>
    <row r="36" spans="2:22" ht="13.5" customHeight="1" x14ac:dyDescent="0.15">
      <c r="B36" s="56"/>
      <c r="C36" s="19" t="s">
        <v>15</v>
      </c>
      <c r="D36" s="29">
        <v>583</v>
      </c>
      <c r="E36" s="77">
        <v>486</v>
      </c>
      <c r="F36" s="77">
        <v>28</v>
      </c>
      <c r="G36" s="77">
        <v>49</v>
      </c>
      <c r="H36" s="77">
        <v>9</v>
      </c>
      <c r="I36" s="130">
        <v>2</v>
      </c>
      <c r="J36" s="2">
        <v>0</v>
      </c>
      <c r="K36" s="77">
        <v>3</v>
      </c>
      <c r="L36" s="77">
        <v>6</v>
      </c>
      <c r="M36" s="2">
        <v>0</v>
      </c>
      <c r="N36" s="2">
        <v>0</v>
      </c>
      <c r="O36" s="2">
        <v>0</v>
      </c>
      <c r="P36" s="77">
        <v>490</v>
      </c>
      <c r="Q36" s="77">
        <v>29</v>
      </c>
      <c r="R36" s="2">
        <v>0</v>
      </c>
      <c r="S36" s="77">
        <v>9</v>
      </c>
      <c r="T36" s="77">
        <v>2</v>
      </c>
    </row>
    <row r="37" spans="2:22" x14ac:dyDescent="0.15">
      <c r="B37" s="53">
        <f>年度表!A6</f>
        <v>45298</v>
      </c>
      <c r="C37" s="19" t="s">
        <v>16</v>
      </c>
      <c r="D37" s="29">
        <v>651</v>
      </c>
      <c r="E37" s="77">
        <v>557</v>
      </c>
      <c r="F37" s="77">
        <v>32</v>
      </c>
      <c r="G37" s="77">
        <v>48</v>
      </c>
      <c r="H37" s="77">
        <v>1</v>
      </c>
      <c r="I37" s="130">
        <v>5</v>
      </c>
      <c r="J37" s="2">
        <v>0</v>
      </c>
      <c r="K37" s="77">
        <v>3</v>
      </c>
      <c r="L37" s="77">
        <v>5</v>
      </c>
      <c r="M37" s="2">
        <v>0</v>
      </c>
      <c r="N37" s="2">
        <v>0</v>
      </c>
      <c r="O37" s="2">
        <v>0</v>
      </c>
      <c r="P37" s="77">
        <v>559</v>
      </c>
      <c r="Q37" s="77">
        <v>32</v>
      </c>
      <c r="R37" s="2">
        <v>0</v>
      </c>
      <c r="S37" s="77">
        <v>1</v>
      </c>
      <c r="T37" s="77">
        <v>5</v>
      </c>
    </row>
    <row r="38" spans="2:22" x14ac:dyDescent="0.15">
      <c r="B38" s="40" t="s">
        <v>1270</v>
      </c>
      <c r="C38" s="87" t="s">
        <v>109</v>
      </c>
      <c r="D38" s="29">
        <v>1234</v>
      </c>
      <c r="E38" s="2">
        <v>1043</v>
      </c>
      <c r="F38" s="88">
        <v>60</v>
      </c>
      <c r="G38" s="88">
        <v>97</v>
      </c>
      <c r="H38" s="88">
        <v>10</v>
      </c>
      <c r="I38" s="130">
        <v>7</v>
      </c>
      <c r="J38" s="2">
        <v>0</v>
      </c>
      <c r="K38" s="88">
        <v>6</v>
      </c>
      <c r="L38" s="88">
        <v>11</v>
      </c>
      <c r="M38" s="2">
        <v>0</v>
      </c>
      <c r="N38" s="2">
        <v>0</v>
      </c>
      <c r="O38" s="2">
        <v>0</v>
      </c>
      <c r="P38" s="2">
        <v>1049</v>
      </c>
      <c r="Q38" s="88">
        <v>61</v>
      </c>
      <c r="R38" s="2">
        <v>0</v>
      </c>
      <c r="S38" s="88">
        <v>10</v>
      </c>
      <c r="T38" s="130">
        <v>7</v>
      </c>
      <c r="V38" s="35"/>
    </row>
    <row r="39" spans="2:22" x14ac:dyDescent="0.15">
      <c r="B39" s="55"/>
      <c r="C39" s="19"/>
      <c r="D39" s="65" t="s">
        <v>1302</v>
      </c>
      <c r="E39" s="16" t="s">
        <v>1302</v>
      </c>
      <c r="F39" s="16" t="s">
        <v>1302</v>
      </c>
      <c r="G39" s="16" t="s">
        <v>1302</v>
      </c>
      <c r="H39" s="16" t="s">
        <v>1302</v>
      </c>
      <c r="I39" s="16" t="s">
        <v>1302</v>
      </c>
      <c r="J39" s="16" t="s">
        <v>1302</v>
      </c>
      <c r="K39" s="16" t="s">
        <v>1302</v>
      </c>
      <c r="L39" s="16" t="s">
        <v>1302</v>
      </c>
      <c r="M39" s="16" t="s">
        <v>1302</v>
      </c>
      <c r="N39" s="16" t="s">
        <v>1302</v>
      </c>
      <c r="O39" s="16" t="s">
        <v>1302</v>
      </c>
      <c r="P39" s="16" t="s">
        <v>1302</v>
      </c>
      <c r="Q39" s="16" t="s">
        <v>1302</v>
      </c>
      <c r="R39" s="16" t="s">
        <v>1302</v>
      </c>
      <c r="S39" s="16" t="s">
        <v>1302</v>
      </c>
      <c r="T39" s="16" t="s">
        <v>1302</v>
      </c>
    </row>
    <row r="40" spans="2:22" ht="13.8" thickBot="1" x14ac:dyDescent="0.25">
      <c r="B40" s="58"/>
      <c r="C40" s="89" t="s">
        <v>110</v>
      </c>
      <c r="D40" s="127">
        <f>D38/$D$38*100</f>
        <v>100</v>
      </c>
      <c r="E40" s="128">
        <f>E38/$D$38*100</f>
        <v>84.52188006482983</v>
      </c>
      <c r="F40" s="128">
        <f t="shared" ref="F40:T40" si="0">F38/$D$38*100</f>
        <v>4.8622366288492707</v>
      </c>
      <c r="G40" s="128">
        <f t="shared" si="0"/>
        <v>7.8606158833063215</v>
      </c>
      <c r="H40" s="128">
        <f t="shared" si="0"/>
        <v>0.81037277147487841</v>
      </c>
      <c r="I40" s="128">
        <f t="shared" si="0"/>
        <v>0.5672609400324149</v>
      </c>
      <c r="J40" s="128">
        <f t="shared" si="0"/>
        <v>0</v>
      </c>
      <c r="K40" s="128">
        <f t="shared" si="0"/>
        <v>0.48622366288492713</v>
      </c>
      <c r="L40" s="128">
        <f t="shared" si="0"/>
        <v>0.89141004862236628</v>
      </c>
      <c r="M40" s="128">
        <f t="shared" si="0"/>
        <v>0</v>
      </c>
      <c r="N40" s="128">
        <f t="shared" si="0"/>
        <v>0</v>
      </c>
      <c r="O40" s="128">
        <f t="shared" si="0"/>
        <v>0</v>
      </c>
      <c r="P40" s="128">
        <f t="shared" si="0"/>
        <v>85.00810372771474</v>
      </c>
      <c r="Q40" s="128">
        <f t="shared" si="0"/>
        <v>4.9432739059967581</v>
      </c>
      <c r="R40" s="128">
        <f t="shared" si="0"/>
        <v>0</v>
      </c>
      <c r="S40" s="128">
        <f t="shared" si="0"/>
        <v>0.81037277147487841</v>
      </c>
      <c r="T40" s="128">
        <f t="shared" si="0"/>
        <v>0.5672609400324149</v>
      </c>
    </row>
    <row r="41" spans="2:22" x14ac:dyDescent="0.2">
      <c r="B41" s="1" t="s">
        <v>1091</v>
      </c>
    </row>
    <row r="42" spans="2:22" x14ac:dyDescent="0.2">
      <c r="B42" s="1" t="s">
        <v>89</v>
      </c>
    </row>
  </sheetData>
  <mergeCells count="19">
    <mergeCell ref="B4:C10"/>
    <mergeCell ref="D4:D10"/>
    <mergeCell ref="E5:E10"/>
    <mergeCell ref="F5:F10"/>
    <mergeCell ref="G5:G10"/>
    <mergeCell ref="H5:H10"/>
    <mergeCell ref="I5:I10"/>
    <mergeCell ref="E4:I4"/>
    <mergeCell ref="J5:J10"/>
    <mergeCell ref="T6:T10"/>
    <mergeCell ref="K4:K10"/>
    <mergeCell ref="L4:L10"/>
    <mergeCell ref="M4:M10"/>
    <mergeCell ref="N4:O9"/>
    <mergeCell ref="P4:T5"/>
    <mergeCell ref="P6:P10"/>
    <mergeCell ref="Q6:Q10"/>
    <mergeCell ref="R6:R10"/>
    <mergeCell ref="S6:S10"/>
  </mergeCells>
  <phoneticPr fontId="9"/>
  <conditionalFormatting sqref="B11:B40">
    <cfRule type="cellIs" dxfId="25" priority="1" operator="equal">
      <formula>43468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3471C-5C03-4C61-8774-B183C92F83D9}">
  <sheetPr codeName="Sheet33">
    <tabColor rgb="FFCCFFCC"/>
    <pageSetUpPr fitToPage="1"/>
  </sheetPr>
  <dimension ref="B2:K29"/>
  <sheetViews>
    <sheetView zoomScaleSheetLayoutView="100" workbookViewId="0">
      <selection activeCell="B3" sqref="B3:K29"/>
    </sheetView>
  </sheetViews>
  <sheetFormatPr defaultColWidth="2.6640625" defaultRowHeight="13.2" x14ac:dyDescent="0.2"/>
  <cols>
    <col min="1" max="1" width="2.6640625" style="1"/>
    <col min="2" max="2" width="14.109375" style="1" customWidth="1"/>
    <col min="3" max="11" width="7.6640625" style="1" customWidth="1"/>
    <col min="12" max="16384" width="2.6640625" style="1"/>
  </cols>
  <sheetData>
    <row r="2" spans="2:11" x14ac:dyDescent="0.2">
      <c r="B2" s="6" t="s">
        <v>865</v>
      </c>
    </row>
    <row r="3" spans="2:11" ht="13.8" thickBot="1" x14ac:dyDescent="0.25">
      <c r="K3" s="5" t="s">
        <v>79</v>
      </c>
    </row>
    <row r="4" spans="2:11" x14ac:dyDescent="0.2">
      <c r="B4" s="261" t="s">
        <v>0</v>
      </c>
      <c r="C4" s="265" t="s">
        <v>125</v>
      </c>
      <c r="D4" s="265" t="s">
        <v>126</v>
      </c>
      <c r="E4" s="266"/>
      <c r="F4" s="265" t="s">
        <v>129</v>
      </c>
      <c r="G4" s="265"/>
      <c r="H4" s="266"/>
      <c r="I4" s="265" t="s">
        <v>130</v>
      </c>
      <c r="J4" s="265"/>
      <c r="K4" s="266"/>
    </row>
    <row r="5" spans="2:11" x14ac:dyDescent="0.2">
      <c r="B5" s="262"/>
      <c r="C5" s="341"/>
      <c r="D5" s="36" t="s">
        <v>127</v>
      </c>
      <c r="E5" s="37" t="s">
        <v>128</v>
      </c>
      <c r="F5" s="36" t="s">
        <v>14</v>
      </c>
      <c r="G5" s="36" t="s">
        <v>15</v>
      </c>
      <c r="H5" s="37" t="s">
        <v>16</v>
      </c>
      <c r="I5" s="36" t="s">
        <v>131</v>
      </c>
      <c r="J5" s="36" t="s">
        <v>132</v>
      </c>
      <c r="K5" s="37" t="s">
        <v>133</v>
      </c>
    </row>
    <row r="6" spans="2:11" x14ac:dyDescent="0.2">
      <c r="B6" s="4"/>
      <c r="C6" s="3" t="s">
        <v>134</v>
      </c>
      <c r="D6" s="3" t="s">
        <v>20</v>
      </c>
      <c r="E6" s="3" t="s">
        <v>20</v>
      </c>
      <c r="F6" s="3" t="s">
        <v>20</v>
      </c>
      <c r="G6" s="3" t="s">
        <v>20</v>
      </c>
      <c r="H6" s="3" t="s">
        <v>20</v>
      </c>
      <c r="I6" s="3" t="s">
        <v>20</v>
      </c>
      <c r="J6" s="3" t="s">
        <v>20</v>
      </c>
      <c r="K6" s="3" t="s">
        <v>20</v>
      </c>
    </row>
    <row r="7" spans="2:11" x14ac:dyDescent="0.2">
      <c r="B7" s="49" t="s">
        <v>1296</v>
      </c>
      <c r="C7" s="2">
        <v>13</v>
      </c>
      <c r="D7" s="2">
        <v>98</v>
      </c>
      <c r="E7" s="2">
        <v>16</v>
      </c>
      <c r="F7" s="2">
        <v>1009</v>
      </c>
      <c r="G7" s="2">
        <v>485</v>
      </c>
      <c r="H7" s="2">
        <v>524</v>
      </c>
      <c r="I7" s="2">
        <v>311</v>
      </c>
      <c r="J7" s="2">
        <v>327</v>
      </c>
      <c r="K7" s="2">
        <v>371</v>
      </c>
    </row>
    <row r="8" spans="2:11" x14ac:dyDescent="0.2">
      <c r="B8" s="80">
        <f>年度表!$A3</f>
        <v>44200</v>
      </c>
      <c r="C8" s="2">
        <v>13</v>
      </c>
      <c r="D8" s="2">
        <v>99</v>
      </c>
      <c r="E8" s="2">
        <v>16</v>
      </c>
      <c r="F8" s="2">
        <v>973</v>
      </c>
      <c r="G8" s="2">
        <v>483</v>
      </c>
      <c r="H8" s="2">
        <v>490</v>
      </c>
      <c r="I8" s="2">
        <v>335</v>
      </c>
      <c r="J8" s="2">
        <v>306</v>
      </c>
      <c r="K8" s="2">
        <v>332</v>
      </c>
    </row>
    <row r="9" spans="2:11" x14ac:dyDescent="0.2">
      <c r="B9" s="49">
        <f>年度表!$A4</f>
        <v>44566</v>
      </c>
      <c r="C9" s="29">
        <v>13</v>
      </c>
      <c r="D9" s="2">
        <v>89</v>
      </c>
      <c r="E9" s="2">
        <v>20</v>
      </c>
      <c r="F9" s="2">
        <v>907</v>
      </c>
      <c r="G9" s="2">
        <v>459</v>
      </c>
      <c r="H9" s="2">
        <v>448</v>
      </c>
      <c r="I9" s="2">
        <v>272</v>
      </c>
      <c r="J9" s="2">
        <v>328</v>
      </c>
      <c r="K9" s="2">
        <v>307</v>
      </c>
    </row>
    <row r="10" spans="2:11" x14ac:dyDescent="0.2">
      <c r="B10" s="80">
        <f>年度表!$A5</f>
        <v>44932</v>
      </c>
      <c r="C10" s="29">
        <v>13</v>
      </c>
      <c r="D10" s="2">
        <v>96</v>
      </c>
      <c r="E10" s="2">
        <v>22</v>
      </c>
      <c r="F10" s="2">
        <v>865</v>
      </c>
      <c r="G10" s="2">
        <v>436</v>
      </c>
      <c r="H10" s="2">
        <v>429</v>
      </c>
      <c r="I10" s="2">
        <v>255</v>
      </c>
      <c r="J10" s="2">
        <v>278</v>
      </c>
      <c r="K10" s="2">
        <v>332</v>
      </c>
    </row>
    <row r="11" spans="2:11" ht="13.8" thickBot="1" x14ac:dyDescent="0.25">
      <c r="B11" s="133">
        <f>年度表!$A6</f>
        <v>45298</v>
      </c>
      <c r="C11" s="138">
        <v>12</v>
      </c>
      <c r="D11" s="129">
        <f>SUM(D16:D27)</f>
        <v>72</v>
      </c>
      <c r="E11" s="129">
        <f>SUM(E16:E27)</f>
        <v>12</v>
      </c>
      <c r="F11" s="129">
        <f t="shared" ref="F11:K11" si="0">SUM(F16:F27)</f>
        <v>666</v>
      </c>
      <c r="G11" s="129">
        <f t="shared" si="0"/>
        <v>318</v>
      </c>
      <c r="H11" s="129">
        <f t="shared" si="0"/>
        <v>348</v>
      </c>
      <c r="I11" s="129">
        <f t="shared" si="0"/>
        <v>211</v>
      </c>
      <c r="J11" s="129">
        <f t="shared" si="0"/>
        <v>209</v>
      </c>
      <c r="K11" s="129">
        <f t="shared" si="0"/>
        <v>246</v>
      </c>
    </row>
    <row r="12" spans="2:11" ht="20.100000000000001" customHeight="1" x14ac:dyDescent="0.2"/>
    <row r="13" spans="2:11" ht="13.8" thickBot="1" x14ac:dyDescent="0.25">
      <c r="B13" s="50">
        <f>年度表!A6</f>
        <v>45298</v>
      </c>
    </row>
    <row r="14" spans="2:11" x14ac:dyDescent="0.2">
      <c r="B14" s="106" t="s">
        <v>135</v>
      </c>
      <c r="C14" s="104"/>
      <c r="D14" s="265" t="s">
        <v>126</v>
      </c>
      <c r="E14" s="266"/>
      <c r="F14" s="265" t="s">
        <v>129</v>
      </c>
      <c r="G14" s="265"/>
      <c r="H14" s="266"/>
      <c r="I14" s="265" t="s">
        <v>130</v>
      </c>
      <c r="J14" s="265"/>
      <c r="K14" s="266"/>
    </row>
    <row r="15" spans="2:11" x14ac:dyDescent="0.2">
      <c r="B15" s="111"/>
      <c r="C15" s="105"/>
      <c r="D15" s="36" t="s">
        <v>127</v>
      </c>
      <c r="E15" s="37" t="s">
        <v>128</v>
      </c>
      <c r="F15" s="36" t="s">
        <v>14</v>
      </c>
      <c r="G15" s="36" t="s">
        <v>15</v>
      </c>
      <c r="H15" s="37" t="s">
        <v>16</v>
      </c>
      <c r="I15" s="36" t="s">
        <v>131</v>
      </c>
      <c r="J15" s="36" t="s">
        <v>132</v>
      </c>
      <c r="K15" s="37" t="s">
        <v>133</v>
      </c>
    </row>
    <row r="16" spans="2:11" x14ac:dyDescent="0.2">
      <c r="B16" s="13"/>
      <c r="C16" s="14"/>
      <c r="D16" s="3" t="s">
        <v>20</v>
      </c>
      <c r="E16" s="3" t="s">
        <v>20</v>
      </c>
      <c r="F16" s="3" t="s">
        <v>20</v>
      </c>
      <c r="G16" s="3" t="s">
        <v>20</v>
      </c>
      <c r="H16" s="3" t="s">
        <v>20</v>
      </c>
      <c r="I16" s="3" t="s">
        <v>20</v>
      </c>
      <c r="J16" s="3" t="s">
        <v>20</v>
      </c>
      <c r="K16" s="3" t="s">
        <v>20</v>
      </c>
    </row>
    <row r="17" spans="2:11" x14ac:dyDescent="0.2">
      <c r="B17" s="108" t="s">
        <v>136</v>
      </c>
      <c r="C17" s="109"/>
      <c r="D17" s="2">
        <v>5</v>
      </c>
      <c r="E17" s="2">
        <v>1</v>
      </c>
      <c r="F17" s="2">
        <v>14</v>
      </c>
      <c r="G17" s="2">
        <v>5</v>
      </c>
      <c r="H17" s="2">
        <v>9</v>
      </c>
      <c r="I17" s="2">
        <v>6</v>
      </c>
      <c r="J17" s="2">
        <v>5</v>
      </c>
      <c r="K17" s="2">
        <v>3</v>
      </c>
    </row>
    <row r="18" spans="2:11" x14ac:dyDescent="0.2">
      <c r="B18" s="108" t="s">
        <v>137</v>
      </c>
      <c r="C18" s="109"/>
      <c r="D18" s="2">
        <v>5</v>
      </c>
      <c r="E18" s="2">
        <v>2</v>
      </c>
      <c r="F18" s="2">
        <v>33</v>
      </c>
      <c r="G18" s="2">
        <v>19</v>
      </c>
      <c r="H18" s="2">
        <v>14</v>
      </c>
      <c r="I18" s="2">
        <v>9</v>
      </c>
      <c r="J18" s="2">
        <v>9</v>
      </c>
      <c r="K18" s="2">
        <v>15</v>
      </c>
    </row>
    <row r="19" spans="2:11" x14ac:dyDescent="0.2">
      <c r="B19" s="108" t="s">
        <v>138</v>
      </c>
      <c r="C19" s="109"/>
      <c r="D19" s="2">
        <v>4</v>
      </c>
      <c r="E19" s="2">
        <v>0</v>
      </c>
      <c r="F19" s="2">
        <v>38</v>
      </c>
      <c r="G19" s="2">
        <v>22</v>
      </c>
      <c r="H19" s="2">
        <v>16</v>
      </c>
      <c r="I19" s="2">
        <v>11</v>
      </c>
      <c r="J19" s="2">
        <v>12</v>
      </c>
      <c r="K19" s="2">
        <v>15</v>
      </c>
    </row>
    <row r="20" spans="2:11" x14ac:dyDescent="0.2">
      <c r="B20" s="108" t="s">
        <v>139</v>
      </c>
      <c r="C20" s="109"/>
      <c r="D20" s="2">
        <v>8</v>
      </c>
      <c r="E20" s="2">
        <v>1</v>
      </c>
      <c r="F20" s="2">
        <v>65</v>
      </c>
      <c r="G20" s="2">
        <v>30</v>
      </c>
      <c r="H20" s="2">
        <v>35</v>
      </c>
      <c r="I20" s="2">
        <v>21</v>
      </c>
      <c r="J20" s="2">
        <v>23</v>
      </c>
      <c r="K20" s="2">
        <v>21</v>
      </c>
    </row>
    <row r="21" spans="2:11" x14ac:dyDescent="0.2">
      <c r="B21" s="108" t="s">
        <v>140</v>
      </c>
      <c r="C21" s="109"/>
      <c r="D21" s="2">
        <v>6</v>
      </c>
      <c r="E21" s="2">
        <v>3</v>
      </c>
      <c r="F21" s="2">
        <v>75</v>
      </c>
      <c r="G21" s="2">
        <v>33</v>
      </c>
      <c r="H21" s="2">
        <v>42</v>
      </c>
      <c r="I21" s="2">
        <v>22</v>
      </c>
      <c r="J21" s="2">
        <v>24</v>
      </c>
      <c r="K21" s="2">
        <v>29</v>
      </c>
    </row>
    <row r="22" spans="2:11" x14ac:dyDescent="0.2">
      <c r="B22" s="108" t="s">
        <v>141</v>
      </c>
      <c r="C22" s="109"/>
      <c r="D22" s="2">
        <v>13</v>
      </c>
      <c r="E22" s="2">
        <v>1</v>
      </c>
      <c r="F22" s="2">
        <v>161</v>
      </c>
      <c r="G22" s="2">
        <v>83</v>
      </c>
      <c r="H22" s="2">
        <v>78</v>
      </c>
      <c r="I22" s="2">
        <v>42</v>
      </c>
      <c r="J22" s="2">
        <v>53</v>
      </c>
      <c r="K22" s="2">
        <v>66</v>
      </c>
    </row>
    <row r="23" spans="2:11" x14ac:dyDescent="0.2">
      <c r="B23" s="108" t="s">
        <v>142</v>
      </c>
      <c r="C23" s="109"/>
      <c r="D23" s="2">
        <v>13</v>
      </c>
      <c r="E23" s="2">
        <v>3</v>
      </c>
      <c r="F23" s="2">
        <v>120</v>
      </c>
      <c r="G23" s="77">
        <v>52</v>
      </c>
      <c r="H23" s="77">
        <v>68</v>
      </c>
      <c r="I23" s="2">
        <v>44</v>
      </c>
      <c r="J23" s="2">
        <v>35</v>
      </c>
      <c r="K23" s="2">
        <v>41</v>
      </c>
    </row>
    <row r="24" spans="2:11" x14ac:dyDescent="0.2">
      <c r="B24" s="108" t="s">
        <v>143</v>
      </c>
      <c r="C24" s="109"/>
      <c r="D24" s="2">
        <v>11</v>
      </c>
      <c r="E24" s="2">
        <v>1</v>
      </c>
      <c r="F24" s="2">
        <v>116</v>
      </c>
      <c r="G24" s="2">
        <v>56</v>
      </c>
      <c r="H24" s="2">
        <v>60</v>
      </c>
      <c r="I24" s="2">
        <v>44</v>
      </c>
      <c r="J24" s="2">
        <v>30</v>
      </c>
      <c r="K24" s="2">
        <v>42</v>
      </c>
    </row>
    <row r="25" spans="2:11" x14ac:dyDescent="0.2">
      <c r="B25" s="108" t="s">
        <v>144</v>
      </c>
      <c r="C25" s="109"/>
      <c r="D25" s="2">
        <v>2</v>
      </c>
      <c r="E25" s="2">
        <v>0</v>
      </c>
      <c r="F25" s="2">
        <v>20</v>
      </c>
      <c r="G25" s="2">
        <v>9</v>
      </c>
      <c r="H25" s="2">
        <v>11</v>
      </c>
      <c r="I25" s="2">
        <v>4</v>
      </c>
      <c r="J25" s="2">
        <v>10</v>
      </c>
      <c r="K25" s="2">
        <v>6</v>
      </c>
    </row>
    <row r="26" spans="2:11" x14ac:dyDescent="0.2">
      <c r="B26" s="108" t="s">
        <v>145</v>
      </c>
      <c r="C26" s="109"/>
      <c r="D26" s="2">
        <v>5</v>
      </c>
      <c r="E26" s="2">
        <v>0</v>
      </c>
      <c r="F26" s="2">
        <v>24</v>
      </c>
      <c r="G26" s="77">
        <v>9</v>
      </c>
      <c r="H26" s="77">
        <v>15</v>
      </c>
      <c r="I26" s="2">
        <v>8</v>
      </c>
      <c r="J26" s="2">
        <v>8</v>
      </c>
      <c r="K26" s="2">
        <v>8</v>
      </c>
    </row>
    <row r="27" spans="2:11" x14ac:dyDescent="0.2">
      <c r="B27" s="108" t="s">
        <v>146</v>
      </c>
      <c r="C27" s="109"/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</row>
    <row r="28" spans="2:11" ht="13.8" thickBot="1" x14ac:dyDescent="0.25">
      <c r="B28" s="112" t="s">
        <v>147</v>
      </c>
      <c r="C28" s="107"/>
      <c r="D28" s="139">
        <v>7</v>
      </c>
      <c r="E28" s="139">
        <v>1</v>
      </c>
      <c r="F28" s="69">
        <v>43</v>
      </c>
      <c r="G28" s="139">
        <v>22</v>
      </c>
      <c r="H28" s="139">
        <v>21</v>
      </c>
      <c r="I28" s="139">
        <v>13</v>
      </c>
      <c r="J28" s="139">
        <v>14</v>
      </c>
      <c r="K28" s="139">
        <v>16</v>
      </c>
    </row>
    <row r="29" spans="2:11" x14ac:dyDescent="0.2">
      <c r="B29" s="1" t="s">
        <v>148</v>
      </c>
    </row>
  </sheetData>
  <mergeCells count="8">
    <mergeCell ref="D14:E14"/>
    <mergeCell ref="F14:H14"/>
    <mergeCell ref="I14:K14"/>
    <mergeCell ref="B4:B5"/>
    <mergeCell ref="C4:C5"/>
    <mergeCell ref="D4:E4"/>
    <mergeCell ref="F4:H4"/>
    <mergeCell ref="I4:K4"/>
  </mergeCells>
  <phoneticPr fontId="9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B6E6DD99-561E-492D-97FF-F3AC42AB7DA2}">
            <xm:f>年度表!$I$27</xm:f>
            <x14:dxf>
              <numFmt numFmtId="196" formatCode="&quot;令&quot;&quot;和&quot;&quot;元&quot;&quot;年&quot;&quot;度&quot;"/>
            </x14:dxf>
          </x14:cfRule>
          <xm:sqref>B6:B11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58863-CE14-40CE-90B5-4730516E8E92}">
  <sheetPr codeName="Sheet8">
    <tabColor rgb="FFCCFFCC"/>
    <pageSetUpPr fitToPage="1"/>
  </sheetPr>
  <dimension ref="B2:K26"/>
  <sheetViews>
    <sheetView zoomScaleSheetLayoutView="100" workbookViewId="0">
      <selection activeCell="E7" sqref="E7"/>
    </sheetView>
  </sheetViews>
  <sheetFormatPr defaultColWidth="2.6640625" defaultRowHeight="13.2" x14ac:dyDescent="0.2"/>
  <cols>
    <col min="1" max="1" width="2.6640625" style="1"/>
    <col min="2" max="2" width="14.109375" style="1" customWidth="1"/>
    <col min="3" max="10" width="7.6640625" style="1" customWidth="1"/>
    <col min="11" max="16384" width="2.6640625" style="1"/>
  </cols>
  <sheetData>
    <row r="2" spans="2:11" x14ac:dyDescent="0.2">
      <c r="B2" s="6" t="s">
        <v>1118</v>
      </c>
    </row>
    <row r="3" spans="2:11" ht="13.8" thickBot="1" x14ac:dyDescent="0.25">
      <c r="J3" s="5" t="s">
        <v>79</v>
      </c>
    </row>
    <row r="4" spans="2:11" x14ac:dyDescent="0.2">
      <c r="B4" s="261" t="s">
        <v>0</v>
      </c>
      <c r="C4" s="265" t="s">
        <v>126</v>
      </c>
      <c r="D4" s="266"/>
      <c r="E4" s="265" t="s">
        <v>154</v>
      </c>
      <c r="F4" s="265"/>
      <c r="G4" s="266"/>
      <c r="H4" s="265" t="s">
        <v>155</v>
      </c>
      <c r="I4" s="265"/>
      <c r="J4" s="266"/>
    </row>
    <row r="5" spans="2:11" x14ac:dyDescent="0.2">
      <c r="B5" s="262"/>
      <c r="C5" s="36" t="s">
        <v>127</v>
      </c>
      <c r="D5" s="37" t="s">
        <v>128</v>
      </c>
      <c r="E5" s="36" t="s">
        <v>14</v>
      </c>
      <c r="F5" s="36" t="s">
        <v>15</v>
      </c>
      <c r="G5" s="37" t="s">
        <v>16</v>
      </c>
      <c r="H5" s="36" t="s">
        <v>14</v>
      </c>
      <c r="I5" s="36" t="s">
        <v>15</v>
      </c>
      <c r="J5" s="37" t="s">
        <v>16</v>
      </c>
    </row>
    <row r="6" spans="2:11" x14ac:dyDescent="0.2">
      <c r="B6" s="4"/>
      <c r="C6" s="3" t="s">
        <v>20</v>
      </c>
      <c r="D6" s="3" t="s">
        <v>20</v>
      </c>
      <c r="E6" s="3" t="s">
        <v>20</v>
      </c>
      <c r="F6" s="3" t="s">
        <v>20</v>
      </c>
      <c r="G6" s="3" t="s">
        <v>20</v>
      </c>
      <c r="H6" s="3" t="s">
        <v>20</v>
      </c>
      <c r="I6" s="3" t="s">
        <v>20</v>
      </c>
      <c r="J6" s="3" t="s">
        <v>20</v>
      </c>
    </row>
    <row r="7" spans="2:11" x14ac:dyDescent="0.2">
      <c r="B7" s="49">
        <v>43834</v>
      </c>
      <c r="C7" s="2">
        <v>413</v>
      </c>
      <c r="D7" s="2">
        <v>81</v>
      </c>
      <c r="E7" s="2">
        <v>6508</v>
      </c>
      <c r="F7" s="2">
        <v>3314</v>
      </c>
      <c r="G7" s="2">
        <v>3194</v>
      </c>
      <c r="H7" s="2">
        <v>2166</v>
      </c>
      <c r="I7" s="2">
        <v>1158</v>
      </c>
      <c r="J7" s="2">
        <v>1008</v>
      </c>
    </row>
    <row r="8" spans="2:11" x14ac:dyDescent="0.2">
      <c r="B8" s="80">
        <f>年度表!$A3</f>
        <v>44200</v>
      </c>
      <c r="C8" s="2">
        <v>419</v>
      </c>
      <c r="D8" s="2">
        <v>78</v>
      </c>
      <c r="E8" s="2">
        <v>6553</v>
      </c>
      <c r="F8" s="2">
        <v>3316</v>
      </c>
      <c r="G8" s="2">
        <v>3237</v>
      </c>
      <c r="H8" s="2">
        <v>2138</v>
      </c>
      <c r="I8" s="2">
        <v>1100</v>
      </c>
      <c r="J8" s="2">
        <v>1038</v>
      </c>
    </row>
    <row r="9" spans="2:11" x14ac:dyDescent="0.2">
      <c r="B9" s="80">
        <f>年度表!$A4</f>
        <v>44566</v>
      </c>
      <c r="C9" s="2">
        <v>421</v>
      </c>
      <c r="D9" s="2">
        <v>68</v>
      </c>
      <c r="E9" s="2">
        <v>6730</v>
      </c>
      <c r="F9" s="2">
        <v>3449</v>
      </c>
      <c r="G9" s="2">
        <v>3281</v>
      </c>
      <c r="H9" s="2">
        <v>2158</v>
      </c>
      <c r="I9" s="2">
        <v>1089</v>
      </c>
      <c r="J9" s="2">
        <v>1069</v>
      </c>
    </row>
    <row r="10" spans="2:11" x14ac:dyDescent="0.2">
      <c r="B10" s="80">
        <f>年度表!$A5</f>
        <v>44932</v>
      </c>
      <c r="C10" s="2">
        <v>423</v>
      </c>
      <c r="D10" s="2">
        <v>65</v>
      </c>
      <c r="E10" s="2">
        <v>6968</v>
      </c>
      <c r="F10" s="2">
        <v>3591</v>
      </c>
      <c r="G10" s="2">
        <v>3377</v>
      </c>
      <c r="H10" s="2">
        <v>2207</v>
      </c>
      <c r="I10" s="2">
        <v>1110</v>
      </c>
      <c r="J10" s="2">
        <v>1097</v>
      </c>
    </row>
    <row r="11" spans="2:11" ht="13.8" thickBot="1" x14ac:dyDescent="0.25">
      <c r="B11" s="133">
        <f>年度表!$A6</f>
        <v>45298</v>
      </c>
      <c r="C11" s="135">
        <f>SUM(C17:C25)</f>
        <v>432</v>
      </c>
      <c r="D11" s="135">
        <f t="shared" ref="D11:J11" si="0">SUM(D17:D25)</f>
        <v>73</v>
      </c>
      <c r="E11" s="135">
        <f t="shared" si="0"/>
        <v>7207</v>
      </c>
      <c r="F11" s="135">
        <f t="shared" si="0"/>
        <v>3639</v>
      </c>
      <c r="G11" s="135">
        <f t="shared" si="0"/>
        <v>3568</v>
      </c>
      <c r="H11" s="135">
        <f t="shared" si="0"/>
        <v>3611</v>
      </c>
      <c r="I11" s="135">
        <f t="shared" si="0"/>
        <v>1832</v>
      </c>
      <c r="J11" s="135">
        <f t="shared" si="0"/>
        <v>1779</v>
      </c>
      <c r="K11" s="121"/>
    </row>
    <row r="12" spans="2:11" ht="20.100000000000001" customHeight="1" x14ac:dyDescent="0.2"/>
    <row r="13" spans="2:11" ht="13.5" customHeight="1" thickBot="1" x14ac:dyDescent="0.25">
      <c r="B13" s="50">
        <v>45295</v>
      </c>
      <c r="C13" s="52"/>
    </row>
    <row r="14" spans="2:11" x14ac:dyDescent="0.2">
      <c r="B14" s="312" t="s">
        <v>719</v>
      </c>
      <c r="C14" s="265" t="s">
        <v>126</v>
      </c>
      <c r="D14" s="266"/>
      <c r="E14" s="265" t="s">
        <v>154</v>
      </c>
      <c r="F14" s="265"/>
      <c r="G14" s="266"/>
      <c r="H14" s="265" t="s">
        <v>155</v>
      </c>
      <c r="I14" s="265"/>
      <c r="J14" s="266"/>
    </row>
    <row r="15" spans="2:11" x14ac:dyDescent="0.2">
      <c r="B15" s="340"/>
      <c r="C15" s="36" t="s">
        <v>127</v>
      </c>
      <c r="D15" s="37" t="s">
        <v>128</v>
      </c>
      <c r="E15" s="36" t="s">
        <v>14</v>
      </c>
      <c r="F15" s="36" t="s">
        <v>15</v>
      </c>
      <c r="G15" s="37" t="s">
        <v>16</v>
      </c>
      <c r="H15" s="36" t="s">
        <v>14</v>
      </c>
      <c r="I15" s="36" t="s">
        <v>15</v>
      </c>
      <c r="J15" s="37" t="s">
        <v>16</v>
      </c>
    </row>
    <row r="16" spans="2:11" x14ac:dyDescent="0.2">
      <c r="B16" s="4"/>
      <c r="C16" s="3" t="s">
        <v>20</v>
      </c>
      <c r="D16" s="3" t="s">
        <v>20</v>
      </c>
      <c r="E16" s="3" t="s">
        <v>20</v>
      </c>
      <c r="F16" s="3" t="s">
        <v>20</v>
      </c>
      <c r="G16" s="3" t="s">
        <v>20</v>
      </c>
      <c r="H16" s="3" t="s">
        <v>20</v>
      </c>
      <c r="I16" s="3" t="s">
        <v>20</v>
      </c>
      <c r="J16" s="3" t="s">
        <v>20</v>
      </c>
    </row>
    <row r="17" spans="2:10" x14ac:dyDescent="0.2">
      <c r="B17" s="90" t="s">
        <v>730</v>
      </c>
      <c r="C17" s="29">
        <v>63</v>
      </c>
      <c r="D17" s="86">
        <v>10</v>
      </c>
      <c r="E17" s="86">
        <v>956</v>
      </c>
      <c r="F17" s="86">
        <v>460</v>
      </c>
      <c r="G17" s="86">
        <v>496</v>
      </c>
      <c r="H17" s="93">
        <v>303</v>
      </c>
      <c r="I17" s="93">
        <v>142</v>
      </c>
      <c r="J17" s="93">
        <v>161</v>
      </c>
    </row>
    <row r="18" spans="2:10" x14ac:dyDescent="0.2">
      <c r="B18" s="90" t="s">
        <v>156</v>
      </c>
      <c r="C18" s="29">
        <v>12</v>
      </c>
      <c r="D18" s="86" t="s">
        <v>1336</v>
      </c>
      <c r="E18" s="86">
        <v>75</v>
      </c>
      <c r="F18" s="86">
        <v>36</v>
      </c>
      <c r="G18" s="86">
        <v>39</v>
      </c>
      <c r="H18" s="93">
        <v>16</v>
      </c>
      <c r="I18" s="93">
        <v>9</v>
      </c>
      <c r="J18" s="93">
        <v>7</v>
      </c>
    </row>
    <row r="19" spans="2:10" x14ac:dyDescent="0.2">
      <c r="B19" s="90" t="s">
        <v>149</v>
      </c>
      <c r="C19" s="29">
        <v>56</v>
      </c>
      <c r="D19" s="86">
        <v>6</v>
      </c>
      <c r="E19" s="86">
        <v>847</v>
      </c>
      <c r="F19" s="86">
        <v>355</v>
      </c>
      <c r="G19" s="86">
        <v>492</v>
      </c>
      <c r="H19" s="93">
        <v>280</v>
      </c>
      <c r="I19" s="93">
        <v>111</v>
      </c>
      <c r="J19" s="93">
        <v>169</v>
      </c>
    </row>
    <row r="20" spans="2:10" x14ac:dyDescent="0.2">
      <c r="B20" s="90" t="s">
        <v>150</v>
      </c>
      <c r="C20" s="29">
        <v>48</v>
      </c>
      <c r="D20" s="86">
        <v>6</v>
      </c>
      <c r="E20" s="86">
        <v>823</v>
      </c>
      <c r="F20" s="86">
        <v>380</v>
      </c>
      <c r="G20" s="86">
        <v>443</v>
      </c>
      <c r="H20" s="93">
        <v>250</v>
      </c>
      <c r="I20" s="93">
        <v>92</v>
      </c>
      <c r="J20" s="93">
        <v>158</v>
      </c>
    </row>
    <row r="21" spans="2:10" x14ac:dyDescent="0.2">
      <c r="B21" s="90" t="s">
        <v>731</v>
      </c>
      <c r="C21" s="29">
        <v>66</v>
      </c>
      <c r="D21" s="86">
        <v>9</v>
      </c>
      <c r="E21" s="86">
        <v>697</v>
      </c>
      <c r="F21" s="86">
        <v>422</v>
      </c>
      <c r="G21" s="86">
        <v>275</v>
      </c>
      <c r="H21" s="93">
        <v>229</v>
      </c>
      <c r="I21" s="93">
        <v>131</v>
      </c>
      <c r="J21" s="93">
        <v>98</v>
      </c>
    </row>
    <row r="22" spans="2:10" x14ac:dyDescent="0.2">
      <c r="B22" s="90" t="s">
        <v>157</v>
      </c>
      <c r="C22" s="29">
        <v>10</v>
      </c>
      <c r="D22" s="86" t="s">
        <v>21</v>
      </c>
      <c r="E22" s="86">
        <v>21</v>
      </c>
      <c r="F22" s="86">
        <v>18</v>
      </c>
      <c r="G22" s="86">
        <v>3</v>
      </c>
      <c r="H22" s="93">
        <v>6</v>
      </c>
      <c r="I22" s="93">
        <v>6</v>
      </c>
      <c r="J22" s="93">
        <v>0</v>
      </c>
    </row>
    <row r="23" spans="2:10" x14ac:dyDescent="0.2">
      <c r="B23" s="90" t="s">
        <v>151</v>
      </c>
      <c r="C23" s="29">
        <v>57</v>
      </c>
      <c r="D23" s="86">
        <v>10</v>
      </c>
      <c r="E23" s="86">
        <v>836</v>
      </c>
      <c r="F23" s="86">
        <v>460</v>
      </c>
      <c r="G23" s="86">
        <v>376</v>
      </c>
      <c r="H23" s="93">
        <v>269</v>
      </c>
      <c r="I23" s="93">
        <v>160</v>
      </c>
      <c r="J23" s="93">
        <v>109</v>
      </c>
    </row>
    <row r="24" spans="2:10" x14ac:dyDescent="0.2">
      <c r="B24" s="90" t="s">
        <v>152</v>
      </c>
      <c r="C24" s="29">
        <v>59</v>
      </c>
      <c r="D24" s="86">
        <v>14</v>
      </c>
      <c r="E24" s="86">
        <v>607</v>
      </c>
      <c r="F24" s="86">
        <v>323</v>
      </c>
      <c r="G24" s="86">
        <v>284</v>
      </c>
      <c r="H24" s="93">
        <v>215</v>
      </c>
      <c r="I24" s="93">
        <v>123</v>
      </c>
      <c r="J24" s="93">
        <v>92</v>
      </c>
    </row>
    <row r="25" spans="2:10" ht="13.8" thickBot="1" x14ac:dyDescent="0.25">
      <c r="B25" s="112" t="s">
        <v>153</v>
      </c>
      <c r="C25" s="68">
        <v>61</v>
      </c>
      <c r="D25" s="69">
        <v>18</v>
      </c>
      <c r="E25" s="69">
        <v>2345</v>
      </c>
      <c r="F25" s="69">
        <v>1185</v>
      </c>
      <c r="G25" s="69">
        <v>1160</v>
      </c>
      <c r="H25" s="70">
        <v>2043</v>
      </c>
      <c r="I25" s="70">
        <v>1058</v>
      </c>
      <c r="J25" s="70">
        <v>985</v>
      </c>
    </row>
    <row r="26" spans="2:10" x14ac:dyDescent="0.2">
      <c r="B26" s="1" t="s">
        <v>704</v>
      </c>
    </row>
  </sheetData>
  <mergeCells count="8">
    <mergeCell ref="B4:B5"/>
    <mergeCell ref="C4:D4"/>
    <mergeCell ref="E4:G4"/>
    <mergeCell ref="H4:J4"/>
    <mergeCell ref="B14:B15"/>
    <mergeCell ref="C14:D14"/>
    <mergeCell ref="E14:G14"/>
    <mergeCell ref="H14:J14"/>
  </mergeCells>
  <phoneticPr fontId="9"/>
  <conditionalFormatting sqref="B7:B11">
    <cfRule type="cellIs" dxfId="23" priority="1" operator="equal">
      <formula>43468</formula>
    </cfRule>
  </conditionalFormatting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equal" id="{51A14EC7-9FDF-446F-A20C-45D8B8D0117E}">
            <xm:f>'\\Pc7260\f\Users\kikaku\Documents\★上田市の統計照会様式マクロ（これをr５の様式にする）\[R3_06_教育・文化　２.xlsx]年度表'!#REF!</xm:f>
            <x14:dxf>
              <numFmt numFmtId="196" formatCode="&quot;令&quot;&quot;和&quot;&quot;元&quot;&quot;年&quot;&quot;度&quot;"/>
            </x14:dxf>
          </x14:cfRule>
          <xm:sqref>B6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29</vt:i4>
      </vt:variant>
    </vt:vector>
  </HeadingPairs>
  <TitlesOfParts>
    <vt:vector size="59" baseType="lpstr">
      <vt:lpstr>年度表</vt:lpstr>
      <vt:lpstr>60　様式⑳</vt:lpstr>
      <vt:lpstr>61</vt:lpstr>
      <vt:lpstr>62</vt:lpstr>
      <vt:lpstr>63</vt:lpstr>
      <vt:lpstr>64</vt:lpstr>
      <vt:lpstr>65　様式（22）</vt:lpstr>
      <vt:lpstr>66　様式（23）</vt:lpstr>
      <vt:lpstr>67　様式（24）</vt:lpstr>
      <vt:lpstr>68 様式（25）</vt:lpstr>
      <vt:lpstr>69　様式（26）</vt:lpstr>
      <vt:lpstr>70　様式（27）</vt:lpstr>
      <vt:lpstr>71　様式（28）</vt:lpstr>
      <vt:lpstr>72 様式（29）</vt:lpstr>
      <vt:lpstr>73様式（30）</vt:lpstr>
      <vt:lpstr>74様式（30）</vt:lpstr>
      <vt:lpstr>75 様式（31）</vt:lpstr>
      <vt:lpstr>76 </vt:lpstr>
      <vt:lpstr>77 (2)</vt:lpstr>
      <vt:lpstr>78</vt:lpstr>
      <vt:lpstr>79</vt:lpstr>
      <vt:lpstr>80 </vt:lpstr>
      <vt:lpstr>81</vt:lpstr>
      <vt:lpstr>82</vt:lpstr>
      <vt:lpstr>83</vt:lpstr>
      <vt:lpstr>84</vt:lpstr>
      <vt:lpstr>85</vt:lpstr>
      <vt:lpstr>86</vt:lpstr>
      <vt:lpstr>87</vt:lpstr>
      <vt:lpstr>88</vt:lpstr>
      <vt:lpstr>'60　様式⑳'!Print_Area</vt:lpstr>
      <vt:lpstr>'61'!Print_Area</vt:lpstr>
      <vt:lpstr>'62'!Print_Area</vt:lpstr>
      <vt:lpstr>'63'!Print_Area</vt:lpstr>
      <vt:lpstr>'64'!Print_Area</vt:lpstr>
      <vt:lpstr>'65　様式（22）'!Print_Area</vt:lpstr>
      <vt:lpstr>'66　様式（23）'!Print_Area</vt:lpstr>
      <vt:lpstr>'67　様式（24）'!Print_Area</vt:lpstr>
      <vt:lpstr>'68 様式（25）'!Print_Area</vt:lpstr>
      <vt:lpstr>'69　様式（26）'!Print_Area</vt:lpstr>
      <vt:lpstr>'70　様式（27）'!Print_Area</vt:lpstr>
      <vt:lpstr>'71　様式（28）'!Print_Area</vt:lpstr>
      <vt:lpstr>'72 様式（29）'!Print_Area</vt:lpstr>
      <vt:lpstr>'73様式（30）'!Print_Area</vt:lpstr>
      <vt:lpstr>'74様式（30）'!Print_Area</vt:lpstr>
      <vt:lpstr>'75 様式（31）'!Print_Area</vt:lpstr>
      <vt:lpstr>'76 '!Print_Area</vt:lpstr>
      <vt:lpstr>'77 (2)'!Print_Area</vt:lpstr>
      <vt:lpstr>'78'!Print_Area</vt:lpstr>
      <vt:lpstr>'79'!Print_Area</vt:lpstr>
      <vt:lpstr>'80 '!Print_Area</vt:lpstr>
      <vt:lpstr>'81'!Print_Area</vt:lpstr>
      <vt:lpstr>'82'!Print_Area</vt:lpstr>
      <vt:lpstr>'83'!Print_Area</vt:lpstr>
      <vt:lpstr>'84'!Print_Area</vt:lpstr>
      <vt:lpstr>'85'!Print_Area</vt:lpstr>
      <vt:lpstr>'86'!Print_Area</vt:lpstr>
      <vt:lpstr>'87'!Print_Area</vt:lpstr>
      <vt:lpstr>'88'!Print_Area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政策企画課</dc:creator>
  <cp:lastModifiedBy>西本 優人</cp:lastModifiedBy>
  <cp:lastPrinted>2023-06-28T06:34:06Z</cp:lastPrinted>
  <dcterms:created xsi:type="dcterms:W3CDTF">2015-04-08T06:41:05Z</dcterms:created>
  <dcterms:modified xsi:type="dcterms:W3CDTF">2026-02-19T02:45:14Z</dcterms:modified>
</cp:coreProperties>
</file>