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契約担当\工事契約\入札制度\21_週休２日工事\庁内周知\R06.10.24_実施通知\３：ホームページ\"/>
    </mc:Choice>
  </mc:AlternateContent>
  <xr:revisionPtr revIDLastSave="0" documentId="13_ncr:1_{DD35E569-85BF-48C1-8A3E-ACC8C10FC47C}" xr6:coauthVersionLast="47" xr6:coauthVersionMax="47" xr10:uidLastSave="{00000000-0000-0000-0000-000000000000}"/>
  <bookViews>
    <workbookView xWindow="-120" yWindow="-120" windowWidth="29040" windowHeight="15720" tabRatio="777" xr2:uid="{64C5A787-5851-4884-8A79-A74E2FBE1225}"/>
  </bookViews>
  <sheets>
    <sheet name="R06・月単位対応" sheetId="12" r:id="rId1"/>
  </sheets>
  <definedNames>
    <definedName name="_xlnm.Print_Area" localSheetId="0">'R06・月単位対応'!$A$1:$AH$156</definedName>
    <definedName name="_xlnm.Print_Titles" localSheetId="0">'R06・月単位対応'!$1:$12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2" l="1"/>
  <c r="AO394" i="12"/>
  <c r="AN394" i="12"/>
  <c r="AG389" i="12"/>
  <c r="AF389" i="12"/>
  <c r="AE389" i="12"/>
  <c r="AO386" i="12"/>
  <c r="AN386" i="12"/>
  <c r="AG381" i="12"/>
  <c r="AF381" i="12"/>
  <c r="AE381" i="12"/>
  <c r="AO378" i="12"/>
  <c r="AN378" i="12"/>
  <c r="AG373" i="12"/>
  <c r="AF373" i="12"/>
  <c r="AE373" i="12"/>
  <c r="AO370" i="12"/>
  <c r="AN370" i="12"/>
  <c r="AG365" i="12"/>
  <c r="AF365" i="12"/>
  <c r="AE365" i="12"/>
  <c r="AO362" i="12"/>
  <c r="AN362" i="12"/>
  <c r="AG357" i="12"/>
  <c r="AF357" i="12"/>
  <c r="AE357" i="12"/>
  <c r="AO354" i="12"/>
  <c r="AN354" i="12"/>
  <c r="AG349" i="12"/>
  <c r="AF349" i="12"/>
  <c r="AE349" i="12"/>
  <c r="AO346" i="12"/>
  <c r="AN346" i="12"/>
  <c r="AG341" i="12"/>
  <c r="AF341" i="12"/>
  <c r="AE341" i="12"/>
  <c r="AO338" i="12"/>
  <c r="AN338" i="12"/>
  <c r="AG333" i="12"/>
  <c r="AF333" i="12"/>
  <c r="AE333" i="12"/>
  <c r="AO330" i="12"/>
  <c r="AN330" i="12"/>
  <c r="AG325" i="12"/>
  <c r="AF325" i="12"/>
  <c r="AE325" i="12"/>
  <c r="AO322" i="12"/>
  <c r="AN322" i="12"/>
  <c r="AG317" i="12"/>
  <c r="AF317" i="12"/>
  <c r="AE317" i="12"/>
  <c r="AO314" i="12"/>
  <c r="AN314" i="12"/>
  <c r="AG309" i="12"/>
  <c r="AF309" i="12"/>
  <c r="AE309" i="12"/>
  <c r="AO306" i="12"/>
  <c r="AN306" i="12"/>
  <c r="AG301" i="12"/>
  <c r="AF301" i="12"/>
  <c r="AE301" i="12"/>
  <c r="AO298" i="12"/>
  <c r="AN298" i="12"/>
  <c r="AG293" i="12"/>
  <c r="AF293" i="12"/>
  <c r="AE293" i="12"/>
  <c r="AO290" i="12"/>
  <c r="AN290" i="12"/>
  <c r="AG285" i="12"/>
  <c r="AF285" i="12"/>
  <c r="AE285" i="12"/>
  <c r="AO282" i="12"/>
  <c r="AN282" i="12"/>
  <c r="AG277" i="12"/>
  <c r="AF277" i="12"/>
  <c r="AE277" i="12"/>
  <c r="AO274" i="12"/>
  <c r="AN274" i="12"/>
  <c r="AG269" i="12"/>
  <c r="AF269" i="12"/>
  <c r="AE269" i="12"/>
  <c r="AO266" i="12"/>
  <c r="AN266" i="12"/>
  <c r="AG261" i="12"/>
  <c r="AF261" i="12"/>
  <c r="AE261" i="12"/>
  <c r="AO258" i="12"/>
  <c r="AN258" i="12"/>
  <c r="AG253" i="12"/>
  <c r="AF253" i="12"/>
  <c r="AE253" i="12"/>
  <c r="AO250" i="12"/>
  <c r="AN250" i="12"/>
  <c r="AG245" i="12"/>
  <c r="AF245" i="12"/>
  <c r="AE245" i="12"/>
  <c r="AO242" i="12"/>
  <c r="AN242" i="12"/>
  <c r="AG237" i="12"/>
  <c r="AF237" i="12"/>
  <c r="AE237" i="12"/>
  <c r="AO234" i="12"/>
  <c r="AN234" i="12"/>
  <c r="AG229" i="12"/>
  <c r="AF229" i="12"/>
  <c r="AE229" i="12"/>
  <c r="AO226" i="12"/>
  <c r="AN226" i="12"/>
  <c r="AG221" i="12"/>
  <c r="AF221" i="12"/>
  <c r="AE221" i="12"/>
  <c r="AO218" i="12"/>
  <c r="AN218" i="12"/>
  <c r="AG213" i="12"/>
  <c r="AF213" i="12"/>
  <c r="AE213" i="12"/>
  <c r="AO210" i="12"/>
  <c r="AN210" i="12"/>
  <c r="AG205" i="12"/>
  <c r="AF205" i="12"/>
  <c r="AE205" i="12"/>
  <c r="AO202" i="12"/>
  <c r="AN202" i="12"/>
  <c r="AG197" i="12"/>
  <c r="AF197" i="12"/>
  <c r="AE197" i="12"/>
  <c r="AO194" i="12"/>
  <c r="AN194" i="12"/>
  <c r="AG189" i="12"/>
  <c r="AF189" i="12"/>
  <c r="AE189" i="12"/>
  <c r="AO186" i="12"/>
  <c r="AN186" i="12"/>
  <c r="AG181" i="12"/>
  <c r="AF181" i="12"/>
  <c r="AE181" i="12"/>
  <c r="AO178" i="12"/>
  <c r="AN178" i="12"/>
  <c r="AG173" i="12"/>
  <c r="AF173" i="12"/>
  <c r="AE173" i="12"/>
  <c r="AO170" i="12"/>
  <c r="AN170" i="12"/>
  <c r="AG165" i="12"/>
  <c r="AF165" i="12"/>
  <c r="AE165" i="12"/>
  <c r="AO162" i="12"/>
  <c r="AN162" i="12"/>
  <c r="AG157" i="12"/>
  <c r="AF157" i="12"/>
  <c r="AE157" i="12"/>
  <c r="AO154" i="12"/>
  <c r="AN154" i="12"/>
  <c r="AG149" i="12"/>
  <c r="AF149" i="12"/>
  <c r="AE149" i="12"/>
  <c r="AO146" i="12"/>
  <c r="AN146" i="12"/>
  <c r="AG141" i="12"/>
  <c r="AF141" i="12"/>
  <c r="AE141" i="12"/>
  <c r="AO138" i="12"/>
  <c r="AN138" i="12"/>
  <c r="AG133" i="12"/>
  <c r="AF133" i="12"/>
  <c r="AE133" i="12"/>
  <c r="AO130" i="12"/>
  <c r="AN130" i="12"/>
  <c r="AG125" i="12"/>
  <c r="AF125" i="12"/>
  <c r="AE125" i="12"/>
  <c r="AO122" i="12"/>
  <c r="AN122" i="12"/>
  <c r="AG117" i="12"/>
  <c r="AF117" i="12"/>
  <c r="AE117" i="12"/>
  <c r="AO114" i="12"/>
  <c r="AN114" i="12"/>
  <c r="AG109" i="12"/>
  <c r="AF109" i="12"/>
  <c r="AE109" i="12"/>
  <c r="AO106" i="12"/>
  <c r="AN106" i="12"/>
  <c r="AG101" i="12"/>
  <c r="AF101" i="12"/>
  <c r="AE101" i="12"/>
  <c r="AO98" i="12"/>
  <c r="AN98" i="12"/>
  <c r="AG93" i="12"/>
  <c r="AF93" i="12"/>
  <c r="AE93" i="12"/>
  <c r="AO90" i="12"/>
  <c r="AN90" i="12"/>
  <c r="AG85" i="12"/>
  <c r="AF85" i="12"/>
  <c r="AE85" i="12"/>
  <c r="AO82" i="12"/>
  <c r="AN82" i="12"/>
  <c r="AG77" i="12"/>
  <c r="AF77" i="12"/>
  <c r="AE77" i="12"/>
  <c r="AO74" i="12"/>
  <c r="AN74" i="12"/>
  <c r="AG69" i="12"/>
  <c r="AF69" i="12"/>
  <c r="AE69" i="12"/>
  <c r="AO66" i="12"/>
  <c r="AN66" i="12"/>
  <c r="AG61" i="12"/>
  <c r="AF61" i="12"/>
  <c r="AE61" i="12"/>
  <c r="AO58" i="12"/>
  <c r="AN58" i="12"/>
  <c r="AG53" i="12"/>
  <c r="AF53" i="12"/>
  <c r="AE53" i="12"/>
  <c r="AO50" i="12"/>
  <c r="AN50" i="12"/>
  <c r="AG45" i="12"/>
  <c r="AF45" i="12"/>
  <c r="AE45" i="12"/>
  <c r="AO42" i="12"/>
  <c r="AN42" i="12"/>
  <c r="AG37" i="12"/>
  <c r="AF37" i="12"/>
  <c r="AO34" i="12"/>
  <c r="AN34" i="12"/>
  <c r="AN9" i="12" s="1"/>
  <c r="AG29" i="12"/>
  <c r="AF29" i="12"/>
  <c r="AE29" i="12"/>
  <c r="AO26" i="12"/>
  <c r="AN26" i="12"/>
  <c r="AG21" i="12"/>
  <c r="AF21" i="12"/>
  <c r="AE21" i="12"/>
  <c r="AO18" i="12"/>
  <c r="AN18" i="12"/>
  <c r="AJ13" i="12"/>
  <c r="A13" i="12" s="1"/>
  <c r="AG13" i="12"/>
  <c r="AF13" i="12"/>
  <c r="AE13" i="12"/>
  <c r="AU6" i="12"/>
  <c r="L5" i="12"/>
  <c r="AT6" i="12" s="1"/>
  <c r="D5" i="12"/>
  <c r="AF4" i="12"/>
  <c r="AF2" i="12"/>
  <c r="AK1" i="12"/>
  <c r="AO9" i="12" l="1"/>
  <c r="Y396" i="12"/>
  <c r="AC388" i="12"/>
  <c r="AG396" i="12"/>
  <c r="AE396" i="12"/>
  <c r="AC396" i="12"/>
  <c r="AA396" i="12"/>
  <c r="AE388" i="12"/>
  <c r="AA388" i="12"/>
  <c r="Y388" i="12"/>
  <c r="AA372" i="12"/>
  <c r="AG380" i="12"/>
  <c r="Y372" i="12"/>
  <c r="AE380" i="12"/>
  <c r="AE372" i="12"/>
  <c r="AC380" i="12"/>
  <c r="AC372" i="12"/>
  <c r="AG364" i="12"/>
  <c r="AG372" i="12"/>
  <c r="AC364" i="12"/>
  <c r="Y356" i="12"/>
  <c r="AC348" i="12"/>
  <c r="AG340" i="12"/>
  <c r="Y332" i="12"/>
  <c r="AG388" i="12"/>
  <c r="AA364" i="12"/>
  <c r="AA348" i="12"/>
  <c r="AE340" i="12"/>
  <c r="AG348" i="12"/>
  <c r="AC340" i="12"/>
  <c r="AC332" i="12"/>
  <c r="AC324" i="12"/>
  <c r="AG316" i="12"/>
  <c r="Y308" i="12"/>
  <c r="AE364" i="12"/>
  <c r="AG356" i="12"/>
  <c r="AE348" i="12"/>
  <c r="AA340" i="12"/>
  <c r="AA332" i="12"/>
  <c r="AA324" i="12"/>
  <c r="AE316" i="12"/>
  <c r="AC308" i="12"/>
  <c r="AA300" i="12"/>
  <c r="AE292" i="12"/>
  <c r="AA276" i="12"/>
  <c r="AE268" i="12"/>
  <c r="AA252" i="12"/>
  <c r="AA380" i="12"/>
  <c r="Y348" i="12"/>
  <c r="AG332" i="12"/>
  <c r="AG324" i="12"/>
  <c r="AC316" i="12"/>
  <c r="AA308" i="12"/>
  <c r="Y300" i="12"/>
  <c r="AC292" i="12"/>
  <c r="AG284" i="12"/>
  <c r="Y276" i="12"/>
  <c r="AC268" i="12"/>
  <c r="AG260" i="12"/>
  <c r="Y252" i="12"/>
  <c r="AC244" i="12"/>
  <c r="AC356" i="12"/>
  <c r="Y324" i="12"/>
  <c r="AE300" i="12"/>
  <c r="Y292" i="12"/>
  <c r="Y284" i="12"/>
  <c r="AE260" i="12"/>
  <c r="AE252" i="12"/>
  <c r="AG236" i="12"/>
  <c r="Y228" i="12"/>
  <c r="AC220" i="12"/>
  <c r="AG212" i="12"/>
  <c r="Y364" i="12"/>
  <c r="AA356" i="12"/>
  <c r="AC300" i="12"/>
  <c r="AG268" i="12"/>
  <c r="AC260" i="12"/>
  <c r="AC252" i="12"/>
  <c r="AE236" i="12"/>
  <c r="AA220" i="12"/>
  <c r="AE212" i="12"/>
  <c r="Y340" i="12"/>
  <c r="AE308" i="12"/>
  <c r="AG300" i="12"/>
  <c r="AA284" i="12"/>
  <c r="AG276" i="12"/>
  <c r="AG244" i="12"/>
  <c r="AC236" i="12"/>
  <c r="AC228" i="12"/>
  <c r="AE204" i="12"/>
  <c r="AA188" i="12"/>
  <c r="AE180" i="12"/>
  <c r="AA164" i="12"/>
  <c r="AE156" i="12"/>
  <c r="AA140" i="12"/>
  <c r="AE132" i="12"/>
  <c r="AA116" i="12"/>
  <c r="AE108" i="12"/>
  <c r="AA92" i="12"/>
  <c r="AE276" i="12"/>
  <c r="AE244" i="12"/>
  <c r="AA236" i="12"/>
  <c r="AA228" i="12"/>
  <c r="AC204" i="12"/>
  <c r="AG196" i="12"/>
  <c r="Y188" i="12"/>
  <c r="AC180" i="12"/>
  <c r="AG172" i="12"/>
  <c r="Y164" i="12"/>
  <c r="AC156" i="12"/>
  <c r="AG148" i="12"/>
  <c r="Y140" i="12"/>
  <c r="AC132" i="12"/>
  <c r="Y116" i="12"/>
  <c r="Y92" i="12"/>
  <c r="Y316" i="12"/>
  <c r="AE284" i="12"/>
  <c r="Y260" i="12"/>
  <c r="AE220" i="12"/>
  <c r="AG188" i="12"/>
  <c r="AA180" i="12"/>
  <c r="AA172" i="12"/>
  <c r="AG140" i="12"/>
  <c r="AA132" i="12"/>
  <c r="AA124" i="12"/>
  <c r="Y84" i="12"/>
  <c r="Y60" i="12"/>
  <c r="AA28" i="12"/>
  <c r="AE20" i="12"/>
  <c r="AC284" i="12"/>
  <c r="AC276" i="12"/>
  <c r="AA244" i="12"/>
  <c r="Y236" i="12"/>
  <c r="Y220" i="12"/>
  <c r="AE196" i="12"/>
  <c r="AE188" i="12"/>
  <c r="Y180" i="12"/>
  <c r="Y172" i="12"/>
  <c r="AE148" i="12"/>
  <c r="AE140" i="12"/>
  <c r="Y132" i="12"/>
  <c r="Y124" i="12"/>
  <c r="AE100" i="12"/>
  <c r="AE92" i="12"/>
  <c r="AA76" i="12"/>
  <c r="AE68" i="12"/>
  <c r="AA52" i="12"/>
  <c r="AE44" i="12"/>
  <c r="Y28" i="12"/>
  <c r="AC20" i="12"/>
  <c r="AA316" i="12"/>
  <c r="AG308" i="12"/>
  <c r="AG292" i="12"/>
  <c r="Y268" i="12"/>
  <c r="AC212" i="12"/>
  <c r="AA204" i="12"/>
  <c r="AE172" i="12"/>
  <c r="AA156" i="12"/>
  <c r="AE124" i="12"/>
  <c r="AA108" i="12"/>
  <c r="AG28" i="12"/>
  <c r="AA20" i="12"/>
  <c r="Y20" i="12"/>
  <c r="AG252" i="12"/>
  <c r="Y212" i="12"/>
  <c r="AG164" i="12"/>
  <c r="Y380" i="12"/>
  <c r="AE356" i="12"/>
  <c r="AE332" i="12"/>
  <c r="Y244" i="12"/>
  <c r="AG228" i="12"/>
  <c r="AC196" i="12"/>
  <c r="AE164" i="12"/>
  <c r="AC148" i="12"/>
  <c r="AE84" i="12"/>
  <c r="AE228" i="12"/>
  <c r="AA100" i="12"/>
  <c r="AA84" i="12"/>
  <c r="AE52" i="12"/>
  <c r="AE324" i="12"/>
  <c r="AA268" i="12"/>
  <c r="AA260" i="12"/>
  <c r="AG220" i="12"/>
  <c r="Y196" i="12"/>
  <c r="AA292" i="12"/>
  <c r="AA212" i="12"/>
  <c r="Y204" i="12"/>
  <c r="AC188" i="12"/>
  <c r="AC172" i="12"/>
  <c r="Y156" i="12"/>
  <c r="AC140" i="12"/>
  <c r="Y108" i="12"/>
  <c r="AE76" i="12"/>
  <c r="AA68" i="12"/>
  <c r="AA60" i="12"/>
  <c r="AE36" i="12"/>
  <c r="AE28" i="12"/>
  <c r="Y76" i="12"/>
  <c r="Y68" i="12"/>
  <c r="AC28" i="12"/>
  <c r="AE116" i="12"/>
  <c r="AA36" i="12"/>
  <c r="AA196" i="12"/>
  <c r="AG180" i="12"/>
  <c r="AC164" i="12"/>
  <c r="AA148" i="12"/>
  <c r="AG132" i="12"/>
  <c r="AA44" i="12"/>
  <c r="Y36" i="12"/>
  <c r="AG204" i="12"/>
  <c r="AG156" i="12"/>
  <c r="Y148" i="12"/>
  <c r="Y100" i="12"/>
  <c r="C14" i="12"/>
  <c r="AU17" i="12"/>
  <c r="AG20" i="12"/>
  <c r="Y44" i="12"/>
  <c r="Y52" i="12"/>
  <c r="AE60" i="12"/>
  <c r="AV6" i="12"/>
  <c r="A6" i="12"/>
  <c r="CQ15" i="12" l="1"/>
  <c r="CK15" i="12"/>
  <c r="CE15" i="12"/>
  <c r="BY15" i="12"/>
  <c r="CP15" i="12"/>
  <c r="CJ15" i="12"/>
  <c r="CD15" i="12"/>
  <c r="BX15" i="12"/>
  <c r="BR15" i="12"/>
  <c r="BL15" i="12"/>
  <c r="BF15" i="12"/>
  <c r="AV17" i="12"/>
  <c r="CO15" i="12"/>
  <c r="CG15" i="12"/>
  <c r="BW15" i="12"/>
  <c r="BP15" i="12"/>
  <c r="BI15" i="12"/>
  <c r="CN15" i="12"/>
  <c r="BV15" i="12"/>
  <c r="BH15" i="12"/>
  <c r="CM15" i="12"/>
  <c r="BU15" i="12"/>
  <c r="BG15" i="12"/>
  <c r="CB15" i="12"/>
  <c r="BT15" i="12"/>
  <c r="BM15" i="12"/>
  <c r="CA15" i="12"/>
  <c r="BK15" i="12"/>
  <c r="CF15" i="12"/>
  <c r="BO15" i="12"/>
  <c r="CC15" i="12"/>
  <c r="BN15" i="12"/>
  <c r="CL15" i="12"/>
  <c r="BE15" i="12"/>
  <c r="CI15" i="12"/>
  <c r="BS15" i="12"/>
  <c r="BD15" i="12"/>
  <c r="C15" i="12"/>
  <c r="BZ15" i="12"/>
  <c r="BC15" i="12"/>
  <c r="BQ15" i="12"/>
  <c r="BJ15" i="12"/>
  <c r="D14" i="12"/>
  <c r="C16" i="12"/>
  <c r="CH15" i="12"/>
  <c r="C17" i="12" l="1"/>
  <c r="AW17" i="12"/>
  <c r="D16" i="12"/>
  <c r="D17" i="12" s="1"/>
  <c r="E14" i="12"/>
  <c r="D15" i="12"/>
  <c r="AX17" i="12" l="1"/>
  <c r="E15" i="12"/>
  <c r="E16" i="12"/>
  <c r="F14" i="12"/>
  <c r="D19" i="12"/>
  <c r="AV18" i="12"/>
  <c r="C19" i="12"/>
  <c r="AU18" i="12"/>
  <c r="AU19" i="12" l="1"/>
  <c r="AV19" i="12"/>
  <c r="F16" i="12"/>
  <c r="F15" i="12"/>
  <c r="G14" i="12"/>
  <c r="AY17" i="12"/>
  <c r="E17" i="12"/>
  <c r="E19" i="12" l="1"/>
  <c r="AW18" i="12"/>
  <c r="F17" i="12"/>
  <c r="G16" i="12"/>
  <c r="G15" i="12"/>
  <c r="AZ17" i="12"/>
  <c r="H14" i="12"/>
  <c r="AW19" i="12" l="1"/>
  <c r="H16" i="12"/>
  <c r="I14" i="12"/>
  <c r="BA17" i="12"/>
  <c r="H15" i="12"/>
  <c r="AX18" i="12"/>
  <c r="F19" i="12"/>
  <c r="G17" i="12"/>
  <c r="I15" i="12" l="1"/>
  <c r="I16" i="12"/>
  <c r="BB17" i="12"/>
  <c r="J14" i="12"/>
  <c r="G19" i="12"/>
  <c r="AY18" i="12"/>
  <c r="AX19" i="12"/>
  <c r="H17" i="12"/>
  <c r="BC17" i="12" l="1"/>
  <c r="J16" i="12"/>
  <c r="J15" i="12"/>
  <c r="K14" i="12"/>
  <c r="AY19" i="12"/>
  <c r="I17" i="12"/>
  <c r="H19" i="12"/>
  <c r="AZ18" i="12"/>
  <c r="AZ19" i="12" l="1"/>
  <c r="J17" i="12"/>
  <c r="I19" i="12"/>
  <c r="BA18" i="12"/>
  <c r="BD17" i="12"/>
  <c r="K15" i="12"/>
  <c r="L14" i="12"/>
  <c r="K16" i="12"/>
  <c r="BA19" i="12" l="1"/>
  <c r="K17" i="12"/>
  <c r="BE17" i="12"/>
  <c r="M14" i="12"/>
  <c r="L15" i="12"/>
  <c r="L16" i="12"/>
  <c r="L17" i="12" s="1"/>
  <c r="J19" i="12"/>
  <c r="BB18" i="12"/>
  <c r="BB19" i="12" l="1"/>
  <c r="M16" i="12"/>
  <c r="M17" i="12" s="1"/>
  <c r="BF17" i="12"/>
  <c r="M15" i="12"/>
  <c r="N14" i="12"/>
  <c r="L19" i="12"/>
  <c r="BD18" i="12"/>
  <c r="K19" i="12"/>
  <c r="BC18" i="12"/>
  <c r="BC19" i="12" l="1"/>
  <c r="BD19" i="12"/>
  <c r="N16" i="12"/>
  <c r="N17" i="12" s="1"/>
  <c r="N15" i="12"/>
  <c r="O14" i="12"/>
  <c r="BG17" i="12"/>
  <c r="BE18" i="12"/>
  <c r="M19" i="12"/>
  <c r="BE19" i="12" l="1"/>
  <c r="O16" i="12"/>
  <c r="O17" i="12" s="1"/>
  <c r="BH17" i="12"/>
  <c r="P14" i="12"/>
  <c r="O15" i="12"/>
  <c r="N19" i="12"/>
  <c r="BF18" i="12"/>
  <c r="BI17" i="12" l="1"/>
  <c r="Q14" i="12"/>
  <c r="P16" i="12"/>
  <c r="P17" i="12" s="1"/>
  <c r="P15" i="12"/>
  <c r="O19" i="12"/>
  <c r="BG18" i="12"/>
  <c r="BF19" i="12"/>
  <c r="BG19" i="12" l="1"/>
  <c r="P19" i="12"/>
  <c r="BH18" i="12"/>
  <c r="BJ17" i="12"/>
  <c r="Q15" i="12"/>
  <c r="Q16" i="12"/>
  <c r="Q17" i="12" s="1"/>
  <c r="R14" i="12"/>
  <c r="BH19" i="12" l="1"/>
  <c r="R16" i="12"/>
  <c r="R17" i="12" s="1"/>
  <c r="BK17" i="12"/>
  <c r="S14" i="12"/>
  <c r="R15" i="12"/>
  <c r="Q19" i="12"/>
  <c r="BI18" i="12"/>
  <c r="BI19" i="12" l="1"/>
  <c r="S16" i="12"/>
  <c r="S17" i="12" s="1"/>
  <c r="S15" i="12"/>
  <c r="T14" i="12"/>
  <c r="BL17" i="12"/>
  <c r="R19" i="12"/>
  <c r="BJ18" i="12"/>
  <c r="BJ19" i="12" l="1"/>
  <c r="T16" i="12"/>
  <c r="T17" i="12" s="1"/>
  <c r="U14" i="12"/>
  <c r="BM17" i="12"/>
  <c r="T15" i="12"/>
  <c r="BK18" i="12"/>
  <c r="S19" i="12"/>
  <c r="BK19" i="12" l="1"/>
  <c r="BN17" i="12"/>
  <c r="U15" i="12"/>
  <c r="V14" i="12"/>
  <c r="U16" i="12"/>
  <c r="U17" i="12" s="1"/>
  <c r="BL18" i="12"/>
  <c r="T19" i="12"/>
  <c r="BL19" i="12" l="1"/>
  <c r="U19" i="12"/>
  <c r="BM18" i="12"/>
  <c r="BO17" i="12"/>
  <c r="V16" i="12"/>
  <c r="V17" i="12" s="1"/>
  <c r="W14" i="12"/>
  <c r="V15" i="12"/>
  <c r="BM19" i="12" l="1"/>
  <c r="BP17" i="12"/>
  <c r="W15" i="12"/>
  <c r="W16" i="12"/>
  <c r="W17" i="12" s="1"/>
  <c r="X14" i="12"/>
  <c r="V19" i="12"/>
  <c r="BN18" i="12"/>
  <c r="BN19" i="12" s="1"/>
  <c r="X16" i="12" l="1"/>
  <c r="X17" i="12" s="1"/>
  <c r="Y14" i="12"/>
  <c r="X15" i="12"/>
  <c r="BQ17" i="12"/>
  <c r="W19" i="12"/>
  <c r="BO18" i="12"/>
  <c r="BO19" i="12" l="1"/>
  <c r="Y16" i="12"/>
  <c r="Y17" i="12" s="1"/>
  <c r="Y15" i="12"/>
  <c r="BR17" i="12"/>
  <c r="Z14" i="12"/>
  <c r="X19" i="12"/>
  <c r="BP18" i="12"/>
  <c r="Z16" i="12" l="1"/>
  <c r="Z17" i="12" s="1"/>
  <c r="AA14" i="12"/>
  <c r="BS17" i="12"/>
  <c r="Z15" i="12"/>
  <c r="Y19" i="12"/>
  <c r="BQ18" i="12"/>
  <c r="BQ19" i="12" s="1"/>
  <c r="BP19" i="12"/>
  <c r="AA16" i="12" l="1"/>
  <c r="AA17" i="12" s="1"/>
  <c r="AA15" i="12"/>
  <c r="BT17" i="12"/>
  <c r="AB14" i="12"/>
  <c r="BR18" i="12"/>
  <c r="Z19" i="12"/>
  <c r="BR19" i="12" l="1"/>
  <c r="BU17" i="12"/>
  <c r="AB16" i="12"/>
  <c r="AB17" i="12" s="1"/>
  <c r="AB15" i="12"/>
  <c r="AC14" i="12"/>
  <c r="BS18" i="12"/>
  <c r="AA19" i="12"/>
  <c r="BS19" i="12" l="1"/>
  <c r="BV17" i="12"/>
  <c r="AC15" i="12"/>
  <c r="AD14" i="12"/>
  <c r="AC16" i="12"/>
  <c r="AC17" i="12" s="1"/>
  <c r="BT18" i="12"/>
  <c r="AB19" i="12"/>
  <c r="BT19" i="12" l="1"/>
  <c r="AC19" i="12"/>
  <c r="BU18" i="12"/>
  <c r="BW17" i="12"/>
  <c r="AE14" i="12"/>
  <c r="AD16" i="12"/>
  <c r="AD17" i="12" s="1"/>
  <c r="AD15" i="12"/>
  <c r="BV18" i="12" l="1"/>
  <c r="AD19" i="12"/>
  <c r="AE16" i="12"/>
  <c r="AE17" i="12" s="1"/>
  <c r="BX17" i="12"/>
  <c r="AF14" i="12"/>
  <c r="AE15" i="12"/>
  <c r="BU19" i="12"/>
  <c r="AF16" i="12" l="1"/>
  <c r="AF17" i="12" s="1"/>
  <c r="AG14" i="12"/>
  <c r="AF15" i="12"/>
  <c r="BY17" i="12"/>
  <c r="BW18" i="12"/>
  <c r="AE19" i="12"/>
  <c r="BV19" i="12"/>
  <c r="BW19" i="12" l="1"/>
  <c r="AG15" i="12"/>
  <c r="AG16" i="12"/>
  <c r="BZ17" i="12"/>
  <c r="BB15" i="12"/>
  <c r="BA15" i="12"/>
  <c r="AT15" i="12"/>
  <c r="A21" i="12"/>
  <c r="AX15" i="12"/>
  <c r="AW15" i="12"/>
  <c r="AU15" i="12"/>
  <c r="AY15" i="12"/>
  <c r="AV15" i="12"/>
  <c r="AZ15" i="12"/>
  <c r="AF19" i="12"/>
  <c r="BX18" i="12"/>
  <c r="BX19" i="12" l="1"/>
  <c r="AG17" i="12"/>
  <c r="AQ15" i="12"/>
  <c r="AH16" i="12"/>
  <c r="AQ16" i="12"/>
  <c r="AQ14" i="12"/>
  <c r="AU25" i="12"/>
  <c r="C22" i="12"/>
  <c r="R20" i="12" l="1"/>
  <c r="AQ20" i="12" s="1"/>
  <c r="E20" i="12"/>
  <c r="P20" i="12"/>
  <c r="C20" i="12"/>
  <c r="AR16" i="12"/>
  <c r="I20" i="12"/>
  <c r="G20" i="12"/>
  <c r="AJ16" i="12"/>
  <c r="AT20" i="12"/>
  <c r="N20" i="12"/>
  <c r="V20" i="12"/>
  <c r="T20" i="12"/>
  <c r="K20" i="12"/>
  <c r="AV25" i="12"/>
  <c r="CO23" i="12"/>
  <c r="CI23" i="12"/>
  <c r="CC23" i="12"/>
  <c r="BW23" i="12"/>
  <c r="BQ23" i="12"/>
  <c r="BK23" i="12"/>
  <c r="BE23" i="12"/>
  <c r="CN23" i="12"/>
  <c r="CH23" i="12"/>
  <c r="CB23" i="12"/>
  <c r="BV23" i="12"/>
  <c r="BP23" i="12"/>
  <c r="BJ23" i="12"/>
  <c r="BD23" i="12"/>
  <c r="C23" i="12"/>
  <c r="C24" i="12"/>
  <c r="CJ23" i="12"/>
  <c r="BZ23" i="12"/>
  <c r="BR23" i="12"/>
  <c r="BH23" i="12"/>
  <c r="BG23" i="12"/>
  <c r="CP23" i="12"/>
  <c r="CF23" i="12"/>
  <c r="BX23" i="12"/>
  <c r="BN23" i="12"/>
  <c r="BF23" i="12"/>
  <c r="CM23" i="12"/>
  <c r="BU23" i="12"/>
  <c r="CL23" i="12"/>
  <c r="CQ23" i="12"/>
  <c r="CG23" i="12"/>
  <c r="BY23" i="12"/>
  <c r="BO23" i="12"/>
  <c r="CE23" i="12"/>
  <c r="BM23" i="12"/>
  <c r="BC23" i="12"/>
  <c r="D22" i="12"/>
  <c r="CD23" i="12"/>
  <c r="BT23" i="12"/>
  <c r="BL23" i="12"/>
  <c r="CA23" i="12"/>
  <c r="BS23" i="12"/>
  <c r="BI23" i="12"/>
  <c r="CK23" i="12"/>
  <c r="BY18" i="12"/>
  <c r="AG19" i="12"/>
  <c r="AH17" i="12"/>
  <c r="BY19" i="12" l="1"/>
  <c r="AT19" i="12" s="1"/>
  <c r="C25" i="12"/>
  <c r="AH19" i="12"/>
  <c r="AM19" i="12" s="1"/>
  <c r="AP19" i="12"/>
  <c r="AH18" i="12"/>
  <c r="AL18" i="12" s="1"/>
  <c r="AK17" i="12"/>
  <c r="BZ19" i="12"/>
  <c r="D23" i="12"/>
  <c r="E22" i="12"/>
  <c r="AW25" i="12"/>
  <c r="D24" i="12"/>
  <c r="D25" i="12" s="1"/>
  <c r="AV26" i="12" l="1"/>
  <c r="D27" i="12"/>
  <c r="S13" i="12"/>
  <c r="F22" i="12"/>
  <c r="E24" i="12"/>
  <c r="E23" i="12"/>
  <c r="AX25" i="12"/>
  <c r="C27" i="12"/>
  <c r="AU26" i="12"/>
  <c r="AU27" i="12" s="1"/>
  <c r="AV27" i="12" l="1"/>
  <c r="E25" i="12"/>
  <c r="F24" i="12"/>
  <c r="F25" i="12" s="1"/>
  <c r="AY25" i="12"/>
  <c r="G22" i="12"/>
  <c r="F23" i="12"/>
  <c r="F27" i="12" l="1"/>
  <c r="AX26" i="12"/>
  <c r="E27" i="12"/>
  <c r="AW26" i="12"/>
  <c r="H22" i="12"/>
  <c r="G23" i="12"/>
  <c r="G24" i="12"/>
  <c r="G25" i="12" s="1"/>
  <c r="AZ25" i="12"/>
  <c r="AX27" i="12" l="1"/>
  <c r="AY26" i="12"/>
  <c r="G27" i="12"/>
  <c r="BA25" i="12"/>
  <c r="I22" i="12"/>
  <c r="H24" i="12"/>
  <c r="H23" i="12"/>
  <c r="AW27" i="12"/>
  <c r="H25" i="12" l="1"/>
  <c r="BB25" i="12"/>
  <c r="I23" i="12"/>
  <c r="I24" i="12"/>
  <c r="I25" i="12" s="1"/>
  <c r="J22" i="12"/>
  <c r="AY27" i="12"/>
  <c r="AZ26" i="12" l="1"/>
  <c r="H27" i="12"/>
  <c r="J23" i="12"/>
  <c r="K22" i="12"/>
  <c r="J24" i="12"/>
  <c r="J25" i="12" s="1"/>
  <c r="BC25" i="12"/>
  <c r="I27" i="12"/>
  <c r="BA26" i="12"/>
  <c r="BA27" i="12" l="1"/>
  <c r="AZ27" i="12"/>
  <c r="BB26" i="12"/>
  <c r="J27" i="12"/>
  <c r="L22" i="12"/>
  <c r="K24" i="12"/>
  <c r="K25" i="12" s="1"/>
  <c r="K23" i="12"/>
  <c r="BD25" i="12"/>
  <c r="BB27" i="12" l="1"/>
  <c r="K27" i="12"/>
  <c r="BC26" i="12"/>
  <c r="L24" i="12"/>
  <c r="L25" i="12" s="1"/>
  <c r="BE25" i="12"/>
  <c r="L23" i="12"/>
  <c r="M22" i="12"/>
  <c r="BC27" i="12" l="1"/>
  <c r="L27" i="12"/>
  <c r="BD26" i="12"/>
  <c r="M24" i="12"/>
  <c r="M25" i="12" s="1"/>
  <c r="M23" i="12"/>
  <c r="N22" i="12"/>
  <c r="BF25" i="12"/>
  <c r="BD27" i="12" l="1"/>
  <c r="BG25" i="12"/>
  <c r="O22" i="12"/>
  <c r="N23" i="12"/>
  <c r="N24" i="12"/>
  <c r="N25" i="12" s="1"/>
  <c r="M27" i="12"/>
  <c r="BE26" i="12"/>
  <c r="BE27" i="12" l="1"/>
  <c r="BH25" i="12"/>
  <c r="O23" i="12"/>
  <c r="P22" i="12"/>
  <c r="O24" i="12"/>
  <c r="O25" i="12" s="1"/>
  <c r="N27" i="12"/>
  <c r="BF26" i="12"/>
  <c r="BF27" i="12" l="1"/>
  <c r="O27" i="12"/>
  <c r="BG26" i="12"/>
  <c r="P23" i="12"/>
  <c r="Q22" i="12"/>
  <c r="BI25" i="12"/>
  <c r="P24" i="12"/>
  <c r="P25" i="12" s="1"/>
  <c r="BG27" i="12" l="1"/>
  <c r="BH26" i="12"/>
  <c r="P27" i="12"/>
  <c r="R22" i="12"/>
  <c r="Q24" i="12"/>
  <c r="Q25" i="12" s="1"/>
  <c r="Q23" i="12"/>
  <c r="BJ25" i="12"/>
  <c r="BI26" i="12" l="1"/>
  <c r="Q27" i="12"/>
  <c r="R24" i="12"/>
  <c r="R25" i="12" s="1"/>
  <c r="S22" i="12"/>
  <c r="R23" i="12"/>
  <c r="BK25" i="12"/>
  <c r="BH27" i="12"/>
  <c r="BI27" i="12" l="1"/>
  <c r="S24" i="12"/>
  <c r="S25" i="12" s="1"/>
  <c r="S23" i="12"/>
  <c r="BL25" i="12"/>
  <c r="T22" i="12"/>
  <c r="BJ26" i="12"/>
  <c r="R27" i="12"/>
  <c r="BJ27" i="12" l="1"/>
  <c r="BM25" i="12"/>
  <c r="U22" i="12"/>
  <c r="T24" i="12"/>
  <c r="T25" i="12" s="1"/>
  <c r="T23" i="12"/>
  <c r="BK26" i="12"/>
  <c r="S27" i="12"/>
  <c r="BK27" i="12" l="1"/>
  <c r="BL26" i="12"/>
  <c r="T27" i="12"/>
  <c r="BN25" i="12"/>
  <c r="U23" i="12"/>
  <c r="U24" i="12"/>
  <c r="U25" i="12" s="1"/>
  <c r="V22" i="12"/>
  <c r="V23" i="12" l="1"/>
  <c r="W22" i="12"/>
  <c r="BO25" i="12"/>
  <c r="V24" i="12"/>
  <c r="V25" i="12" s="1"/>
  <c r="U27" i="12"/>
  <c r="BM26" i="12"/>
  <c r="BL27" i="12"/>
  <c r="BM27" i="12" l="1"/>
  <c r="V27" i="12"/>
  <c r="BN26" i="12"/>
  <c r="X22" i="12"/>
  <c r="W24" i="12"/>
  <c r="W25" i="12" s="1"/>
  <c r="W23" i="12"/>
  <c r="BP25" i="12"/>
  <c r="BN27" i="12" l="1"/>
  <c r="BO26" i="12"/>
  <c r="W27" i="12"/>
  <c r="X24" i="12"/>
  <c r="X25" i="12" s="1"/>
  <c r="BQ25" i="12"/>
  <c r="Y22" i="12"/>
  <c r="X23" i="12"/>
  <c r="Z22" i="12" l="1"/>
  <c r="Y23" i="12"/>
  <c r="Y24" i="12"/>
  <c r="Y25" i="12" s="1"/>
  <c r="BR25" i="12"/>
  <c r="X27" i="12"/>
  <c r="BP26" i="12"/>
  <c r="BP27" i="12" s="1"/>
  <c r="BO27" i="12"/>
  <c r="BQ26" i="12" l="1"/>
  <c r="Y27" i="12"/>
  <c r="BS25" i="12"/>
  <c r="AA22" i="12"/>
  <c r="Z24" i="12"/>
  <c r="Z25" i="12" s="1"/>
  <c r="Z23" i="12"/>
  <c r="Z27" i="12" l="1"/>
  <c r="BR26" i="12"/>
  <c r="BT25" i="12"/>
  <c r="AA23" i="12"/>
  <c r="AA24" i="12"/>
  <c r="AA25" i="12" s="1"/>
  <c r="AB22" i="12"/>
  <c r="BQ27" i="12"/>
  <c r="BR27" i="12" l="1"/>
  <c r="AB23" i="12"/>
  <c r="AC22" i="12"/>
  <c r="AB24" i="12"/>
  <c r="AB25" i="12" s="1"/>
  <c r="BU25" i="12"/>
  <c r="AA27" i="12"/>
  <c r="BS26" i="12"/>
  <c r="BS27" i="12" l="1"/>
  <c r="AB27" i="12"/>
  <c r="BT26" i="12"/>
  <c r="AD22" i="12"/>
  <c r="AC24" i="12"/>
  <c r="AC25" i="12" s="1"/>
  <c r="BV25" i="12"/>
  <c r="AC23" i="12"/>
  <c r="BT27" i="12" l="1"/>
  <c r="BU26" i="12"/>
  <c r="AC27" i="12"/>
  <c r="AD24" i="12"/>
  <c r="AD25" i="12" s="1"/>
  <c r="BW25" i="12"/>
  <c r="AD23" i="12"/>
  <c r="AE22" i="12"/>
  <c r="AE24" i="12" l="1"/>
  <c r="AE25" i="12" s="1"/>
  <c r="AE23" i="12"/>
  <c r="AF22" i="12"/>
  <c r="BX25" i="12"/>
  <c r="AD27" i="12"/>
  <c r="BV26" i="12"/>
  <c r="BV27" i="12" s="1"/>
  <c r="BU27" i="12"/>
  <c r="BY25" i="12" l="1"/>
  <c r="AG22" i="12"/>
  <c r="AF24" i="12"/>
  <c r="AF25" i="12" s="1"/>
  <c r="AF23" i="12"/>
  <c r="BW26" i="12"/>
  <c r="AE27" i="12"/>
  <c r="BX26" i="12" l="1"/>
  <c r="AF27" i="12"/>
  <c r="BZ25" i="12"/>
  <c r="AG23" i="12"/>
  <c r="AG24" i="12"/>
  <c r="AW23" i="12"/>
  <c r="AY23" i="12"/>
  <c r="AX23" i="12"/>
  <c r="AZ23" i="12"/>
  <c r="AU23" i="12"/>
  <c r="AT23" i="12"/>
  <c r="A29" i="12"/>
  <c r="BB23" i="12"/>
  <c r="BA23" i="12"/>
  <c r="AV23" i="12"/>
  <c r="BW27" i="12"/>
  <c r="C30" i="12" l="1"/>
  <c r="AU33" i="12"/>
  <c r="AG25" i="12"/>
  <c r="AQ24" i="12"/>
  <c r="AQ22" i="12"/>
  <c r="AH24" i="12"/>
  <c r="AQ23" i="12"/>
  <c r="BX27" i="12"/>
  <c r="N28" i="12" l="1"/>
  <c r="AT28" i="12"/>
  <c r="K28" i="12"/>
  <c r="AJ24" i="12"/>
  <c r="P28" i="12"/>
  <c r="AR24" i="12"/>
  <c r="T28" i="12"/>
  <c r="C28" i="12"/>
  <c r="I28" i="12"/>
  <c r="G28" i="12"/>
  <c r="V28" i="12"/>
  <c r="E28" i="12"/>
  <c r="R28" i="12"/>
  <c r="AQ28" i="12" s="1"/>
  <c r="AG27" i="12"/>
  <c r="BY26" i="12"/>
  <c r="AH25" i="12"/>
  <c r="CM31" i="12"/>
  <c r="CG31" i="12"/>
  <c r="CA31" i="12"/>
  <c r="BU31" i="12"/>
  <c r="BO31" i="12"/>
  <c r="BI31" i="12"/>
  <c r="BC31" i="12"/>
  <c r="D30" i="12"/>
  <c r="CL31" i="12"/>
  <c r="CF31" i="12"/>
  <c r="BZ31" i="12"/>
  <c r="BT31" i="12"/>
  <c r="BN31" i="12"/>
  <c r="BH31" i="12"/>
  <c r="CN31" i="12"/>
  <c r="CD31" i="12"/>
  <c r="BV31" i="12"/>
  <c r="BL31" i="12"/>
  <c r="BD31" i="12"/>
  <c r="CJ31" i="12"/>
  <c r="BR31" i="12"/>
  <c r="CI31" i="12"/>
  <c r="BQ31" i="12"/>
  <c r="CH31" i="12"/>
  <c r="BF31" i="12"/>
  <c r="CK31" i="12"/>
  <c r="CC31" i="12"/>
  <c r="BS31" i="12"/>
  <c r="BK31" i="12"/>
  <c r="CB31" i="12"/>
  <c r="BJ31" i="12"/>
  <c r="CQ31" i="12"/>
  <c r="BY31" i="12"/>
  <c r="BG31" i="12"/>
  <c r="CP31" i="12"/>
  <c r="BX31" i="12"/>
  <c r="BP31" i="12"/>
  <c r="C31" i="12"/>
  <c r="BW31" i="12"/>
  <c r="CE31" i="12"/>
  <c r="BM31" i="12"/>
  <c r="AV33" i="12"/>
  <c r="BE31" i="12"/>
  <c r="CO31" i="12"/>
  <c r="E30" i="12" l="1"/>
  <c r="D31" i="12"/>
  <c r="AW33" i="12"/>
  <c r="BY27" i="12"/>
  <c r="AT27" i="12" s="1"/>
  <c r="AH27" i="12"/>
  <c r="AM27" i="12" s="1"/>
  <c r="AP27" i="12"/>
  <c r="AH26" i="12"/>
  <c r="AL26" i="12" s="1"/>
  <c r="AK25" i="12"/>
  <c r="E31" i="12" l="1"/>
  <c r="AX33" i="12"/>
  <c r="F30" i="12"/>
  <c r="S21" i="12"/>
  <c r="BZ27" i="12"/>
  <c r="AY33" i="12" l="1"/>
  <c r="G30" i="12"/>
  <c r="F31" i="12"/>
  <c r="AZ33" i="12" l="1"/>
  <c r="G31" i="12"/>
  <c r="H30" i="12"/>
  <c r="H31" i="12" l="1"/>
  <c r="I30" i="12"/>
  <c r="BA33" i="12"/>
  <c r="J30" i="12" l="1"/>
  <c r="I31" i="12"/>
  <c r="BB33" i="12"/>
  <c r="BC33" i="12" l="1"/>
  <c r="K30" i="12"/>
  <c r="J31" i="12"/>
  <c r="K31" i="12" l="1"/>
  <c r="L30" i="12"/>
  <c r="BD33" i="12"/>
  <c r="BE33" i="12" l="1"/>
  <c r="M30" i="12"/>
  <c r="L31" i="12"/>
  <c r="BF33" i="12" l="1"/>
  <c r="M31" i="12"/>
  <c r="N30" i="12"/>
  <c r="N31" i="12" l="1"/>
  <c r="O30" i="12"/>
  <c r="BG33" i="12"/>
  <c r="P30" i="12" l="1"/>
  <c r="O31" i="12"/>
  <c r="BH33" i="12"/>
  <c r="BI33" i="12" l="1"/>
  <c r="P31" i="12"/>
  <c r="Q30" i="12"/>
  <c r="Q31" i="12" l="1"/>
  <c r="R30" i="12"/>
  <c r="BJ33" i="12"/>
  <c r="BK33" i="12" l="1"/>
  <c r="S30" i="12"/>
  <c r="R31" i="12"/>
  <c r="BL33" i="12" l="1"/>
  <c r="S31" i="12"/>
  <c r="T30" i="12"/>
  <c r="T31" i="12" l="1"/>
  <c r="U30" i="12"/>
  <c r="BM33" i="12"/>
  <c r="V30" i="12" l="1"/>
  <c r="U31" i="12"/>
  <c r="BN33" i="12"/>
  <c r="W30" i="12" l="1"/>
  <c r="V31" i="12"/>
  <c r="BO33" i="12"/>
  <c r="W31" i="12" l="1"/>
  <c r="BP33" i="12"/>
  <c r="X30" i="12"/>
  <c r="BQ33" i="12" l="1"/>
  <c r="Y30" i="12"/>
  <c r="X31" i="12"/>
  <c r="BR33" i="12" l="1"/>
  <c r="Y31" i="12"/>
  <c r="Z30" i="12"/>
  <c r="Z31" i="12" l="1"/>
  <c r="AA30" i="12"/>
  <c r="BS33" i="12"/>
  <c r="AB30" i="12" l="1"/>
  <c r="AA31" i="12"/>
  <c r="BT33" i="12"/>
  <c r="BU33" i="12" l="1"/>
  <c r="AC30" i="12"/>
  <c r="AB31" i="12"/>
  <c r="AC31" i="12" l="1"/>
  <c r="AD30" i="12"/>
  <c r="BV33" i="12"/>
  <c r="BW33" i="12" l="1"/>
  <c r="AE30" i="12"/>
  <c r="AD31" i="12"/>
  <c r="BX33" i="12" l="1"/>
  <c r="AE31" i="12"/>
  <c r="AF30" i="12"/>
  <c r="AF31" i="12" l="1"/>
  <c r="AG30" i="12"/>
  <c r="BY33" i="12"/>
  <c r="AG32" i="12" l="1"/>
  <c r="AG33" i="12" s="1"/>
  <c r="AG31" i="12"/>
  <c r="BZ33" i="12"/>
  <c r="AV31" i="12"/>
  <c r="AT31" i="12"/>
  <c r="AY31" i="12"/>
  <c r="BA31" i="12"/>
  <c r="AZ31" i="12"/>
  <c r="A37" i="12"/>
  <c r="AU31" i="12"/>
  <c r="AW31" i="12"/>
  <c r="AX31" i="12"/>
  <c r="BB31" i="12"/>
  <c r="C32" i="12" l="1"/>
  <c r="D32" i="12"/>
  <c r="D33" i="12" s="1"/>
  <c r="E32" i="12"/>
  <c r="E33" i="12" s="1"/>
  <c r="F32" i="12"/>
  <c r="F33" i="12" s="1"/>
  <c r="G32" i="12"/>
  <c r="G33" i="12" s="1"/>
  <c r="H32" i="12"/>
  <c r="I32" i="12"/>
  <c r="I33" i="12" s="1"/>
  <c r="J32" i="12"/>
  <c r="J33" i="12" s="1"/>
  <c r="K32" i="12"/>
  <c r="K33" i="12" s="1"/>
  <c r="L32" i="12"/>
  <c r="L33" i="12" s="1"/>
  <c r="M32" i="12"/>
  <c r="M33" i="12" s="1"/>
  <c r="N32" i="12"/>
  <c r="N33" i="12" s="1"/>
  <c r="O32" i="12"/>
  <c r="O33" i="12" s="1"/>
  <c r="P32" i="12"/>
  <c r="P33" i="12" s="1"/>
  <c r="Q32" i="12"/>
  <c r="Q33" i="12" s="1"/>
  <c r="R32" i="12"/>
  <c r="R33" i="12" s="1"/>
  <c r="S32" i="12"/>
  <c r="S33" i="12" s="1"/>
  <c r="T32" i="12"/>
  <c r="T33" i="12" s="1"/>
  <c r="U32" i="12"/>
  <c r="U33" i="12" s="1"/>
  <c r="V32" i="12"/>
  <c r="V33" i="12" s="1"/>
  <c r="W32" i="12"/>
  <c r="W33" i="12" s="1"/>
  <c r="X32" i="12"/>
  <c r="X33" i="12" s="1"/>
  <c r="Y32" i="12"/>
  <c r="Y33" i="12" s="1"/>
  <c r="Z32" i="12"/>
  <c r="Z33" i="12" s="1"/>
  <c r="AA32" i="12"/>
  <c r="AA33" i="12" s="1"/>
  <c r="AB32" i="12"/>
  <c r="AB33" i="12" s="1"/>
  <c r="AC32" i="12"/>
  <c r="AC33" i="12" s="1"/>
  <c r="AD32" i="12"/>
  <c r="AD33" i="12" s="1"/>
  <c r="AE32" i="12"/>
  <c r="AE33" i="12" s="1"/>
  <c r="AF32" i="12"/>
  <c r="AF33" i="12" s="1"/>
  <c r="C38" i="12"/>
  <c r="AU41" i="12"/>
  <c r="BY34" i="12"/>
  <c r="AG35" i="12"/>
  <c r="Z35" i="12" l="1"/>
  <c r="BR34" i="12"/>
  <c r="T35" i="12"/>
  <c r="BL34" i="12"/>
  <c r="AE35" i="12"/>
  <c r="BW34" i="12"/>
  <c r="BW35" i="12" s="1"/>
  <c r="BQ34" i="12"/>
  <c r="Y35" i="12"/>
  <c r="G35" i="12"/>
  <c r="AY34" i="12"/>
  <c r="AD35" i="12"/>
  <c r="BV34" i="12"/>
  <c r="BV35" i="12" s="1"/>
  <c r="BP34" i="12"/>
  <c r="X35" i="12"/>
  <c r="R35" i="12"/>
  <c r="BJ34" i="12"/>
  <c r="BD34" i="12"/>
  <c r="L35" i="12"/>
  <c r="AX34" i="12"/>
  <c r="F35" i="12"/>
  <c r="BY35" i="12"/>
  <c r="AC35" i="12"/>
  <c r="BU34" i="12"/>
  <c r="BU35" i="12" s="1"/>
  <c r="BO34" i="12"/>
  <c r="W35" i="12"/>
  <c r="BI34" i="12"/>
  <c r="Q35" i="12"/>
  <c r="BC34" i="12"/>
  <c r="K35" i="12"/>
  <c r="E35" i="12"/>
  <c r="AW34" i="12"/>
  <c r="BF34" i="12"/>
  <c r="N35" i="12"/>
  <c r="S35" i="12"/>
  <c r="BK34" i="12"/>
  <c r="BK35" i="12" s="1"/>
  <c r="BT34" i="12"/>
  <c r="AB35" i="12"/>
  <c r="V35" i="12"/>
  <c r="BN34" i="12"/>
  <c r="BH34" i="12"/>
  <c r="P35" i="12"/>
  <c r="J35" i="12"/>
  <c r="BB34" i="12"/>
  <c r="D35" i="12"/>
  <c r="AV34" i="12"/>
  <c r="AF35" i="12"/>
  <c r="BX34" i="12"/>
  <c r="BX35" i="12" s="1"/>
  <c r="AZ34" i="12"/>
  <c r="H35" i="12"/>
  <c r="M35" i="12"/>
  <c r="BE34" i="12"/>
  <c r="CL39" i="12"/>
  <c r="CF39" i="12"/>
  <c r="BZ39" i="12"/>
  <c r="BT39" i="12"/>
  <c r="BN39" i="12"/>
  <c r="BH39" i="12"/>
  <c r="CQ39" i="12"/>
  <c r="CK39" i="12"/>
  <c r="CE39" i="12"/>
  <c r="BY39" i="12"/>
  <c r="BS39" i="12"/>
  <c r="BM39" i="12"/>
  <c r="BG39" i="12"/>
  <c r="CN39" i="12"/>
  <c r="CD39" i="12"/>
  <c r="BV39" i="12"/>
  <c r="BL39" i="12"/>
  <c r="BD39" i="12"/>
  <c r="CJ39" i="12"/>
  <c r="BR39" i="12"/>
  <c r="CI39" i="12"/>
  <c r="BQ39" i="12"/>
  <c r="BX39" i="12"/>
  <c r="CM39" i="12"/>
  <c r="CC39" i="12"/>
  <c r="BU39" i="12"/>
  <c r="BK39" i="12"/>
  <c r="BC39" i="12"/>
  <c r="D38" i="12"/>
  <c r="CB39" i="12"/>
  <c r="BJ39" i="12"/>
  <c r="CA39" i="12"/>
  <c r="BI39" i="12"/>
  <c r="CP39" i="12"/>
  <c r="CH39" i="12"/>
  <c r="BP39" i="12"/>
  <c r="BF39" i="12"/>
  <c r="C39" i="12"/>
  <c r="CG39" i="12"/>
  <c r="AV41" i="12"/>
  <c r="BE39" i="12"/>
  <c r="BW39" i="12"/>
  <c r="BO39" i="12"/>
  <c r="CO39" i="12"/>
  <c r="BS34" i="12"/>
  <c r="AA35" i="12"/>
  <c r="U35" i="12"/>
  <c r="BM34" i="12"/>
  <c r="O35" i="12"/>
  <c r="BG34" i="12"/>
  <c r="BG35" i="12" s="1"/>
  <c r="BA34" i="12"/>
  <c r="I35" i="12"/>
  <c r="AH32" i="12"/>
  <c r="AQ30" i="12"/>
  <c r="AQ31" i="12"/>
  <c r="C33" i="12"/>
  <c r="AQ32" i="12"/>
  <c r="BO35" i="12" l="1"/>
  <c r="AZ35" i="12"/>
  <c r="BT35" i="12"/>
  <c r="AX35" i="12"/>
  <c r="BP35" i="12"/>
  <c r="BJ35" i="12"/>
  <c r="AY35" i="12"/>
  <c r="BL35" i="12"/>
  <c r="BF35" i="12"/>
  <c r="BI35" i="12"/>
  <c r="BQ35" i="12"/>
  <c r="BA35" i="12"/>
  <c r="E38" i="12"/>
  <c r="D39" i="12"/>
  <c r="AW41" i="12"/>
  <c r="BH35" i="12"/>
  <c r="BC35" i="12"/>
  <c r="BE35" i="12"/>
  <c r="AV35" i="12"/>
  <c r="BN35" i="12"/>
  <c r="BS35" i="12"/>
  <c r="BM35" i="12"/>
  <c r="BR35" i="12"/>
  <c r="BD35" i="12"/>
  <c r="AH33" i="12"/>
  <c r="AU34" i="12"/>
  <c r="C35" i="12"/>
  <c r="I36" i="12"/>
  <c r="T36" i="12"/>
  <c r="P36" i="12"/>
  <c r="AJ32" i="12"/>
  <c r="AR32" i="12"/>
  <c r="N36" i="12"/>
  <c r="E36" i="12"/>
  <c r="C36" i="12"/>
  <c r="BB35" i="12"/>
  <c r="AW35" i="12"/>
  <c r="AK33" i="12" l="1"/>
  <c r="AH34" i="12"/>
  <c r="BZ35" i="12" s="1"/>
  <c r="AP35" i="12"/>
  <c r="AH35" i="12"/>
  <c r="AX41" i="12"/>
  <c r="E39" i="12"/>
  <c r="F38" i="12"/>
  <c r="K36" i="12"/>
  <c r="G36" i="12"/>
  <c r="AU35" i="12"/>
  <c r="AT35" i="12" s="1"/>
  <c r="S29" i="12" s="1"/>
  <c r="AM35" i="12" l="1"/>
  <c r="AG36" i="12"/>
  <c r="AC36" i="12"/>
  <c r="AL34" i="12"/>
  <c r="V36" i="12"/>
  <c r="R36" i="12"/>
  <c r="AY41" i="12"/>
  <c r="F39" i="12"/>
  <c r="G38" i="12"/>
  <c r="AT36" i="12"/>
  <c r="AQ36" i="12" l="1"/>
  <c r="G39" i="12"/>
  <c r="H38" i="12"/>
  <c r="AZ41" i="12"/>
  <c r="I38" i="12" l="1"/>
  <c r="H39" i="12"/>
  <c r="BA41" i="12"/>
  <c r="I39" i="12" l="1"/>
  <c r="BB41" i="12"/>
  <c r="J38" i="12"/>
  <c r="BC41" i="12" l="1"/>
  <c r="K38" i="12"/>
  <c r="J39" i="12"/>
  <c r="BD41" i="12" l="1"/>
  <c r="L38" i="12"/>
  <c r="K39" i="12"/>
  <c r="BE41" i="12" l="1"/>
  <c r="L39" i="12"/>
  <c r="M38" i="12"/>
  <c r="M39" i="12" l="1"/>
  <c r="N38" i="12"/>
  <c r="BF41" i="12"/>
  <c r="O38" i="12" l="1"/>
  <c r="N39" i="12"/>
  <c r="BG41" i="12"/>
  <c r="O39" i="12" l="1"/>
  <c r="BH41" i="12"/>
  <c r="P38" i="12"/>
  <c r="BI41" i="12" l="1"/>
  <c r="P39" i="12"/>
  <c r="Q38" i="12"/>
  <c r="BJ41" i="12" l="1"/>
  <c r="Q39" i="12"/>
  <c r="R38" i="12"/>
  <c r="BK41" i="12" l="1"/>
  <c r="R39" i="12"/>
  <c r="S38" i="12"/>
  <c r="S39" i="12" l="1"/>
  <c r="T38" i="12"/>
  <c r="BL41" i="12"/>
  <c r="U38" i="12" l="1"/>
  <c r="BM41" i="12"/>
  <c r="T39" i="12"/>
  <c r="U39" i="12" l="1"/>
  <c r="V38" i="12"/>
  <c r="BN41" i="12"/>
  <c r="W38" i="12" l="1"/>
  <c r="V39" i="12"/>
  <c r="BO41" i="12"/>
  <c r="BP41" i="12" l="1"/>
  <c r="W39" i="12"/>
  <c r="X38" i="12"/>
  <c r="BQ41" i="12" l="1"/>
  <c r="X39" i="12"/>
  <c r="Y38" i="12"/>
  <c r="Y39" i="12" l="1"/>
  <c r="Z38" i="12"/>
  <c r="BR41" i="12"/>
  <c r="AA38" i="12" l="1"/>
  <c r="Z39" i="12"/>
  <c r="BS41" i="12"/>
  <c r="AA39" i="12" l="1"/>
  <c r="BT41" i="12"/>
  <c r="AB38" i="12"/>
  <c r="BU41" i="12" l="1"/>
  <c r="AC38" i="12"/>
  <c r="AB39" i="12"/>
  <c r="BV41" i="12" l="1"/>
  <c r="AD38" i="12"/>
  <c r="AC39" i="12"/>
  <c r="BW41" i="12" l="1"/>
  <c r="AD39" i="12"/>
  <c r="AE38" i="12"/>
  <c r="AE39" i="12" l="1"/>
  <c r="AF38" i="12"/>
  <c r="BX41" i="12"/>
  <c r="AG38" i="12" l="1"/>
  <c r="AF39" i="12"/>
  <c r="BY41" i="12"/>
  <c r="AG39" i="12" l="1"/>
  <c r="BZ41" i="12"/>
  <c r="AT39" i="12"/>
  <c r="BA39" i="12"/>
  <c r="AU39" i="12"/>
  <c r="AY39" i="12"/>
  <c r="AX39" i="12"/>
  <c r="AG40" i="12" s="1"/>
  <c r="AG41" i="12" s="1"/>
  <c r="BB39" i="12"/>
  <c r="AW39" i="12"/>
  <c r="AV39" i="12"/>
  <c r="AZ39" i="12"/>
  <c r="A45" i="12"/>
  <c r="BY42" i="12" l="1"/>
  <c r="AG43" i="12"/>
  <c r="C46" i="12"/>
  <c r="AU49" i="12"/>
  <c r="C40" i="12"/>
  <c r="D40" i="12"/>
  <c r="D41" i="12" s="1"/>
  <c r="E40" i="12"/>
  <c r="E41" i="12" s="1"/>
  <c r="F40" i="12"/>
  <c r="F41" i="12" s="1"/>
  <c r="G40" i="12"/>
  <c r="G41" i="12" s="1"/>
  <c r="H40" i="12"/>
  <c r="H41" i="12" s="1"/>
  <c r="I40" i="12"/>
  <c r="I41" i="12" s="1"/>
  <c r="J40" i="12"/>
  <c r="J41" i="12" s="1"/>
  <c r="K40" i="12"/>
  <c r="K41" i="12" s="1"/>
  <c r="L40" i="12"/>
  <c r="L41" i="12" s="1"/>
  <c r="M40" i="12"/>
  <c r="M41" i="12" s="1"/>
  <c r="N40" i="12"/>
  <c r="N41" i="12" s="1"/>
  <c r="O40" i="12"/>
  <c r="O41" i="12" s="1"/>
  <c r="P40" i="12"/>
  <c r="P41" i="12" s="1"/>
  <c r="Q40" i="12"/>
  <c r="Q41" i="12" s="1"/>
  <c r="R40" i="12"/>
  <c r="R41" i="12" s="1"/>
  <c r="S40" i="12"/>
  <c r="S41" i="12" s="1"/>
  <c r="T40" i="12"/>
  <c r="T41" i="12" s="1"/>
  <c r="U40" i="12"/>
  <c r="U41" i="12" s="1"/>
  <c r="V40" i="12"/>
  <c r="V41" i="12" s="1"/>
  <c r="W40" i="12"/>
  <c r="W41" i="12" s="1"/>
  <c r="X40" i="12"/>
  <c r="X41" i="12" s="1"/>
  <c r="Y40" i="12"/>
  <c r="Y41" i="12" s="1"/>
  <c r="Z40" i="12"/>
  <c r="Z41" i="12" s="1"/>
  <c r="AA40" i="12"/>
  <c r="AA41" i="12" s="1"/>
  <c r="AB40" i="12"/>
  <c r="AB41" i="12" s="1"/>
  <c r="AC40" i="12"/>
  <c r="AC41" i="12" s="1"/>
  <c r="AD40" i="12"/>
  <c r="AD41" i="12" s="1"/>
  <c r="AE40" i="12"/>
  <c r="AE41" i="12" s="1"/>
  <c r="AF40" i="12"/>
  <c r="AF41" i="12" s="1"/>
  <c r="BY43" i="12" l="1"/>
  <c r="BT42" i="12"/>
  <c r="AB43" i="12"/>
  <c r="V43" i="12"/>
  <c r="BN42" i="12"/>
  <c r="BN43" i="12" s="1"/>
  <c r="P43" i="12"/>
  <c r="BH42" i="12"/>
  <c r="J43" i="12"/>
  <c r="BB42" i="12"/>
  <c r="D43" i="12"/>
  <c r="AV42" i="12"/>
  <c r="AV43" i="12" s="1"/>
  <c r="AA43" i="12"/>
  <c r="BS42" i="12"/>
  <c r="U43" i="12"/>
  <c r="BM42" i="12"/>
  <c r="O43" i="12"/>
  <c r="BG42" i="12"/>
  <c r="BG43" i="12" s="1"/>
  <c r="BA42" i="12"/>
  <c r="I43" i="12"/>
  <c r="C41" i="12"/>
  <c r="AH40" i="12"/>
  <c r="AQ39" i="12"/>
  <c r="AQ38" i="12"/>
  <c r="AQ40" i="12"/>
  <c r="AF43" i="12"/>
  <c r="BX42" i="12"/>
  <c r="BR42" i="12"/>
  <c r="Z43" i="12"/>
  <c r="T43" i="12"/>
  <c r="BL42" i="12"/>
  <c r="BL43" i="12" s="1"/>
  <c r="N43" i="12"/>
  <c r="BF42" i="12"/>
  <c r="H43" i="12"/>
  <c r="AZ42" i="12"/>
  <c r="BW42" i="12"/>
  <c r="AE43" i="12"/>
  <c r="Y43" i="12"/>
  <c r="BQ42" i="12"/>
  <c r="BK42" i="12"/>
  <c r="S43" i="12"/>
  <c r="M43" i="12"/>
  <c r="BE42" i="12"/>
  <c r="BE43" i="12" s="1"/>
  <c r="AY42" i="12"/>
  <c r="G43" i="12"/>
  <c r="CP47" i="12"/>
  <c r="CJ47" i="12"/>
  <c r="CD47" i="12"/>
  <c r="BX47" i="12"/>
  <c r="BR47" i="12"/>
  <c r="BL47" i="12"/>
  <c r="BF47" i="12"/>
  <c r="AV49" i="12"/>
  <c r="CO47" i="12"/>
  <c r="CI47" i="12"/>
  <c r="CC47" i="12"/>
  <c r="BW47" i="12"/>
  <c r="BQ47" i="12"/>
  <c r="BK47" i="12"/>
  <c r="BE47" i="12"/>
  <c r="CM47" i="12"/>
  <c r="CE47" i="12"/>
  <c r="BU47" i="12"/>
  <c r="BM47" i="12"/>
  <c r="BC47" i="12"/>
  <c r="D46" i="12"/>
  <c r="CA47" i="12"/>
  <c r="BI47" i="12"/>
  <c r="CH47" i="12"/>
  <c r="BP47" i="12"/>
  <c r="CQ47" i="12"/>
  <c r="BY47" i="12"/>
  <c r="BG47" i="12"/>
  <c r="CL47" i="12"/>
  <c r="CB47" i="12"/>
  <c r="BT47" i="12"/>
  <c r="BJ47" i="12"/>
  <c r="CK47" i="12"/>
  <c r="BS47" i="12"/>
  <c r="BZ47" i="12"/>
  <c r="BH47" i="12"/>
  <c r="C47" i="12"/>
  <c r="CG47" i="12"/>
  <c r="BO47" i="12"/>
  <c r="BV47" i="12"/>
  <c r="BD47" i="12"/>
  <c r="CN47" i="12"/>
  <c r="CF47" i="12"/>
  <c r="BN47" i="12"/>
  <c r="BV42" i="12"/>
  <c r="AD43" i="12"/>
  <c r="X43" i="12"/>
  <c r="BP42" i="12"/>
  <c r="R43" i="12"/>
  <c r="BJ42" i="12"/>
  <c r="L43" i="12"/>
  <c r="BD42" i="12"/>
  <c r="BD43" i="12" s="1"/>
  <c r="F43" i="12"/>
  <c r="AX42" i="12"/>
  <c r="AC43" i="12"/>
  <c r="BU42" i="12"/>
  <c r="BO42" i="12"/>
  <c r="W43" i="12"/>
  <c r="Q43" i="12"/>
  <c r="BI42" i="12"/>
  <c r="BC42" i="12"/>
  <c r="K43" i="12"/>
  <c r="AW42" i="12"/>
  <c r="E43" i="12"/>
  <c r="BI43" i="12" l="1"/>
  <c r="AX43" i="12"/>
  <c r="AY43" i="12"/>
  <c r="BK43" i="12"/>
  <c r="BR43" i="12"/>
  <c r="BM43" i="12"/>
  <c r="BB43" i="12"/>
  <c r="BU43" i="12"/>
  <c r="BJ43" i="12"/>
  <c r="BP43" i="12"/>
  <c r="BS43" i="12"/>
  <c r="BH43" i="12"/>
  <c r="AW43" i="12"/>
  <c r="BO43" i="12"/>
  <c r="BV43" i="12"/>
  <c r="AW49" i="12"/>
  <c r="D47" i="12"/>
  <c r="E46" i="12"/>
  <c r="AZ43" i="12"/>
  <c r="T44" i="12"/>
  <c r="E44" i="12"/>
  <c r="AJ40" i="12"/>
  <c r="N44" i="12"/>
  <c r="P44" i="12"/>
  <c r="I44" i="12"/>
  <c r="AR40" i="12"/>
  <c r="C44" i="12"/>
  <c r="BA43" i="12"/>
  <c r="BW43" i="12"/>
  <c r="BC43" i="12"/>
  <c r="BQ43" i="12"/>
  <c r="BF43" i="12"/>
  <c r="BX43" i="12"/>
  <c r="AH41" i="12"/>
  <c r="G44" i="12" s="1"/>
  <c r="AU42" i="12"/>
  <c r="C43" i="12"/>
  <c r="BT43" i="12"/>
  <c r="K44" i="12" l="1"/>
  <c r="AH42" i="12"/>
  <c r="BZ43" i="12" s="1"/>
  <c r="AK41" i="12"/>
  <c r="AP43" i="12"/>
  <c r="AH43" i="12"/>
  <c r="AU43" i="12"/>
  <c r="AT43" i="12" s="1"/>
  <c r="S37" i="12" s="1"/>
  <c r="E47" i="12"/>
  <c r="F46" i="12"/>
  <c r="AX49" i="12"/>
  <c r="AM43" i="12" l="1"/>
  <c r="AG44" i="12"/>
  <c r="AC44" i="12"/>
  <c r="G46" i="12"/>
  <c r="F47" i="12"/>
  <c r="AY49" i="12"/>
  <c r="AL42" i="12"/>
  <c r="V44" i="12"/>
  <c r="AT44" i="12"/>
  <c r="R44" i="12"/>
  <c r="AQ44" i="12" l="1"/>
  <c r="AZ49" i="12"/>
  <c r="G47" i="12"/>
  <c r="H46" i="12"/>
  <c r="H47" i="12" l="1"/>
  <c r="I46" i="12"/>
  <c r="BA49" i="12"/>
  <c r="BB49" i="12" l="1"/>
  <c r="J46" i="12"/>
  <c r="I47" i="12"/>
  <c r="BC49" i="12" l="1"/>
  <c r="J47" i="12"/>
  <c r="K46" i="12"/>
  <c r="K47" i="12" l="1"/>
  <c r="L46" i="12"/>
  <c r="BD49" i="12"/>
  <c r="M46" i="12" l="1"/>
  <c r="L47" i="12"/>
  <c r="BE49" i="12"/>
  <c r="N46" i="12" l="1"/>
  <c r="BF49" i="12"/>
  <c r="M47" i="12"/>
  <c r="BG49" i="12" l="1"/>
  <c r="N47" i="12"/>
  <c r="O46" i="12"/>
  <c r="BH49" i="12" l="1"/>
  <c r="O47" i="12"/>
  <c r="P46" i="12"/>
  <c r="BI49" i="12" l="1"/>
  <c r="P47" i="12"/>
  <c r="Q46" i="12"/>
  <c r="Q47" i="12" l="1"/>
  <c r="R46" i="12"/>
  <c r="BJ49" i="12"/>
  <c r="S46" i="12" l="1"/>
  <c r="R47" i="12"/>
  <c r="BK49" i="12"/>
  <c r="BL49" i="12" l="1"/>
  <c r="T46" i="12"/>
  <c r="S47" i="12"/>
  <c r="T47" i="12" l="1"/>
  <c r="U46" i="12"/>
  <c r="BM49" i="12"/>
  <c r="BN49" i="12" l="1"/>
  <c r="V46" i="12"/>
  <c r="U47" i="12"/>
  <c r="BO49" i="12" l="1"/>
  <c r="V47" i="12"/>
  <c r="W46" i="12"/>
  <c r="W47" i="12" l="1"/>
  <c r="X46" i="12"/>
  <c r="BP49" i="12"/>
  <c r="Y46" i="12" l="1"/>
  <c r="X47" i="12"/>
  <c r="BQ49" i="12"/>
  <c r="BR49" i="12" l="1"/>
  <c r="Y47" i="12"/>
  <c r="Z46" i="12"/>
  <c r="Z47" i="12" l="1"/>
  <c r="AA46" i="12"/>
  <c r="BS49" i="12"/>
  <c r="BT49" i="12" l="1"/>
  <c r="AB46" i="12"/>
  <c r="AA47" i="12"/>
  <c r="BU49" i="12" l="1"/>
  <c r="AB47" i="12"/>
  <c r="AC46" i="12"/>
  <c r="AC47" i="12" l="1"/>
  <c r="AD46" i="12"/>
  <c r="BV49" i="12"/>
  <c r="AE46" i="12" l="1"/>
  <c r="AD47" i="12"/>
  <c r="BW49" i="12"/>
  <c r="AF46" i="12" l="1"/>
  <c r="BX49" i="12"/>
  <c r="AE47" i="12"/>
  <c r="AF47" i="12" l="1"/>
  <c r="BY49" i="12"/>
  <c r="AG46" i="12"/>
  <c r="BZ49" i="12" l="1"/>
  <c r="AG48" i="12"/>
  <c r="AG49" i="12" s="1"/>
  <c r="AG47" i="12"/>
  <c r="A53" i="12"/>
  <c r="AY47" i="12"/>
  <c r="BB47" i="12"/>
  <c r="BA47" i="12"/>
  <c r="AZ47" i="12"/>
  <c r="AW47" i="12"/>
  <c r="AU47" i="12"/>
  <c r="AT47" i="12"/>
  <c r="AX47" i="12"/>
  <c r="AV47" i="12"/>
  <c r="C48" i="12" l="1"/>
  <c r="D48" i="12"/>
  <c r="D49" i="12" s="1"/>
  <c r="E48" i="12"/>
  <c r="E49" i="12" s="1"/>
  <c r="F48" i="12"/>
  <c r="F49" i="12" s="1"/>
  <c r="G48" i="12"/>
  <c r="G49" i="12" s="1"/>
  <c r="H48" i="12"/>
  <c r="H49" i="12" s="1"/>
  <c r="I48" i="12"/>
  <c r="I49" i="12" s="1"/>
  <c r="J48" i="12"/>
  <c r="J49" i="12" s="1"/>
  <c r="K48" i="12"/>
  <c r="K49" i="12" s="1"/>
  <c r="L48" i="12"/>
  <c r="L49" i="12" s="1"/>
  <c r="M48" i="12"/>
  <c r="M49" i="12" s="1"/>
  <c r="N48" i="12"/>
  <c r="N49" i="12" s="1"/>
  <c r="O48" i="12"/>
  <c r="O49" i="12" s="1"/>
  <c r="P48" i="12"/>
  <c r="P49" i="12" s="1"/>
  <c r="Q48" i="12"/>
  <c r="Q49" i="12" s="1"/>
  <c r="R48" i="12"/>
  <c r="R49" i="12" s="1"/>
  <c r="S48" i="12"/>
  <c r="S49" i="12" s="1"/>
  <c r="T48" i="12"/>
  <c r="T49" i="12" s="1"/>
  <c r="U48" i="12"/>
  <c r="U49" i="12" s="1"/>
  <c r="V48" i="12"/>
  <c r="V49" i="12" s="1"/>
  <c r="W48" i="12"/>
  <c r="W49" i="12" s="1"/>
  <c r="X48" i="12"/>
  <c r="X49" i="12" s="1"/>
  <c r="Y48" i="12"/>
  <c r="Y49" i="12" s="1"/>
  <c r="Z48" i="12"/>
  <c r="Z49" i="12" s="1"/>
  <c r="AA48" i="12"/>
  <c r="AA49" i="12" s="1"/>
  <c r="AB48" i="12"/>
  <c r="AB49" i="12" s="1"/>
  <c r="AC48" i="12"/>
  <c r="AC49" i="12" s="1"/>
  <c r="AD48" i="12"/>
  <c r="AD49" i="12" s="1"/>
  <c r="AE48" i="12"/>
  <c r="AE49" i="12" s="1"/>
  <c r="AF48" i="12"/>
  <c r="AF49" i="12" s="1"/>
  <c r="AU57" i="12"/>
  <c r="C54" i="12"/>
  <c r="AG51" i="12"/>
  <c r="BY50" i="12"/>
  <c r="BY51" i="12" l="1"/>
  <c r="BX50" i="12"/>
  <c r="AF51" i="12"/>
  <c r="N51" i="12"/>
  <c r="BF50" i="12"/>
  <c r="BF51" i="12" s="1"/>
  <c r="H51" i="12"/>
  <c r="AZ50" i="12"/>
  <c r="S51" i="12"/>
  <c r="BK50" i="12"/>
  <c r="BE50" i="12"/>
  <c r="M51" i="12"/>
  <c r="G51" i="12"/>
  <c r="AY50" i="12"/>
  <c r="BV50" i="12"/>
  <c r="AD51" i="12"/>
  <c r="BP50" i="12"/>
  <c r="X51" i="12"/>
  <c r="R51" i="12"/>
  <c r="BJ50" i="12"/>
  <c r="L51" i="12"/>
  <c r="BD50" i="12"/>
  <c r="AX50" i="12"/>
  <c r="F51" i="12"/>
  <c r="AC51" i="12"/>
  <c r="BU50" i="12"/>
  <c r="BO50" i="12"/>
  <c r="W51" i="12"/>
  <c r="BI50" i="12"/>
  <c r="Q51" i="12"/>
  <c r="BC50" i="12"/>
  <c r="K51" i="12"/>
  <c r="AW50" i="12"/>
  <c r="E51" i="12"/>
  <c r="BR50" i="12"/>
  <c r="Z51" i="12"/>
  <c r="BQ50" i="12"/>
  <c r="Y51" i="12"/>
  <c r="CN55" i="12"/>
  <c r="CH55" i="12"/>
  <c r="CB55" i="12"/>
  <c r="BV55" i="12"/>
  <c r="BP55" i="12"/>
  <c r="BJ55" i="12"/>
  <c r="BD55" i="12"/>
  <c r="C55" i="12"/>
  <c r="CM55" i="12"/>
  <c r="CG55" i="12"/>
  <c r="CA55" i="12"/>
  <c r="BU55" i="12"/>
  <c r="BO55" i="12"/>
  <c r="BI55" i="12"/>
  <c r="BC55" i="12"/>
  <c r="D54" i="12"/>
  <c r="CQ55" i="12"/>
  <c r="CI55" i="12"/>
  <c r="BY55" i="12"/>
  <c r="BQ55" i="12"/>
  <c r="BG55" i="12"/>
  <c r="AV57" i="12"/>
  <c r="BE55" i="12"/>
  <c r="CL55" i="12"/>
  <c r="CD55" i="12"/>
  <c r="BL55" i="12"/>
  <c r="CP55" i="12"/>
  <c r="CF55" i="12"/>
  <c r="BX55" i="12"/>
  <c r="BN55" i="12"/>
  <c r="BF55" i="12"/>
  <c r="CO55" i="12"/>
  <c r="CE55" i="12"/>
  <c r="BW55" i="12"/>
  <c r="BM55" i="12"/>
  <c r="BT55" i="12"/>
  <c r="CK55" i="12"/>
  <c r="CC55" i="12"/>
  <c r="BS55" i="12"/>
  <c r="BK55" i="12"/>
  <c r="BZ55" i="12"/>
  <c r="BH55" i="12"/>
  <c r="CJ55" i="12"/>
  <c r="BR55" i="12"/>
  <c r="AB51" i="12"/>
  <c r="BT50" i="12"/>
  <c r="BT51" i="12" s="1"/>
  <c r="V51" i="12"/>
  <c r="BN50" i="12"/>
  <c r="P51" i="12"/>
  <c r="BH50" i="12"/>
  <c r="J51" i="12"/>
  <c r="BB50" i="12"/>
  <c r="BB51" i="12" s="1"/>
  <c r="D51" i="12"/>
  <c r="AV50" i="12"/>
  <c r="T51" i="12"/>
  <c r="BL50" i="12"/>
  <c r="BW50" i="12"/>
  <c r="AE51" i="12"/>
  <c r="AA51" i="12"/>
  <c r="BS50" i="12"/>
  <c r="BM50" i="12"/>
  <c r="U51" i="12"/>
  <c r="BG50" i="12"/>
  <c r="O51" i="12"/>
  <c r="I51" i="12"/>
  <c r="BA50" i="12"/>
  <c r="AQ48" i="12"/>
  <c r="AQ47" i="12"/>
  <c r="AH48" i="12"/>
  <c r="C49" i="12"/>
  <c r="AQ46" i="12"/>
  <c r="BD51" i="12" l="1"/>
  <c r="BK51" i="12"/>
  <c r="BM51" i="12"/>
  <c r="BA51" i="12"/>
  <c r="BS51" i="12"/>
  <c r="AV51" i="12"/>
  <c r="BN51" i="12"/>
  <c r="BU51" i="12"/>
  <c r="BJ51" i="12"/>
  <c r="AY51" i="12"/>
  <c r="AZ51" i="12"/>
  <c r="E54" i="12"/>
  <c r="D55" i="12"/>
  <c r="AW57" i="12"/>
  <c r="BR51" i="12"/>
  <c r="BI51" i="12"/>
  <c r="AX51" i="12"/>
  <c r="BP51" i="12"/>
  <c r="BE51" i="12"/>
  <c r="P52" i="12"/>
  <c r="C52" i="12"/>
  <c r="N52" i="12"/>
  <c r="E52" i="12"/>
  <c r="K52" i="12"/>
  <c r="I52" i="12"/>
  <c r="T52" i="12"/>
  <c r="AJ48" i="12"/>
  <c r="AR48" i="12" s="1"/>
  <c r="G52" i="12"/>
  <c r="BG51" i="12"/>
  <c r="BW51" i="12"/>
  <c r="BQ51" i="12"/>
  <c r="BC51" i="12"/>
  <c r="AH49" i="12"/>
  <c r="C51" i="12"/>
  <c r="AU50" i="12"/>
  <c r="BL51" i="12"/>
  <c r="BH51" i="12"/>
  <c r="AW51" i="12"/>
  <c r="BO51" i="12"/>
  <c r="BV51" i="12"/>
  <c r="BX51" i="12"/>
  <c r="AU51" i="12" l="1"/>
  <c r="AT51" i="12"/>
  <c r="S45" i="12" s="1"/>
  <c r="AH50" i="12"/>
  <c r="AT52" i="12" s="1"/>
  <c r="AK49" i="12"/>
  <c r="AH51" i="12"/>
  <c r="AP51" i="12"/>
  <c r="AX57" i="12"/>
  <c r="F54" i="12"/>
  <c r="E55" i="12"/>
  <c r="AM51" i="12" l="1"/>
  <c r="AC52" i="12"/>
  <c r="AG52" i="12"/>
  <c r="R52" i="12"/>
  <c r="BZ51" i="12"/>
  <c r="F55" i="12"/>
  <c r="G54" i="12"/>
  <c r="AY57" i="12"/>
  <c r="AL50" i="12"/>
  <c r="V52" i="12"/>
  <c r="AQ52" i="12" l="1"/>
  <c r="AZ57" i="12"/>
  <c r="H54" i="12"/>
  <c r="G55" i="12"/>
  <c r="BA57" i="12" l="1"/>
  <c r="H55" i="12"/>
  <c r="I54" i="12"/>
  <c r="I55" i="12" l="1"/>
  <c r="J54" i="12"/>
  <c r="BB57" i="12"/>
  <c r="K54" i="12" l="1"/>
  <c r="J55" i="12"/>
  <c r="BC57" i="12"/>
  <c r="BD57" i="12" l="1"/>
  <c r="L54" i="12"/>
  <c r="K55" i="12"/>
  <c r="L55" i="12" l="1"/>
  <c r="M54" i="12"/>
  <c r="BE57" i="12"/>
  <c r="BF57" i="12" l="1"/>
  <c r="N54" i="12"/>
  <c r="M55" i="12"/>
  <c r="BG57" i="12" l="1"/>
  <c r="N55" i="12"/>
  <c r="O54" i="12"/>
  <c r="O55" i="12" l="1"/>
  <c r="P54" i="12"/>
  <c r="BH57" i="12"/>
  <c r="Q54" i="12" l="1"/>
  <c r="P55" i="12"/>
  <c r="BI57" i="12"/>
  <c r="R54" i="12" l="1"/>
  <c r="Q55" i="12"/>
  <c r="BJ57" i="12"/>
  <c r="R55" i="12" l="1"/>
  <c r="BK57" i="12"/>
  <c r="S54" i="12"/>
  <c r="BL57" i="12" l="1"/>
  <c r="T54" i="12"/>
  <c r="S55" i="12"/>
  <c r="BM57" i="12" l="1"/>
  <c r="T55" i="12"/>
  <c r="U54" i="12"/>
  <c r="U55" i="12" l="1"/>
  <c r="V54" i="12"/>
  <c r="BN57" i="12"/>
  <c r="W54" i="12" l="1"/>
  <c r="V55" i="12"/>
  <c r="BO57" i="12"/>
  <c r="BP57" i="12" l="1"/>
  <c r="X54" i="12"/>
  <c r="W55" i="12"/>
  <c r="X55" i="12" l="1"/>
  <c r="Y54" i="12"/>
  <c r="BQ57" i="12"/>
  <c r="BR57" i="12" l="1"/>
  <c r="Z54" i="12"/>
  <c r="Y55" i="12"/>
  <c r="BS57" i="12" l="1"/>
  <c r="Z55" i="12"/>
  <c r="AA54" i="12"/>
  <c r="AA55" i="12" l="1"/>
  <c r="AB54" i="12"/>
  <c r="BT57" i="12"/>
  <c r="AC54" i="12" l="1"/>
  <c r="AB55" i="12"/>
  <c r="BU57" i="12"/>
  <c r="BV57" i="12" l="1"/>
  <c r="AD54" i="12"/>
  <c r="AC55" i="12"/>
  <c r="AD55" i="12" l="1"/>
  <c r="AE54" i="12"/>
  <c r="BW57" i="12"/>
  <c r="BX57" i="12" l="1"/>
  <c r="AF54" i="12"/>
  <c r="AE55" i="12"/>
  <c r="BY57" i="12" l="1"/>
  <c r="AF55" i="12"/>
  <c r="AG54" i="12"/>
  <c r="AG55" i="12" l="1"/>
  <c r="BZ57" i="12"/>
  <c r="A61" i="12"/>
  <c r="AZ55" i="12"/>
  <c r="AT55" i="12"/>
  <c r="BA55" i="12"/>
  <c r="AU55" i="12"/>
  <c r="AV55" i="12"/>
  <c r="AW55" i="12"/>
  <c r="AX55" i="12"/>
  <c r="BB55" i="12"/>
  <c r="AY55" i="12"/>
  <c r="C56" i="12" l="1"/>
  <c r="D56" i="12"/>
  <c r="D57" i="12" s="1"/>
  <c r="E56" i="12"/>
  <c r="E57" i="12" s="1"/>
  <c r="F56" i="12"/>
  <c r="F57" i="12" s="1"/>
  <c r="G56" i="12"/>
  <c r="G57" i="12" s="1"/>
  <c r="H56" i="12"/>
  <c r="H57" i="12" s="1"/>
  <c r="I56" i="12"/>
  <c r="I57" i="12" s="1"/>
  <c r="J56" i="12"/>
  <c r="J57" i="12" s="1"/>
  <c r="K56" i="12"/>
  <c r="K57" i="12" s="1"/>
  <c r="L56" i="12"/>
  <c r="L57" i="12" s="1"/>
  <c r="M56" i="12"/>
  <c r="M57" i="12" s="1"/>
  <c r="N56" i="12"/>
  <c r="N57" i="12" s="1"/>
  <c r="O56" i="12"/>
  <c r="O57" i="12" s="1"/>
  <c r="P56" i="12"/>
  <c r="P57" i="12" s="1"/>
  <c r="Q56" i="12"/>
  <c r="Q57" i="12" s="1"/>
  <c r="R56" i="12"/>
  <c r="R57" i="12" s="1"/>
  <c r="S56" i="12"/>
  <c r="S57" i="12" s="1"/>
  <c r="T56" i="12"/>
  <c r="T57" i="12" s="1"/>
  <c r="U56" i="12"/>
  <c r="U57" i="12" s="1"/>
  <c r="V56" i="12"/>
  <c r="V57" i="12" s="1"/>
  <c r="W56" i="12"/>
  <c r="W57" i="12" s="1"/>
  <c r="X56" i="12"/>
  <c r="X57" i="12" s="1"/>
  <c r="Y56" i="12"/>
  <c r="Y57" i="12" s="1"/>
  <c r="Z56" i="12"/>
  <c r="Z57" i="12" s="1"/>
  <c r="AA56" i="12"/>
  <c r="AA57" i="12" s="1"/>
  <c r="AB56" i="12"/>
  <c r="AB57" i="12" s="1"/>
  <c r="AC56" i="12"/>
  <c r="AC57" i="12" s="1"/>
  <c r="AD56" i="12"/>
  <c r="AD57" i="12" s="1"/>
  <c r="AE56" i="12"/>
  <c r="AE57" i="12" s="1"/>
  <c r="AF56" i="12"/>
  <c r="AF57" i="12" s="1"/>
  <c r="C62" i="12"/>
  <c r="AU65" i="12"/>
  <c r="AG56" i="12"/>
  <c r="AG57" i="12" s="1"/>
  <c r="AF59" i="12" l="1"/>
  <c r="BX58" i="12"/>
  <c r="Z59" i="12"/>
  <c r="BR58" i="12"/>
  <c r="H59" i="12"/>
  <c r="AZ58" i="12"/>
  <c r="AZ59" i="12" s="1"/>
  <c r="BW58" i="12"/>
  <c r="AE59" i="12"/>
  <c r="S59" i="12"/>
  <c r="BK58" i="12"/>
  <c r="G59" i="12"/>
  <c r="AY58" i="12"/>
  <c r="AY59" i="12" s="1"/>
  <c r="X59" i="12"/>
  <c r="BP58" i="12"/>
  <c r="R59" i="12"/>
  <c r="BJ58" i="12"/>
  <c r="AX58" i="12"/>
  <c r="F59" i="12"/>
  <c r="BO58" i="12"/>
  <c r="W59" i="12"/>
  <c r="N59" i="12"/>
  <c r="BF58" i="12"/>
  <c r="BE58" i="12"/>
  <c r="M59" i="12"/>
  <c r="AC59" i="12"/>
  <c r="BU58" i="12"/>
  <c r="T59" i="12"/>
  <c r="BL58" i="12"/>
  <c r="Y59" i="12"/>
  <c r="BQ58" i="12"/>
  <c r="BQ59" i="12" s="1"/>
  <c r="BV58" i="12"/>
  <c r="AD59" i="12"/>
  <c r="L59" i="12"/>
  <c r="BD58" i="12"/>
  <c r="AG59" i="12"/>
  <c r="BY58" i="12"/>
  <c r="BY59" i="12" s="1"/>
  <c r="BI58" i="12"/>
  <c r="Q59" i="12"/>
  <c r="K59" i="12"/>
  <c r="BC58" i="12"/>
  <c r="AW58" i="12"/>
  <c r="E59" i="12"/>
  <c r="AB59" i="12"/>
  <c r="BT58" i="12"/>
  <c r="V59" i="12"/>
  <c r="BN58" i="12"/>
  <c r="BH58" i="12"/>
  <c r="P59" i="12"/>
  <c r="BB58" i="12"/>
  <c r="J59" i="12"/>
  <c r="D59" i="12"/>
  <c r="AV58" i="12"/>
  <c r="CL63" i="12"/>
  <c r="CF63" i="12"/>
  <c r="BZ63" i="12"/>
  <c r="BT63" i="12"/>
  <c r="BN63" i="12"/>
  <c r="BH63" i="12"/>
  <c r="CQ63" i="12"/>
  <c r="CK63" i="12"/>
  <c r="CE63" i="12"/>
  <c r="BY63" i="12"/>
  <c r="BS63" i="12"/>
  <c r="BM63" i="12"/>
  <c r="BG63" i="12"/>
  <c r="CI63" i="12"/>
  <c r="CA63" i="12"/>
  <c r="BQ63" i="12"/>
  <c r="BI63" i="12"/>
  <c r="AV65" i="12"/>
  <c r="CO63" i="12"/>
  <c r="CG63" i="12"/>
  <c r="BW63" i="12"/>
  <c r="BO63" i="12"/>
  <c r="BE63" i="12"/>
  <c r="CN63" i="12"/>
  <c r="CD63" i="12"/>
  <c r="BV63" i="12"/>
  <c r="BL63" i="12"/>
  <c r="BD63" i="12"/>
  <c r="CM63" i="12"/>
  <c r="CC63" i="12"/>
  <c r="BU63" i="12"/>
  <c r="BK63" i="12"/>
  <c r="BC63" i="12"/>
  <c r="CP63" i="12"/>
  <c r="CH63" i="12"/>
  <c r="BX63" i="12"/>
  <c r="BP63" i="12"/>
  <c r="BF63" i="12"/>
  <c r="C63" i="12"/>
  <c r="D62" i="12"/>
  <c r="CB63" i="12"/>
  <c r="BJ63" i="12"/>
  <c r="CJ63" i="12"/>
  <c r="BR63" i="12"/>
  <c r="BS58" i="12"/>
  <c r="AA59" i="12"/>
  <c r="BM58" i="12"/>
  <c r="U59" i="12"/>
  <c r="BG58" i="12"/>
  <c r="O59" i="12"/>
  <c r="I59" i="12"/>
  <c r="BA58" i="12"/>
  <c r="AH56" i="12"/>
  <c r="AQ54" i="12"/>
  <c r="C57" i="12"/>
  <c r="AQ56" i="12"/>
  <c r="AQ55" i="12"/>
  <c r="BS59" i="12" l="1"/>
  <c r="BB59" i="12"/>
  <c r="BI59" i="12"/>
  <c r="BV59" i="12"/>
  <c r="BO59" i="12"/>
  <c r="BM59" i="12"/>
  <c r="AV59" i="12"/>
  <c r="BN59" i="12"/>
  <c r="BC59" i="12"/>
  <c r="BD59" i="12"/>
  <c r="BL59" i="12"/>
  <c r="BF59" i="12"/>
  <c r="BJ59" i="12"/>
  <c r="BK59" i="12"/>
  <c r="BR59" i="12"/>
  <c r="BW59" i="12"/>
  <c r="D63" i="12"/>
  <c r="E62" i="12"/>
  <c r="AW65" i="12"/>
  <c r="BH59" i="12"/>
  <c r="AW59" i="12"/>
  <c r="BE59" i="12"/>
  <c r="AX59" i="12"/>
  <c r="BG59" i="12"/>
  <c r="AJ56" i="12"/>
  <c r="I60" i="12"/>
  <c r="T60" i="12"/>
  <c r="C60" i="12"/>
  <c r="E60" i="12"/>
  <c r="AR56" i="12"/>
  <c r="P60" i="12"/>
  <c r="N60" i="12"/>
  <c r="BT59" i="12"/>
  <c r="BU59" i="12"/>
  <c r="BP59" i="12"/>
  <c r="BX59" i="12"/>
  <c r="AH57" i="12"/>
  <c r="K60" i="12" s="1"/>
  <c r="C59" i="12"/>
  <c r="AU58" i="12"/>
  <c r="BA59" i="12"/>
  <c r="AP59" i="12" l="1"/>
  <c r="AH59" i="12"/>
  <c r="AK57" i="12"/>
  <c r="AH58" i="12"/>
  <c r="BZ59" i="12"/>
  <c r="G60" i="12"/>
  <c r="AX65" i="12"/>
  <c r="F62" i="12"/>
  <c r="E63" i="12"/>
  <c r="AU59" i="12"/>
  <c r="AT59" i="12" s="1"/>
  <c r="S53" i="12" s="1"/>
  <c r="AM59" i="12" l="1"/>
  <c r="AG60" i="12"/>
  <c r="AC60" i="12"/>
  <c r="AL58" i="12"/>
  <c r="R60" i="12"/>
  <c r="V60" i="12"/>
  <c r="AT60" i="12"/>
  <c r="AY65" i="12"/>
  <c r="F63" i="12"/>
  <c r="G62" i="12"/>
  <c r="AQ60" i="12" l="1"/>
  <c r="G63" i="12"/>
  <c r="H62" i="12"/>
  <c r="AZ65" i="12"/>
  <c r="I62" i="12" l="1"/>
  <c r="H63" i="12"/>
  <c r="BA65" i="12"/>
  <c r="J62" i="12" l="1"/>
  <c r="I63" i="12"/>
  <c r="BB65" i="12"/>
  <c r="J63" i="12" l="1"/>
  <c r="BC65" i="12"/>
  <c r="K62" i="12"/>
  <c r="BD65" i="12" l="1"/>
  <c r="K63" i="12"/>
  <c r="L62" i="12"/>
  <c r="BE65" i="12" l="1"/>
  <c r="L63" i="12"/>
  <c r="M62" i="12"/>
  <c r="M63" i="12" l="1"/>
  <c r="N62" i="12"/>
  <c r="BF65" i="12"/>
  <c r="O62" i="12" l="1"/>
  <c r="N63" i="12"/>
  <c r="BG65" i="12"/>
  <c r="BH65" i="12" l="1"/>
  <c r="P62" i="12"/>
  <c r="O63" i="12"/>
  <c r="Q62" i="12" l="1"/>
  <c r="P63" i="12"/>
  <c r="BI65" i="12"/>
  <c r="BJ65" i="12" l="1"/>
  <c r="R62" i="12"/>
  <c r="Q63" i="12"/>
  <c r="BK65" i="12" l="1"/>
  <c r="R63" i="12"/>
  <c r="S62" i="12"/>
  <c r="S63" i="12" l="1"/>
  <c r="T62" i="12"/>
  <c r="BL65" i="12"/>
  <c r="U62" i="12" l="1"/>
  <c r="T63" i="12"/>
  <c r="BM65" i="12"/>
  <c r="U63" i="12" l="1"/>
  <c r="BN65" i="12"/>
  <c r="V62" i="12"/>
  <c r="V63" i="12" l="1"/>
  <c r="W62" i="12"/>
  <c r="BO65" i="12"/>
  <c r="BP65" i="12" l="1"/>
  <c r="X62" i="12"/>
  <c r="W63" i="12"/>
  <c r="BQ65" i="12" l="1"/>
  <c r="X63" i="12"/>
  <c r="Y62" i="12"/>
  <c r="Y63" i="12" l="1"/>
  <c r="Z62" i="12"/>
  <c r="BR65" i="12"/>
  <c r="AA62" i="12" l="1"/>
  <c r="Z63" i="12"/>
  <c r="BS65" i="12"/>
  <c r="AB62" i="12" l="1"/>
  <c r="AA63" i="12"/>
  <c r="BT65" i="12"/>
  <c r="AB63" i="12" l="1"/>
  <c r="BU65" i="12"/>
  <c r="AC62" i="12"/>
  <c r="BV65" i="12" l="1"/>
  <c r="AC63" i="12"/>
  <c r="AD62" i="12"/>
  <c r="BW65" i="12" l="1"/>
  <c r="AD63" i="12"/>
  <c r="AE62" i="12"/>
  <c r="AE63" i="12" l="1"/>
  <c r="AF62" i="12"/>
  <c r="BX65" i="12"/>
  <c r="AG62" i="12" l="1"/>
  <c r="AF63" i="12"/>
  <c r="BY65" i="12"/>
  <c r="BZ65" i="12" l="1"/>
  <c r="AG63" i="12"/>
  <c r="AY63" i="12"/>
  <c r="AT63" i="12"/>
  <c r="BB63" i="12"/>
  <c r="AX63" i="12"/>
  <c r="AW63" i="12"/>
  <c r="AU63" i="12"/>
  <c r="AZ63" i="12"/>
  <c r="A69" i="12"/>
  <c r="AV63" i="12"/>
  <c r="BA63" i="12"/>
  <c r="AU73" i="12" l="1"/>
  <c r="C70" i="12"/>
  <c r="C64" i="12"/>
  <c r="D64" i="12"/>
  <c r="D65" i="12" s="1"/>
  <c r="E64" i="12"/>
  <c r="E65" i="12" s="1"/>
  <c r="F64" i="12"/>
  <c r="F65" i="12" s="1"/>
  <c r="G64" i="12"/>
  <c r="G65" i="12" s="1"/>
  <c r="H64" i="12"/>
  <c r="H65" i="12" s="1"/>
  <c r="I64" i="12"/>
  <c r="I65" i="12" s="1"/>
  <c r="J64" i="12"/>
  <c r="J65" i="12" s="1"/>
  <c r="K64" i="12"/>
  <c r="K65" i="12" s="1"/>
  <c r="L64" i="12"/>
  <c r="L65" i="12" s="1"/>
  <c r="M64" i="12"/>
  <c r="M65" i="12" s="1"/>
  <c r="N64" i="12"/>
  <c r="N65" i="12" s="1"/>
  <c r="O64" i="12"/>
  <c r="O65" i="12" s="1"/>
  <c r="P64" i="12"/>
  <c r="P65" i="12" s="1"/>
  <c r="Q64" i="12"/>
  <c r="Q65" i="12" s="1"/>
  <c r="R64" i="12"/>
  <c r="R65" i="12" s="1"/>
  <c r="S64" i="12"/>
  <c r="S65" i="12" s="1"/>
  <c r="T64" i="12"/>
  <c r="T65" i="12" s="1"/>
  <c r="U64" i="12"/>
  <c r="U65" i="12" s="1"/>
  <c r="V64" i="12"/>
  <c r="V65" i="12" s="1"/>
  <c r="W64" i="12"/>
  <c r="W65" i="12" s="1"/>
  <c r="X64" i="12"/>
  <c r="X65" i="12" s="1"/>
  <c r="Y64" i="12"/>
  <c r="Y65" i="12" s="1"/>
  <c r="Z64" i="12"/>
  <c r="Z65" i="12" s="1"/>
  <c r="AA64" i="12"/>
  <c r="AA65" i="12" s="1"/>
  <c r="AB64" i="12"/>
  <c r="AB65" i="12" s="1"/>
  <c r="AC64" i="12"/>
  <c r="AC65" i="12" s="1"/>
  <c r="AD64" i="12"/>
  <c r="AD65" i="12" s="1"/>
  <c r="AE64" i="12"/>
  <c r="AE65" i="12" s="1"/>
  <c r="AF64" i="12"/>
  <c r="AF65" i="12" s="1"/>
  <c r="AG64" i="12"/>
  <c r="AG65" i="12" s="1"/>
  <c r="AD67" i="12" l="1"/>
  <c r="BV66" i="12"/>
  <c r="X67" i="12"/>
  <c r="BP66" i="12"/>
  <c r="L67" i="12"/>
  <c r="BD66" i="12"/>
  <c r="BD67" i="12" s="1"/>
  <c r="F67" i="12"/>
  <c r="AX66" i="12"/>
  <c r="AC67" i="12"/>
  <c r="BU66" i="12"/>
  <c r="BI66" i="12"/>
  <c r="Q67" i="12"/>
  <c r="K67" i="12"/>
  <c r="BC66" i="12"/>
  <c r="AB67" i="12"/>
  <c r="BT66" i="12"/>
  <c r="BN66" i="12"/>
  <c r="V67" i="12"/>
  <c r="P67" i="12"/>
  <c r="BH66" i="12"/>
  <c r="J67" i="12"/>
  <c r="BB66" i="12"/>
  <c r="AG67" i="12"/>
  <c r="BY66" i="12"/>
  <c r="BY67" i="12" s="1"/>
  <c r="BM66" i="12"/>
  <c r="U67" i="12"/>
  <c r="BG66" i="12"/>
  <c r="O67" i="12"/>
  <c r="R67" i="12"/>
  <c r="BJ66" i="12"/>
  <c r="BJ67" i="12" s="1"/>
  <c r="W67" i="12"/>
  <c r="BO66" i="12"/>
  <c r="E67" i="12"/>
  <c r="AW66" i="12"/>
  <c r="D67" i="12"/>
  <c r="AV66" i="12"/>
  <c r="AV67" i="12" s="1"/>
  <c r="AA67" i="12"/>
  <c r="BS66" i="12"/>
  <c r="BA66" i="12"/>
  <c r="I67" i="12"/>
  <c r="C65" i="12"/>
  <c r="AQ62" i="12"/>
  <c r="AQ63" i="12"/>
  <c r="AQ64" i="12"/>
  <c r="AH64" i="12"/>
  <c r="AF67" i="12"/>
  <c r="BX66" i="12"/>
  <c r="BX67" i="12" s="1"/>
  <c r="Z67" i="12"/>
  <c r="BR66" i="12"/>
  <c r="T67" i="12"/>
  <c r="BL66" i="12"/>
  <c r="BF66" i="12"/>
  <c r="N67" i="12"/>
  <c r="H67" i="12"/>
  <c r="AZ66" i="12"/>
  <c r="CP71" i="12"/>
  <c r="CJ71" i="12"/>
  <c r="CD71" i="12"/>
  <c r="BX71" i="12"/>
  <c r="BR71" i="12"/>
  <c r="BL71" i="12"/>
  <c r="BF71" i="12"/>
  <c r="AT71" i="12"/>
  <c r="AV73" i="12"/>
  <c r="CO71" i="12"/>
  <c r="CI71" i="12"/>
  <c r="CC71" i="12"/>
  <c r="BW71" i="12"/>
  <c r="BQ71" i="12"/>
  <c r="BK71" i="12"/>
  <c r="BE71" i="12"/>
  <c r="CH71" i="12"/>
  <c r="BZ71" i="12"/>
  <c r="BP71" i="12"/>
  <c r="BH71" i="12"/>
  <c r="C71" i="12"/>
  <c r="CN71" i="12"/>
  <c r="CF71" i="12"/>
  <c r="BV71" i="12"/>
  <c r="BN71" i="12"/>
  <c r="BD71" i="12"/>
  <c r="AV71" i="12"/>
  <c r="BU71" i="12"/>
  <c r="AU71" i="12"/>
  <c r="CB71" i="12"/>
  <c r="BJ71" i="12"/>
  <c r="CK71" i="12"/>
  <c r="BI71" i="12"/>
  <c r="CQ71" i="12"/>
  <c r="CG71" i="12"/>
  <c r="BY71" i="12"/>
  <c r="BO71" i="12"/>
  <c r="BG71" i="12"/>
  <c r="CM71" i="12"/>
  <c r="CE71" i="12"/>
  <c r="BM71" i="12"/>
  <c r="BC71" i="12"/>
  <c r="D70" i="12"/>
  <c r="CL71" i="12"/>
  <c r="BT71" i="12"/>
  <c r="CA71" i="12"/>
  <c r="BS71" i="12"/>
  <c r="BW66" i="12"/>
  <c r="AE67" i="12"/>
  <c r="BQ66" i="12"/>
  <c r="Y67" i="12"/>
  <c r="BK66" i="12"/>
  <c r="S67" i="12"/>
  <c r="M67" i="12"/>
  <c r="BE66" i="12"/>
  <c r="AY66" i="12"/>
  <c r="G67" i="12"/>
  <c r="BV67" i="12" l="1"/>
  <c r="BS67" i="12"/>
  <c r="BO67" i="12"/>
  <c r="BH67" i="12"/>
  <c r="BC67" i="12"/>
  <c r="AX67" i="12"/>
  <c r="BE67" i="12"/>
  <c r="AW67" i="12"/>
  <c r="BB67" i="12"/>
  <c r="BT67" i="12"/>
  <c r="BU67" i="12"/>
  <c r="BP67" i="12"/>
  <c r="BL67" i="12"/>
  <c r="BQ67" i="12"/>
  <c r="BI67" i="12"/>
  <c r="T68" i="12"/>
  <c r="E68" i="12"/>
  <c r="AJ64" i="12"/>
  <c r="P68" i="12"/>
  <c r="I68" i="12"/>
  <c r="AR64" i="12"/>
  <c r="C68" i="12"/>
  <c r="N68" i="12"/>
  <c r="BA67" i="12"/>
  <c r="BG67" i="12"/>
  <c r="AW73" i="12"/>
  <c r="D71" i="12"/>
  <c r="E70" i="12"/>
  <c r="AY67" i="12"/>
  <c r="AH65" i="12"/>
  <c r="K68" i="12" s="1"/>
  <c r="C67" i="12"/>
  <c r="AU66" i="12"/>
  <c r="BN67" i="12"/>
  <c r="BF67" i="12"/>
  <c r="BW67" i="12"/>
  <c r="BK67" i="12"/>
  <c r="AZ67" i="12"/>
  <c r="BR67" i="12"/>
  <c r="BM67" i="12"/>
  <c r="AU67" i="12" l="1"/>
  <c r="AT67" i="12" s="1"/>
  <c r="S61" i="12" s="1"/>
  <c r="G68" i="12"/>
  <c r="AP67" i="12"/>
  <c r="AH67" i="12"/>
  <c r="E71" i="12"/>
  <c r="F70" i="12"/>
  <c r="AX73" i="12"/>
  <c r="AK65" i="12"/>
  <c r="AH66" i="12"/>
  <c r="BZ67" i="12"/>
  <c r="AM67" i="12" l="1"/>
  <c r="AG68" i="12"/>
  <c r="AC68" i="12"/>
  <c r="AL66" i="12"/>
  <c r="V68" i="12"/>
  <c r="AT68" i="12"/>
  <c r="R68" i="12"/>
  <c r="G70" i="12"/>
  <c r="AY73" i="12"/>
  <c r="F71" i="12"/>
  <c r="AQ68" i="12" l="1"/>
  <c r="G71" i="12"/>
  <c r="H70" i="12"/>
  <c r="AZ73" i="12"/>
  <c r="I70" i="12" l="1"/>
  <c r="BA73" i="12"/>
  <c r="H71" i="12"/>
  <c r="BB73" i="12" l="1"/>
  <c r="I71" i="12"/>
  <c r="J70" i="12"/>
  <c r="BC73" i="12" l="1"/>
  <c r="J71" i="12"/>
  <c r="K70" i="12"/>
  <c r="K71" i="12" l="1"/>
  <c r="L70" i="12"/>
  <c r="BD73" i="12"/>
  <c r="M70" i="12" l="1"/>
  <c r="BE73" i="12"/>
  <c r="L71" i="12"/>
  <c r="M71" i="12" l="1"/>
  <c r="N70" i="12"/>
  <c r="BF73" i="12"/>
  <c r="BG73" i="12" l="1"/>
  <c r="O70" i="12"/>
  <c r="N71" i="12"/>
  <c r="BH73" i="12" l="1"/>
  <c r="P70" i="12"/>
  <c r="O71" i="12"/>
  <c r="BI73" i="12" l="1"/>
  <c r="P71" i="12"/>
  <c r="Q70" i="12"/>
  <c r="Q71" i="12" l="1"/>
  <c r="R70" i="12"/>
  <c r="BJ73" i="12"/>
  <c r="S70" i="12" l="1"/>
  <c r="R71" i="12"/>
  <c r="BK73" i="12"/>
  <c r="S71" i="12" l="1"/>
  <c r="BL73" i="12"/>
  <c r="T70" i="12"/>
  <c r="BM73" i="12" l="1"/>
  <c r="U70" i="12"/>
  <c r="T71" i="12"/>
  <c r="BN73" i="12" l="1"/>
  <c r="U71" i="12"/>
  <c r="V70" i="12"/>
  <c r="BO73" i="12" l="1"/>
  <c r="V71" i="12"/>
  <c r="W70" i="12"/>
  <c r="W71" i="12" l="1"/>
  <c r="X70" i="12"/>
  <c r="BP73" i="12"/>
  <c r="Y70" i="12" l="1"/>
  <c r="BQ73" i="12"/>
  <c r="X71" i="12"/>
  <c r="Y71" i="12" l="1"/>
  <c r="Z70" i="12"/>
  <c r="BR73" i="12"/>
  <c r="AA70" i="12" l="1"/>
  <c r="BS73" i="12"/>
  <c r="Z71" i="12"/>
  <c r="BT73" i="12" l="1"/>
  <c r="AA71" i="12"/>
  <c r="AB70" i="12"/>
  <c r="BU73" i="12" l="1"/>
  <c r="AB71" i="12"/>
  <c r="AC70" i="12"/>
  <c r="AC71" i="12" l="1"/>
  <c r="AD70" i="12"/>
  <c r="BV73" i="12"/>
  <c r="AE70" i="12" l="1"/>
  <c r="BW73" i="12"/>
  <c r="AD71" i="12"/>
  <c r="AE71" i="12" l="1"/>
  <c r="AF70" i="12"/>
  <c r="BX73" i="12"/>
  <c r="BY73" i="12" l="1"/>
  <c r="AG70" i="12"/>
  <c r="AF71" i="12"/>
  <c r="BZ73" i="12" l="1"/>
  <c r="AG72" i="12"/>
  <c r="AG73" i="12" s="1"/>
  <c r="AG71" i="12"/>
  <c r="AY71" i="12"/>
  <c r="AX71" i="12"/>
  <c r="AZ71" i="12"/>
  <c r="BA71" i="12"/>
  <c r="AW71" i="12"/>
  <c r="BB71" i="12"/>
  <c r="A77" i="12"/>
  <c r="C72" i="12" l="1"/>
  <c r="D72" i="12"/>
  <c r="D73" i="12" s="1"/>
  <c r="E72" i="12"/>
  <c r="E73" i="12" s="1"/>
  <c r="F72" i="12"/>
  <c r="F73" i="12" s="1"/>
  <c r="G72" i="12"/>
  <c r="G73" i="12" s="1"/>
  <c r="H72" i="12"/>
  <c r="H73" i="12" s="1"/>
  <c r="I72" i="12"/>
  <c r="I73" i="12" s="1"/>
  <c r="J72" i="12"/>
  <c r="J73" i="12" s="1"/>
  <c r="K72" i="12"/>
  <c r="K73" i="12" s="1"/>
  <c r="L72" i="12"/>
  <c r="L73" i="12" s="1"/>
  <c r="M72" i="12"/>
  <c r="M73" i="12" s="1"/>
  <c r="N72" i="12"/>
  <c r="N73" i="12" s="1"/>
  <c r="O72" i="12"/>
  <c r="O73" i="12" s="1"/>
  <c r="P72" i="12"/>
  <c r="P73" i="12" s="1"/>
  <c r="Q72" i="12"/>
  <c r="Q73" i="12" s="1"/>
  <c r="R72" i="12"/>
  <c r="R73" i="12" s="1"/>
  <c r="S72" i="12"/>
  <c r="S73" i="12" s="1"/>
  <c r="T72" i="12"/>
  <c r="T73" i="12" s="1"/>
  <c r="U72" i="12"/>
  <c r="U73" i="12" s="1"/>
  <c r="V72" i="12"/>
  <c r="V73" i="12" s="1"/>
  <c r="W72" i="12"/>
  <c r="W73" i="12" s="1"/>
  <c r="X72" i="12"/>
  <c r="X73" i="12" s="1"/>
  <c r="Y72" i="12"/>
  <c r="Y73" i="12" s="1"/>
  <c r="Z72" i="12"/>
  <c r="Z73" i="12" s="1"/>
  <c r="AA72" i="12"/>
  <c r="AA73" i="12" s="1"/>
  <c r="AB72" i="12"/>
  <c r="AB73" i="12" s="1"/>
  <c r="AC72" i="12"/>
  <c r="AC73" i="12" s="1"/>
  <c r="AD72" i="12"/>
  <c r="AD73" i="12" s="1"/>
  <c r="AE72" i="12"/>
  <c r="AE73" i="12" s="1"/>
  <c r="AF72" i="12"/>
  <c r="AF73" i="12" s="1"/>
  <c r="AU81" i="12"/>
  <c r="C78" i="12"/>
  <c r="AG75" i="12"/>
  <c r="BY74" i="12"/>
  <c r="BY75" i="12" l="1"/>
  <c r="AF75" i="12"/>
  <c r="BX74" i="12"/>
  <c r="BR74" i="12"/>
  <c r="Z75" i="12"/>
  <c r="T75" i="12"/>
  <c r="BL74" i="12"/>
  <c r="AE75" i="12"/>
  <c r="BW74" i="12"/>
  <c r="Y75" i="12"/>
  <c r="BQ74" i="12"/>
  <c r="BQ75" i="12" s="1"/>
  <c r="S75" i="12"/>
  <c r="BK74" i="12"/>
  <c r="M75" i="12"/>
  <c r="BE74" i="12"/>
  <c r="G75" i="12"/>
  <c r="AY74" i="12"/>
  <c r="AY75" i="12" s="1"/>
  <c r="BV74" i="12"/>
  <c r="AD75" i="12"/>
  <c r="X75" i="12"/>
  <c r="BP74" i="12"/>
  <c r="R75" i="12"/>
  <c r="BJ74" i="12"/>
  <c r="BJ75" i="12" s="1"/>
  <c r="BD74" i="12"/>
  <c r="L75" i="12"/>
  <c r="AX74" i="12"/>
  <c r="F75" i="12"/>
  <c r="AC75" i="12"/>
  <c r="BU74" i="12"/>
  <c r="BU75" i="12" s="1"/>
  <c r="BO74" i="12"/>
  <c r="W75" i="12"/>
  <c r="Q75" i="12"/>
  <c r="BI74" i="12"/>
  <c r="K75" i="12"/>
  <c r="BC74" i="12"/>
  <c r="BC75" i="12" s="1"/>
  <c r="E75" i="12"/>
  <c r="AW74" i="12"/>
  <c r="H75" i="12"/>
  <c r="AZ74" i="12"/>
  <c r="AB75" i="12"/>
  <c r="BT74" i="12"/>
  <c r="BT75" i="12" s="1"/>
  <c r="V75" i="12"/>
  <c r="BN74" i="12"/>
  <c r="P75" i="12"/>
  <c r="BH74" i="12"/>
  <c r="J75" i="12"/>
  <c r="BB74" i="12"/>
  <c r="BB75" i="12" s="1"/>
  <c r="D75" i="12"/>
  <c r="AV74" i="12"/>
  <c r="N75" i="12"/>
  <c r="BF74" i="12"/>
  <c r="CP79" i="12"/>
  <c r="CN79" i="12"/>
  <c r="CH79" i="12"/>
  <c r="CB79" i="12"/>
  <c r="BV79" i="12"/>
  <c r="BP79" i="12"/>
  <c r="BJ79" i="12"/>
  <c r="BD79" i="12"/>
  <c r="C79" i="12"/>
  <c r="CM79" i="12"/>
  <c r="CG79" i="12"/>
  <c r="CA79" i="12"/>
  <c r="BU79" i="12"/>
  <c r="BO79" i="12"/>
  <c r="BI79" i="12"/>
  <c r="BC79" i="12"/>
  <c r="D78" i="12"/>
  <c r="CL79" i="12"/>
  <c r="CD79" i="12"/>
  <c r="BT79" i="12"/>
  <c r="BL79" i="12"/>
  <c r="AT79" i="12"/>
  <c r="CJ79" i="12"/>
  <c r="BZ79" i="12"/>
  <c r="BR79" i="12"/>
  <c r="BH79" i="12"/>
  <c r="CQ79" i="12"/>
  <c r="CF79" i="12"/>
  <c r="BX79" i="12"/>
  <c r="BN79" i="12"/>
  <c r="BF79" i="12"/>
  <c r="CO79" i="12"/>
  <c r="BW79" i="12"/>
  <c r="BM79" i="12"/>
  <c r="AU79" i="12"/>
  <c r="AV81" i="12"/>
  <c r="CK79" i="12"/>
  <c r="CC79" i="12"/>
  <c r="BS79" i="12"/>
  <c r="BK79" i="12"/>
  <c r="CI79" i="12"/>
  <c r="BY79" i="12"/>
  <c r="BQ79" i="12"/>
  <c r="BG79" i="12"/>
  <c r="AV79" i="12"/>
  <c r="CE79" i="12"/>
  <c r="BE79" i="12"/>
  <c r="AA75" i="12"/>
  <c r="BS74" i="12"/>
  <c r="BS75" i="12" s="1"/>
  <c r="BM74" i="12"/>
  <c r="U75" i="12"/>
  <c r="BG74" i="12"/>
  <c r="O75" i="12"/>
  <c r="I75" i="12"/>
  <c r="BA74" i="12"/>
  <c r="BA75" i="12" s="1"/>
  <c r="AQ72" i="12"/>
  <c r="AQ71" i="12"/>
  <c r="AH72" i="12"/>
  <c r="C73" i="12"/>
  <c r="AQ70" i="12"/>
  <c r="BF75" i="12" l="1"/>
  <c r="BH75" i="12"/>
  <c r="AZ75" i="12"/>
  <c r="BI75" i="12"/>
  <c r="BP75" i="12"/>
  <c r="BE75" i="12"/>
  <c r="BW75" i="12"/>
  <c r="BX75" i="12"/>
  <c r="BM75" i="12"/>
  <c r="BG75" i="12"/>
  <c r="AV75" i="12"/>
  <c r="BN75" i="12"/>
  <c r="AW75" i="12"/>
  <c r="BK75" i="12"/>
  <c r="BL75" i="12"/>
  <c r="BO75" i="12"/>
  <c r="BD75" i="12"/>
  <c r="BV75" i="12"/>
  <c r="AW81" i="12"/>
  <c r="E78" i="12"/>
  <c r="D79" i="12"/>
  <c r="AH73" i="12"/>
  <c r="C75" i="12"/>
  <c r="AU74" i="12"/>
  <c r="BR75" i="12"/>
  <c r="P76" i="12"/>
  <c r="C76" i="12"/>
  <c r="N76" i="12"/>
  <c r="AJ72" i="12"/>
  <c r="AR72" i="12" s="1"/>
  <c r="T76" i="12"/>
  <c r="I76" i="12"/>
  <c r="E76" i="12"/>
  <c r="AX75" i="12"/>
  <c r="AU75" i="12" l="1"/>
  <c r="AT75" i="12" s="1"/>
  <c r="S69" i="12" s="1"/>
  <c r="AX81" i="12"/>
  <c r="E79" i="12"/>
  <c r="F78" i="12"/>
  <c r="AH75" i="12"/>
  <c r="AP75" i="12"/>
  <c r="AT76" i="12"/>
  <c r="G76" i="12"/>
  <c r="AH74" i="12"/>
  <c r="AK73" i="12"/>
  <c r="BZ75" i="12"/>
  <c r="K76" i="12"/>
  <c r="AM75" i="12" l="1"/>
  <c r="AG76" i="12"/>
  <c r="AC76" i="12"/>
  <c r="G78" i="12"/>
  <c r="AY81" i="12"/>
  <c r="F79" i="12"/>
  <c r="AL74" i="12"/>
  <c r="V76" i="12"/>
  <c r="R76" i="12"/>
  <c r="AQ76" i="12" s="1"/>
  <c r="G79" i="12" l="1"/>
  <c r="AZ81" i="12"/>
  <c r="H78" i="12"/>
  <c r="BA81" i="12" l="1"/>
  <c r="H79" i="12"/>
  <c r="I78" i="12"/>
  <c r="BB81" i="12" l="1"/>
  <c r="I79" i="12"/>
  <c r="J78" i="12"/>
  <c r="BC81" i="12" l="1"/>
  <c r="K78" i="12"/>
  <c r="J79" i="12"/>
  <c r="BD81" i="12" l="1"/>
  <c r="K79" i="12"/>
  <c r="L78" i="12"/>
  <c r="M78" i="12" l="1"/>
  <c r="BE81" i="12"/>
  <c r="L79" i="12"/>
  <c r="M79" i="12" l="1"/>
  <c r="N78" i="12"/>
  <c r="BF81" i="12"/>
  <c r="N79" i="12" l="1"/>
  <c r="BG81" i="12"/>
  <c r="O78" i="12"/>
  <c r="O79" i="12" l="1"/>
  <c r="BH81" i="12"/>
  <c r="P78" i="12"/>
  <c r="BI81" i="12" l="1"/>
  <c r="Q78" i="12"/>
  <c r="P79" i="12"/>
  <c r="BJ81" i="12" l="1"/>
  <c r="Q79" i="12"/>
  <c r="R78" i="12"/>
  <c r="S78" i="12" l="1"/>
  <c r="BK81" i="12"/>
  <c r="R79" i="12"/>
  <c r="BL81" i="12" l="1"/>
  <c r="S79" i="12"/>
  <c r="T78" i="12"/>
  <c r="T79" i="12" l="1"/>
  <c r="U78" i="12"/>
  <c r="BM81" i="12"/>
  <c r="U79" i="12" l="1"/>
  <c r="V78" i="12"/>
  <c r="BN81" i="12"/>
  <c r="BO81" i="12" l="1"/>
  <c r="W78" i="12"/>
  <c r="V79" i="12"/>
  <c r="BP81" i="12" l="1"/>
  <c r="W79" i="12"/>
  <c r="X78" i="12"/>
  <c r="BQ81" i="12" l="1"/>
  <c r="Y78" i="12"/>
  <c r="X79" i="12"/>
  <c r="Y79" i="12" l="1"/>
  <c r="BR81" i="12"/>
  <c r="Z78" i="12"/>
  <c r="Z79" i="12" l="1"/>
  <c r="BS81" i="12"/>
  <c r="AA78" i="12"/>
  <c r="AA79" i="12" l="1"/>
  <c r="AB78" i="12"/>
  <c r="BT81" i="12"/>
  <c r="BU81" i="12" l="1"/>
  <c r="AC78" i="12"/>
  <c r="AB79" i="12"/>
  <c r="BV81" i="12" l="1"/>
  <c r="AC79" i="12"/>
  <c r="AD78" i="12"/>
  <c r="BW81" i="12" l="1"/>
  <c r="AE78" i="12"/>
  <c r="AD79" i="12"/>
  <c r="BX81" i="12" l="1"/>
  <c r="AE79" i="12"/>
  <c r="AF78" i="12"/>
  <c r="AF79" i="12" l="1"/>
  <c r="BY81" i="12"/>
  <c r="AG78" i="12"/>
  <c r="AG79" i="12" l="1"/>
  <c r="BZ81" i="12"/>
  <c r="BB79" i="12"/>
  <c r="AZ79" i="12"/>
  <c r="A85" i="12"/>
  <c r="AW79" i="12"/>
  <c r="BA79" i="12"/>
  <c r="AY79" i="12"/>
  <c r="AX79" i="12"/>
  <c r="C80" i="12" l="1"/>
  <c r="D80" i="12"/>
  <c r="D81" i="12" s="1"/>
  <c r="E80" i="12"/>
  <c r="E81" i="12" s="1"/>
  <c r="F80" i="12"/>
  <c r="F81" i="12" s="1"/>
  <c r="G80" i="12"/>
  <c r="G81" i="12" s="1"/>
  <c r="H80" i="12"/>
  <c r="H81" i="12" s="1"/>
  <c r="I80" i="12"/>
  <c r="I81" i="12" s="1"/>
  <c r="J80" i="12"/>
  <c r="J81" i="12" s="1"/>
  <c r="K80" i="12"/>
  <c r="K81" i="12" s="1"/>
  <c r="L80" i="12"/>
  <c r="L81" i="12" s="1"/>
  <c r="M80" i="12"/>
  <c r="M81" i="12" s="1"/>
  <c r="N80" i="12"/>
  <c r="N81" i="12" s="1"/>
  <c r="O80" i="12"/>
  <c r="O81" i="12" s="1"/>
  <c r="P80" i="12"/>
  <c r="P81" i="12" s="1"/>
  <c r="Q80" i="12"/>
  <c r="Q81" i="12" s="1"/>
  <c r="R80" i="12"/>
  <c r="R81" i="12" s="1"/>
  <c r="S80" i="12"/>
  <c r="S81" i="12" s="1"/>
  <c r="T80" i="12"/>
  <c r="T81" i="12" s="1"/>
  <c r="U80" i="12"/>
  <c r="U81" i="12" s="1"/>
  <c r="V80" i="12"/>
  <c r="V81" i="12" s="1"/>
  <c r="W80" i="12"/>
  <c r="W81" i="12" s="1"/>
  <c r="X80" i="12"/>
  <c r="X81" i="12" s="1"/>
  <c r="Y80" i="12"/>
  <c r="Y81" i="12" s="1"/>
  <c r="Z80" i="12"/>
  <c r="Z81" i="12" s="1"/>
  <c r="AA80" i="12"/>
  <c r="AA81" i="12" s="1"/>
  <c r="AB80" i="12"/>
  <c r="AB81" i="12" s="1"/>
  <c r="AC80" i="12"/>
  <c r="AC81" i="12" s="1"/>
  <c r="AD80" i="12"/>
  <c r="AD81" i="12" s="1"/>
  <c r="AE80" i="12"/>
  <c r="AE81" i="12" s="1"/>
  <c r="AF80" i="12"/>
  <c r="AF81" i="12" s="1"/>
  <c r="AU89" i="12"/>
  <c r="C86" i="12"/>
  <c r="AG80" i="12"/>
  <c r="AG81" i="12" s="1"/>
  <c r="T83" i="12" l="1"/>
  <c r="BL82" i="12"/>
  <c r="S83" i="12"/>
  <c r="BK82" i="12"/>
  <c r="BO82" i="12"/>
  <c r="W83" i="12"/>
  <c r="Z83" i="12"/>
  <c r="BR82" i="12"/>
  <c r="N83" i="12"/>
  <c r="BF82" i="12"/>
  <c r="H83" i="12"/>
  <c r="AZ82" i="12"/>
  <c r="AZ83" i="12" s="1"/>
  <c r="Y83" i="12"/>
  <c r="BQ82" i="12"/>
  <c r="M83" i="12"/>
  <c r="BE82" i="12"/>
  <c r="BV82" i="12"/>
  <c r="AD83" i="12"/>
  <c r="BP82" i="12"/>
  <c r="X83" i="12"/>
  <c r="L83" i="12"/>
  <c r="BD82" i="12"/>
  <c r="AX82" i="12"/>
  <c r="F83" i="12"/>
  <c r="BY82" i="12"/>
  <c r="AG83" i="12"/>
  <c r="Q83" i="12"/>
  <c r="BI82" i="12"/>
  <c r="AW82" i="12"/>
  <c r="E83" i="12"/>
  <c r="BN82" i="12"/>
  <c r="V83" i="12"/>
  <c r="BX82" i="12"/>
  <c r="AF83" i="12"/>
  <c r="AE83" i="12"/>
  <c r="BW82" i="12"/>
  <c r="BW83" i="12" s="1"/>
  <c r="G83" i="12"/>
  <c r="AY82" i="12"/>
  <c r="BJ82" i="12"/>
  <c r="R83" i="12"/>
  <c r="BU82" i="12"/>
  <c r="AC83" i="12"/>
  <c r="BC82" i="12"/>
  <c r="K83" i="12"/>
  <c r="AV89" i="12"/>
  <c r="CO87" i="12"/>
  <c r="CI87" i="12"/>
  <c r="CC87" i="12"/>
  <c r="BW87" i="12"/>
  <c r="BQ87" i="12"/>
  <c r="BK87" i="12"/>
  <c r="BE87" i="12"/>
  <c r="CN87" i="12"/>
  <c r="CH87" i="12"/>
  <c r="CB87" i="12"/>
  <c r="BV87" i="12"/>
  <c r="BP87" i="12"/>
  <c r="BJ87" i="12"/>
  <c r="BD87" i="12"/>
  <c r="C87" i="12"/>
  <c r="CJ87" i="12"/>
  <c r="BZ87" i="12"/>
  <c r="BR87" i="12"/>
  <c r="BH87" i="12"/>
  <c r="CQ87" i="12"/>
  <c r="CG87" i="12"/>
  <c r="BY87" i="12"/>
  <c r="BO87" i="12"/>
  <c r="BG87" i="12"/>
  <c r="D86" i="12"/>
  <c r="CE87" i="12"/>
  <c r="BS87" i="12"/>
  <c r="BC87" i="12"/>
  <c r="CL87" i="12"/>
  <c r="BX87" i="12"/>
  <c r="BL87" i="12"/>
  <c r="AV87" i="12"/>
  <c r="CK87" i="12"/>
  <c r="BU87" i="12"/>
  <c r="BI87" i="12"/>
  <c r="AU87" i="12"/>
  <c r="CF87" i="12"/>
  <c r="BT87" i="12"/>
  <c r="BF87" i="12"/>
  <c r="AT87" i="12"/>
  <c r="CP87" i="12"/>
  <c r="CD87" i="12"/>
  <c r="BN87" i="12"/>
  <c r="CM87" i="12"/>
  <c r="CA87" i="12"/>
  <c r="BM87" i="12"/>
  <c r="AB83" i="12"/>
  <c r="BT82" i="12"/>
  <c r="P83" i="12"/>
  <c r="BH82" i="12"/>
  <c r="J83" i="12"/>
  <c r="BB82" i="12"/>
  <c r="AV82" i="12"/>
  <c r="D83" i="12"/>
  <c r="BS82" i="12"/>
  <c r="AA83" i="12"/>
  <c r="BM82" i="12"/>
  <c r="U83" i="12"/>
  <c r="O83" i="12"/>
  <c r="BG82" i="12"/>
  <c r="I83" i="12"/>
  <c r="BA82" i="12"/>
  <c r="AH80" i="12"/>
  <c r="AQ78" i="12"/>
  <c r="C81" i="12"/>
  <c r="AQ80" i="12"/>
  <c r="AQ79" i="12"/>
  <c r="BM83" i="12" l="1"/>
  <c r="AY83" i="12"/>
  <c r="BQ83" i="12"/>
  <c r="BR83" i="12"/>
  <c r="BL83" i="12"/>
  <c r="BG83" i="12"/>
  <c r="BT83" i="12"/>
  <c r="BS83" i="12"/>
  <c r="BI83" i="12"/>
  <c r="BD83" i="12"/>
  <c r="BE83" i="12"/>
  <c r="BF83" i="12"/>
  <c r="BK83" i="12"/>
  <c r="AW83" i="12"/>
  <c r="AX83" i="12"/>
  <c r="BO83" i="12"/>
  <c r="AH81" i="12"/>
  <c r="AU82" i="12"/>
  <c r="C83" i="12"/>
  <c r="AV83" i="12"/>
  <c r="E86" i="12"/>
  <c r="D87" i="12"/>
  <c r="AW89" i="12"/>
  <c r="BB83" i="12"/>
  <c r="BJ83" i="12"/>
  <c r="BX83" i="12"/>
  <c r="P84" i="12"/>
  <c r="C84" i="12"/>
  <c r="I84" i="12"/>
  <c r="AJ80" i="12"/>
  <c r="N84" i="12"/>
  <c r="E84" i="12"/>
  <c r="T84" i="12"/>
  <c r="BU83" i="12"/>
  <c r="BV83" i="12"/>
  <c r="BA83" i="12"/>
  <c r="BH83" i="12"/>
  <c r="BC83" i="12"/>
  <c r="BN83" i="12"/>
  <c r="BY83" i="12"/>
  <c r="BP83" i="12"/>
  <c r="AU83" i="12" l="1"/>
  <c r="AH82" i="12"/>
  <c r="AK81" i="12"/>
  <c r="BZ83" i="12"/>
  <c r="R84" i="12"/>
  <c r="AR80" i="12"/>
  <c r="G84" i="12"/>
  <c r="F86" i="12"/>
  <c r="AX89" i="12"/>
  <c r="E87" i="12"/>
  <c r="K84" i="12"/>
  <c r="AT83" i="12"/>
  <c r="S77" i="12" s="1"/>
  <c r="AH83" i="12"/>
  <c r="AP83" i="12"/>
  <c r="AM83" i="12" l="1"/>
  <c r="AC84" i="12"/>
  <c r="AQ84" i="12" s="1"/>
  <c r="AG84" i="12"/>
  <c r="AY89" i="12"/>
  <c r="F87" i="12"/>
  <c r="G86" i="12"/>
  <c r="AL82" i="12"/>
  <c r="V84" i="12"/>
  <c r="AT84" i="12"/>
  <c r="AZ89" i="12" l="1"/>
  <c r="G87" i="12"/>
  <c r="H86" i="12"/>
  <c r="BA89" i="12" l="1"/>
  <c r="H87" i="12"/>
  <c r="I86" i="12"/>
  <c r="BB89" i="12" l="1"/>
  <c r="I87" i="12"/>
  <c r="J86" i="12"/>
  <c r="K86" i="12" l="1"/>
  <c r="J87" i="12"/>
  <c r="BC89" i="12"/>
  <c r="L86" i="12" l="1"/>
  <c r="K87" i="12"/>
  <c r="BD89" i="12"/>
  <c r="M86" i="12" l="1"/>
  <c r="L87" i="12"/>
  <c r="BE89" i="12"/>
  <c r="BF89" i="12" l="1"/>
  <c r="M87" i="12"/>
  <c r="N86" i="12"/>
  <c r="BG89" i="12" l="1"/>
  <c r="N87" i="12"/>
  <c r="O86" i="12"/>
  <c r="BH89" i="12" l="1"/>
  <c r="O87" i="12"/>
  <c r="P86" i="12"/>
  <c r="Q86" i="12" l="1"/>
  <c r="BI89" i="12"/>
  <c r="P87" i="12"/>
  <c r="Q87" i="12" l="1"/>
  <c r="BJ89" i="12"/>
  <c r="R86" i="12"/>
  <c r="S86" i="12" l="1"/>
  <c r="BK89" i="12"/>
  <c r="R87" i="12"/>
  <c r="T86" i="12" l="1"/>
  <c r="S87" i="12"/>
  <c r="BL89" i="12"/>
  <c r="BM89" i="12" l="1"/>
  <c r="T87" i="12"/>
  <c r="U86" i="12"/>
  <c r="BN89" i="12" l="1"/>
  <c r="U87" i="12"/>
  <c r="V86" i="12"/>
  <c r="W86" i="12" l="1"/>
  <c r="BO89" i="12"/>
  <c r="V87" i="12"/>
  <c r="BP89" i="12" l="1"/>
  <c r="W87" i="12"/>
  <c r="X86" i="12"/>
  <c r="BQ89" i="12" l="1"/>
  <c r="X87" i="12"/>
  <c r="Y86" i="12"/>
  <c r="Z86" i="12" l="1"/>
  <c r="Y87" i="12"/>
  <c r="BR89" i="12"/>
  <c r="BS89" i="12" l="1"/>
  <c r="AA86" i="12"/>
  <c r="Z87" i="12"/>
  <c r="BT89" i="12" l="1"/>
  <c r="AA87" i="12"/>
  <c r="AB86" i="12"/>
  <c r="AC86" i="12" l="1"/>
  <c r="BU89" i="12"/>
  <c r="AB87" i="12"/>
  <c r="BV89" i="12" l="1"/>
  <c r="AC87" i="12"/>
  <c r="AD86" i="12"/>
  <c r="AD87" i="12" l="1"/>
  <c r="AE86" i="12"/>
  <c r="BW89" i="12"/>
  <c r="AE87" i="12" l="1"/>
  <c r="BX89" i="12"/>
  <c r="AF86" i="12"/>
  <c r="BY89" i="12" l="1"/>
  <c r="AG86" i="12"/>
  <c r="AF87" i="12"/>
  <c r="BZ89" i="12" l="1"/>
  <c r="AG87" i="12"/>
  <c r="AG88" i="12"/>
  <c r="AG89" i="12" s="1"/>
  <c r="AZ87" i="12"/>
  <c r="AX87" i="12"/>
  <c r="AW87" i="12"/>
  <c r="BB87" i="12"/>
  <c r="BA87" i="12"/>
  <c r="A93" i="12"/>
  <c r="AY87" i="12"/>
  <c r="C88" i="12" l="1"/>
  <c r="D88" i="12"/>
  <c r="D89" i="12" s="1"/>
  <c r="E88" i="12"/>
  <c r="E89" i="12" s="1"/>
  <c r="F88" i="12"/>
  <c r="F89" i="12" s="1"/>
  <c r="G88" i="12"/>
  <c r="G89" i="12" s="1"/>
  <c r="H88" i="12"/>
  <c r="H89" i="12" s="1"/>
  <c r="I88" i="12"/>
  <c r="I89" i="12" s="1"/>
  <c r="J88" i="12"/>
  <c r="J89" i="12" s="1"/>
  <c r="K88" i="12"/>
  <c r="K89" i="12" s="1"/>
  <c r="L88" i="12"/>
  <c r="L89" i="12" s="1"/>
  <c r="M88" i="12"/>
  <c r="M89" i="12" s="1"/>
  <c r="N88" i="12"/>
  <c r="N89" i="12" s="1"/>
  <c r="O88" i="12"/>
  <c r="O89" i="12" s="1"/>
  <c r="P88" i="12"/>
  <c r="P89" i="12" s="1"/>
  <c r="Q88" i="12"/>
  <c r="Q89" i="12" s="1"/>
  <c r="R88" i="12"/>
  <c r="R89" i="12" s="1"/>
  <c r="S88" i="12"/>
  <c r="S89" i="12" s="1"/>
  <c r="T88" i="12"/>
  <c r="T89" i="12" s="1"/>
  <c r="U88" i="12"/>
  <c r="U89" i="12" s="1"/>
  <c r="V88" i="12"/>
  <c r="V89" i="12" s="1"/>
  <c r="W88" i="12"/>
  <c r="W89" i="12" s="1"/>
  <c r="X88" i="12"/>
  <c r="X89" i="12" s="1"/>
  <c r="Y88" i="12"/>
  <c r="Y89" i="12" s="1"/>
  <c r="Z88" i="12"/>
  <c r="Z89" i="12" s="1"/>
  <c r="AA88" i="12"/>
  <c r="AA89" i="12" s="1"/>
  <c r="AB88" i="12"/>
  <c r="AB89" i="12" s="1"/>
  <c r="AC88" i="12"/>
  <c r="AC89" i="12" s="1"/>
  <c r="AD88" i="12"/>
  <c r="AD89" i="12" s="1"/>
  <c r="AE88" i="12"/>
  <c r="AE89" i="12" s="1"/>
  <c r="AF88" i="12"/>
  <c r="AF89" i="12" s="1"/>
  <c r="C94" i="12"/>
  <c r="AU97" i="12"/>
  <c r="BY90" i="12"/>
  <c r="AG91" i="12"/>
  <c r="BR90" i="12" l="1"/>
  <c r="Z91" i="12"/>
  <c r="H91" i="12"/>
  <c r="AZ90" i="12"/>
  <c r="M91" i="12"/>
  <c r="BE90" i="12"/>
  <c r="BE91" i="12" s="1"/>
  <c r="BD90" i="12"/>
  <c r="L91" i="12"/>
  <c r="BY91" i="12"/>
  <c r="BC90" i="12"/>
  <c r="K91" i="12"/>
  <c r="BN90" i="12"/>
  <c r="BN91" i="12" s="1"/>
  <c r="V91" i="12"/>
  <c r="AV90" i="12"/>
  <c r="D91" i="12"/>
  <c r="BX90" i="12"/>
  <c r="AF91" i="12"/>
  <c r="T91" i="12"/>
  <c r="BL90" i="12"/>
  <c r="N91" i="12"/>
  <c r="BF90" i="12"/>
  <c r="BW90" i="12"/>
  <c r="AE91" i="12"/>
  <c r="BQ90" i="12"/>
  <c r="BQ91" i="12" s="1"/>
  <c r="Y91" i="12"/>
  <c r="BK90" i="12"/>
  <c r="S91" i="12"/>
  <c r="G91" i="12"/>
  <c r="AY90" i="12"/>
  <c r="AY91" i="12" s="1"/>
  <c r="AD91" i="12"/>
  <c r="BV90" i="12"/>
  <c r="BP90" i="12"/>
  <c r="X91" i="12"/>
  <c r="BJ90" i="12"/>
  <c r="R91" i="12"/>
  <c r="AX90" i="12"/>
  <c r="AX91" i="12" s="1"/>
  <c r="F91" i="12"/>
  <c r="AC91" i="12"/>
  <c r="BU90" i="12"/>
  <c r="BO90" i="12"/>
  <c r="W91" i="12"/>
  <c r="Q91" i="12"/>
  <c r="BI90" i="12"/>
  <c r="E91" i="12"/>
  <c r="AW90" i="12"/>
  <c r="BT90" i="12"/>
  <c r="AB91" i="12"/>
  <c r="P91" i="12"/>
  <c r="BH90" i="12"/>
  <c r="BB90" i="12"/>
  <c r="J91" i="12"/>
  <c r="CM95" i="12"/>
  <c r="CG95" i="12"/>
  <c r="CA95" i="12"/>
  <c r="BU95" i="12"/>
  <c r="BO95" i="12"/>
  <c r="BI95" i="12"/>
  <c r="BC95" i="12"/>
  <c r="D94" i="12"/>
  <c r="CL95" i="12"/>
  <c r="CF95" i="12"/>
  <c r="BZ95" i="12"/>
  <c r="BT95" i="12"/>
  <c r="BN95" i="12"/>
  <c r="BH95" i="12"/>
  <c r="AV95" i="12"/>
  <c r="CN95" i="12"/>
  <c r="CD95" i="12"/>
  <c r="BV95" i="12"/>
  <c r="BL95" i="12"/>
  <c r="BD95" i="12"/>
  <c r="AT95" i="12"/>
  <c r="CK95" i="12"/>
  <c r="CC95" i="12"/>
  <c r="BS95" i="12"/>
  <c r="BK95" i="12"/>
  <c r="CP95" i="12"/>
  <c r="CB95" i="12"/>
  <c r="BP95" i="12"/>
  <c r="C95" i="12"/>
  <c r="BX95" i="12"/>
  <c r="CI95" i="12"/>
  <c r="BW95" i="12"/>
  <c r="BG95" i="12"/>
  <c r="AU95" i="12"/>
  <c r="BR95" i="12"/>
  <c r="BF95" i="12"/>
  <c r="CO95" i="12"/>
  <c r="BY95" i="12"/>
  <c r="BM95" i="12"/>
  <c r="CJ95" i="12"/>
  <c r="BJ95" i="12"/>
  <c r="CH95" i="12"/>
  <c r="AV97" i="12"/>
  <c r="CQ95" i="12"/>
  <c r="CE95" i="12"/>
  <c r="BQ95" i="12"/>
  <c r="BE95" i="12"/>
  <c r="AA91" i="12"/>
  <c r="BS90" i="12"/>
  <c r="U91" i="12"/>
  <c r="BM90" i="12"/>
  <c r="BM91" i="12" s="1"/>
  <c r="BG90" i="12"/>
  <c r="O91" i="12"/>
  <c r="BA90" i="12"/>
  <c r="I91" i="12"/>
  <c r="AQ88" i="12"/>
  <c r="AQ87" i="12"/>
  <c r="AQ86" i="12"/>
  <c r="C89" i="12"/>
  <c r="AH88" i="12"/>
  <c r="BS91" i="12" l="1"/>
  <c r="AZ91" i="12"/>
  <c r="AW91" i="12"/>
  <c r="BU91" i="12"/>
  <c r="BF91" i="12"/>
  <c r="BG91" i="12"/>
  <c r="E94" i="12"/>
  <c r="AW97" i="12"/>
  <c r="D95" i="12"/>
  <c r="N92" i="12"/>
  <c r="AJ88" i="12"/>
  <c r="P92" i="12"/>
  <c r="I92" i="12"/>
  <c r="E92" i="12"/>
  <c r="T92" i="12"/>
  <c r="C92" i="12"/>
  <c r="BA91" i="12"/>
  <c r="AH89" i="12"/>
  <c r="AU90" i="12"/>
  <c r="C91" i="12"/>
  <c r="BT91" i="12"/>
  <c r="BO91" i="12"/>
  <c r="BJ91" i="12"/>
  <c r="BW91" i="12"/>
  <c r="BX91" i="12"/>
  <c r="BC91" i="12"/>
  <c r="BB91" i="12"/>
  <c r="BP91" i="12"/>
  <c r="BK91" i="12"/>
  <c r="AV91" i="12"/>
  <c r="BH91" i="12"/>
  <c r="BI91" i="12"/>
  <c r="BV91" i="12"/>
  <c r="BL91" i="12"/>
  <c r="BD91" i="12"/>
  <c r="BR91" i="12"/>
  <c r="AH90" i="12" l="1"/>
  <c r="AK89" i="12"/>
  <c r="BZ91" i="12"/>
  <c r="G92" i="12"/>
  <c r="AX97" i="12"/>
  <c r="F94" i="12"/>
  <c r="E95" i="12"/>
  <c r="AR88" i="12"/>
  <c r="K92" i="12"/>
  <c r="AU91" i="12"/>
  <c r="AT91" i="12" s="1"/>
  <c r="S85" i="12" s="1"/>
  <c r="AP91" i="12"/>
  <c r="AH91" i="12"/>
  <c r="AM91" i="12" l="1"/>
  <c r="AG92" i="12"/>
  <c r="AC92" i="12"/>
  <c r="AL90" i="12"/>
  <c r="R92" i="12"/>
  <c r="V92" i="12"/>
  <c r="AY97" i="12"/>
  <c r="F95" i="12"/>
  <c r="G94" i="12"/>
  <c r="AT92" i="12"/>
  <c r="AQ92" i="12" l="1"/>
  <c r="AZ97" i="12"/>
  <c r="G95" i="12"/>
  <c r="H94" i="12"/>
  <c r="H95" i="12" l="1"/>
  <c r="I94" i="12"/>
  <c r="BA97" i="12"/>
  <c r="J94" i="12" l="1"/>
  <c r="I95" i="12"/>
  <c r="BB97" i="12"/>
  <c r="BC97" i="12" l="1"/>
  <c r="J95" i="12"/>
  <c r="K94" i="12"/>
  <c r="L94" i="12" l="1"/>
  <c r="BD97" i="12"/>
  <c r="K95" i="12"/>
  <c r="BE97" i="12" l="1"/>
  <c r="M94" i="12"/>
  <c r="L95" i="12"/>
  <c r="BF97" i="12" l="1"/>
  <c r="M95" i="12"/>
  <c r="N94" i="12"/>
  <c r="N95" i="12" l="1"/>
  <c r="O94" i="12"/>
  <c r="BG97" i="12"/>
  <c r="P94" i="12" l="1"/>
  <c r="O95" i="12"/>
  <c r="BH97" i="12"/>
  <c r="P95" i="12" l="1"/>
  <c r="BI97" i="12"/>
  <c r="Q94" i="12"/>
  <c r="Q95" i="12" l="1"/>
  <c r="BJ97" i="12"/>
  <c r="R94" i="12"/>
  <c r="BK97" i="12" l="1"/>
  <c r="S94" i="12"/>
  <c r="R95" i="12"/>
  <c r="BL97" i="12" l="1"/>
  <c r="S95" i="12"/>
  <c r="T94" i="12"/>
  <c r="T95" i="12" l="1"/>
  <c r="U94" i="12"/>
  <c r="BM97" i="12"/>
  <c r="V94" i="12" l="1"/>
  <c r="U95" i="12"/>
  <c r="BN97" i="12"/>
  <c r="W94" i="12" l="1"/>
  <c r="BO97" i="12"/>
  <c r="V95" i="12"/>
  <c r="BP97" i="12" l="1"/>
  <c r="W95" i="12"/>
  <c r="X94" i="12"/>
  <c r="BQ97" i="12" l="1"/>
  <c r="X95" i="12"/>
  <c r="Y94" i="12"/>
  <c r="BR97" i="12" l="1"/>
  <c r="Y95" i="12"/>
  <c r="Z94" i="12"/>
  <c r="Z95" i="12" l="1"/>
  <c r="AA94" i="12"/>
  <c r="BS97" i="12"/>
  <c r="AB94" i="12" l="1"/>
  <c r="AA95" i="12"/>
  <c r="BT97" i="12"/>
  <c r="BU97" i="12" l="1"/>
  <c r="AC94" i="12"/>
  <c r="AB95" i="12"/>
  <c r="AD94" i="12" l="1"/>
  <c r="AC95" i="12"/>
  <c r="BV97" i="12"/>
  <c r="BW97" i="12" l="1"/>
  <c r="AE94" i="12"/>
  <c r="AD95" i="12"/>
  <c r="BX97" i="12" l="1"/>
  <c r="AE95" i="12"/>
  <c r="AF94" i="12"/>
  <c r="AF95" i="12" l="1"/>
  <c r="AG94" i="12"/>
  <c r="BY97" i="12"/>
  <c r="BZ97" i="12" l="1"/>
  <c r="AG95" i="12"/>
  <c r="AX95" i="12"/>
  <c r="AW95" i="12"/>
  <c r="BB95" i="12"/>
  <c r="BA95" i="12"/>
  <c r="AY95" i="12"/>
  <c r="A101" i="12"/>
  <c r="AZ95" i="12"/>
  <c r="C96" i="12" l="1"/>
  <c r="D96" i="12"/>
  <c r="D97" i="12" s="1"/>
  <c r="E96" i="12"/>
  <c r="E97" i="12" s="1"/>
  <c r="F96" i="12"/>
  <c r="F97" i="12" s="1"/>
  <c r="G96" i="12"/>
  <c r="G97" i="12" s="1"/>
  <c r="H96" i="12"/>
  <c r="H97" i="12" s="1"/>
  <c r="I96" i="12"/>
  <c r="I97" i="12" s="1"/>
  <c r="J96" i="12"/>
  <c r="J97" i="12" s="1"/>
  <c r="K96" i="12"/>
  <c r="K97" i="12" s="1"/>
  <c r="L96" i="12"/>
  <c r="L97" i="12" s="1"/>
  <c r="M96" i="12"/>
  <c r="M97" i="12" s="1"/>
  <c r="N96" i="12"/>
  <c r="N97" i="12" s="1"/>
  <c r="O96" i="12"/>
  <c r="O97" i="12" s="1"/>
  <c r="P96" i="12"/>
  <c r="P97" i="12" s="1"/>
  <c r="Q96" i="12"/>
  <c r="Q97" i="12" s="1"/>
  <c r="R96" i="12"/>
  <c r="R97" i="12" s="1"/>
  <c r="S96" i="12"/>
  <c r="S97" i="12" s="1"/>
  <c r="T96" i="12"/>
  <c r="T97" i="12" s="1"/>
  <c r="U96" i="12"/>
  <c r="U97" i="12" s="1"/>
  <c r="V96" i="12"/>
  <c r="V97" i="12" s="1"/>
  <c r="W96" i="12"/>
  <c r="W97" i="12" s="1"/>
  <c r="X96" i="12"/>
  <c r="X97" i="12" s="1"/>
  <c r="Y96" i="12"/>
  <c r="Y97" i="12" s="1"/>
  <c r="Z96" i="12"/>
  <c r="Z97" i="12" s="1"/>
  <c r="AA96" i="12"/>
  <c r="AA97" i="12" s="1"/>
  <c r="AB96" i="12"/>
  <c r="AB97" i="12" s="1"/>
  <c r="AC96" i="12"/>
  <c r="AC97" i="12" s="1"/>
  <c r="AD96" i="12"/>
  <c r="AD97" i="12" s="1"/>
  <c r="AE96" i="12"/>
  <c r="AE97" i="12" s="1"/>
  <c r="AF96" i="12"/>
  <c r="AF97" i="12" s="1"/>
  <c r="C102" i="12"/>
  <c r="AU105" i="12"/>
  <c r="AG96" i="12"/>
  <c r="AG97" i="12" s="1"/>
  <c r="AF99" i="12" l="1"/>
  <c r="BX98" i="12"/>
  <c r="Z99" i="12"/>
  <c r="BR98" i="12"/>
  <c r="H99" i="12"/>
  <c r="AZ98" i="12"/>
  <c r="AZ99" i="12" s="1"/>
  <c r="BW98" i="12"/>
  <c r="AE99" i="12"/>
  <c r="Y99" i="12"/>
  <c r="BQ98" i="12"/>
  <c r="BE98" i="12"/>
  <c r="M99" i="12"/>
  <c r="BV98" i="12"/>
  <c r="AD99" i="12"/>
  <c r="R99" i="12"/>
  <c r="BJ98" i="12"/>
  <c r="L99" i="12"/>
  <c r="BD98" i="12"/>
  <c r="BD99" i="12" s="1"/>
  <c r="AX98" i="12"/>
  <c r="F99" i="12"/>
  <c r="AG99" i="12"/>
  <c r="BY98" i="12"/>
  <c r="AC99" i="12"/>
  <c r="BU98" i="12"/>
  <c r="BU99" i="12" s="1"/>
  <c r="W99" i="12"/>
  <c r="BO98" i="12"/>
  <c r="Q99" i="12"/>
  <c r="BI98" i="12"/>
  <c r="K99" i="12"/>
  <c r="BC98" i="12"/>
  <c r="BC99" i="12" s="1"/>
  <c r="AW98" i="12"/>
  <c r="E99" i="12"/>
  <c r="BF98" i="12"/>
  <c r="N99" i="12"/>
  <c r="AY98" i="12"/>
  <c r="G99" i="12"/>
  <c r="BT98" i="12"/>
  <c r="AB99" i="12"/>
  <c r="BH98" i="12"/>
  <c r="P99" i="12"/>
  <c r="BB98" i="12"/>
  <c r="J99" i="12"/>
  <c r="D99" i="12"/>
  <c r="AV98" i="12"/>
  <c r="BL98" i="12"/>
  <c r="T99" i="12"/>
  <c r="BK98" i="12"/>
  <c r="S99" i="12"/>
  <c r="X99" i="12"/>
  <c r="BP98" i="12"/>
  <c r="V99" i="12"/>
  <c r="BN98" i="12"/>
  <c r="CQ103" i="12"/>
  <c r="CK103" i="12"/>
  <c r="CE103" i="12"/>
  <c r="BY103" i="12"/>
  <c r="BS103" i="12"/>
  <c r="BM103" i="12"/>
  <c r="BG103" i="12"/>
  <c r="AU103" i="12"/>
  <c r="CP103" i="12"/>
  <c r="CJ103" i="12"/>
  <c r="CD103" i="12"/>
  <c r="BX103" i="12"/>
  <c r="BR103" i="12"/>
  <c r="BL103" i="12"/>
  <c r="BF103" i="12"/>
  <c r="AT103" i="12"/>
  <c r="CL103" i="12"/>
  <c r="CB103" i="12"/>
  <c r="BT103" i="12"/>
  <c r="BJ103" i="12"/>
  <c r="CI103" i="12"/>
  <c r="CA103" i="12"/>
  <c r="BQ103" i="12"/>
  <c r="BI103" i="12"/>
  <c r="AY103" i="12"/>
  <c r="CF103" i="12"/>
  <c r="BP103" i="12"/>
  <c r="BD103" i="12"/>
  <c r="C103" i="12"/>
  <c r="CN103" i="12"/>
  <c r="CM103" i="12"/>
  <c r="BK103" i="12"/>
  <c r="AW103" i="12"/>
  <c r="D102" i="12"/>
  <c r="BV103" i="12"/>
  <c r="AV103" i="12"/>
  <c r="CG103" i="12"/>
  <c r="BU103" i="12"/>
  <c r="CO103" i="12"/>
  <c r="CC103" i="12"/>
  <c r="BO103" i="12"/>
  <c r="BC103" i="12"/>
  <c r="BZ103" i="12"/>
  <c r="BN103" i="12"/>
  <c r="AX103" i="12"/>
  <c r="BW103" i="12"/>
  <c r="CH103" i="12"/>
  <c r="BH103" i="12"/>
  <c r="AV105" i="12"/>
  <c r="BE103" i="12"/>
  <c r="AA99" i="12"/>
  <c r="BS98" i="12"/>
  <c r="U99" i="12"/>
  <c r="BM98" i="12"/>
  <c r="O99" i="12"/>
  <c r="BG98" i="12"/>
  <c r="BG99" i="12" s="1"/>
  <c r="BA98" i="12"/>
  <c r="I99" i="12"/>
  <c r="AH96" i="12"/>
  <c r="AQ94" i="12"/>
  <c r="AQ95" i="12"/>
  <c r="C97" i="12"/>
  <c r="AQ96" i="12"/>
  <c r="BN99" i="12" l="1"/>
  <c r="BI99" i="12"/>
  <c r="BY99" i="12"/>
  <c r="BJ99" i="12"/>
  <c r="BQ99" i="12"/>
  <c r="BR99" i="12"/>
  <c r="BP99" i="12"/>
  <c r="AV99" i="12"/>
  <c r="BO99" i="12"/>
  <c r="BX99" i="12"/>
  <c r="BA99" i="12"/>
  <c r="AW105" i="12"/>
  <c r="D103" i="12"/>
  <c r="E102" i="12"/>
  <c r="BK99" i="12"/>
  <c r="BM99" i="12"/>
  <c r="BL99" i="12"/>
  <c r="BH99" i="12"/>
  <c r="BF99" i="12"/>
  <c r="BB99" i="12"/>
  <c r="I100" i="12"/>
  <c r="T100" i="12"/>
  <c r="G100" i="12"/>
  <c r="P100" i="12"/>
  <c r="AJ96" i="12"/>
  <c r="N100" i="12"/>
  <c r="AR96" i="12"/>
  <c r="C100" i="12"/>
  <c r="E100" i="12"/>
  <c r="AH97" i="12"/>
  <c r="AU98" i="12"/>
  <c r="C99" i="12"/>
  <c r="AY99" i="12"/>
  <c r="BE99" i="12"/>
  <c r="BS99" i="12"/>
  <c r="BT99" i="12"/>
  <c r="AW99" i="12"/>
  <c r="AX99" i="12"/>
  <c r="BV99" i="12"/>
  <c r="BW99" i="12"/>
  <c r="AU99" i="12" l="1"/>
  <c r="AT99" i="12" s="1"/>
  <c r="S93" i="12" s="1"/>
  <c r="AX105" i="12"/>
  <c r="E103" i="12"/>
  <c r="F102" i="12"/>
  <c r="AP99" i="12"/>
  <c r="AH99" i="12"/>
  <c r="AK97" i="12"/>
  <c r="AH98" i="12"/>
  <c r="K100" i="12"/>
  <c r="AM99" i="12" l="1"/>
  <c r="AG100" i="12"/>
  <c r="AC100" i="12"/>
  <c r="AL98" i="12"/>
  <c r="V100" i="12"/>
  <c r="R100" i="12"/>
  <c r="AT100" i="12"/>
  <c r="F103" i="12"/>
  <c r="G102" i="12"/>
  <c r="AY105" i="12"/>
  <c r="BZ99" i="12"/>
  <c r="AQ100" i="12" l="1"/>
  <c r="H102" i="12"/>
  <c r="G103" i="12"/>
  <c r="AZ105" i="12"/>
  <c r="BA105" i="12" l="1"/>
  <c r="I102" i="12"/>
  <c r="H103" i="12"/>
  <c r="J102" i="12" l="1"/>
  <c r="BB105" i="12"/>
  <c r="I103" i="12"/>
  <c r="BC105" i="12" l="1"/>
  <c r="K102" i="12"/>
  <c r="J103" i="12"/>
  <c r="BD105" i="12" l="1"/>
  <c r="K103" i="12"/>
  <c r="L102" i="12"/>
  <c r="L103" i="12" l="1"/>
  <c r="M102" i="12"/>
  <c r="BE105" i="12"/>
  <c r="N102" i="12" l="1"/>
  <c r="M103" i="12"/>
  <c r="BF105" i="12"/>
  <c r="N103" i="12" l="1"/>
  <c r="BG105" i="12"/>
  <c r="O102" i="12"/>
  <c r="O103" i="12" l="1"/>
  <c r="BH105" i="12"/>
  <c r="P102" i="12"/>
  <c r="BI105" i="12" l="1"/>
  <c r="P103" i="12"/>
  <c r="Q102" i="12"/>
  <c r="BJ105" i="12" l="1"/>
  <c r="Q103" i="12"/>
  <c r="R102" i="12"/>
  <c r="R103" i="12" l="1"/>
  <c r="S102" i="12"/>
  <c r="BK105" i="12"/>
  <c r="T102" i="12" l="1"/>
  <c r="S103" i="12"/>
  <c r="BL105" i="12"/>
  <c r="U102" i="12" l="1"/>
  <c r="BM105" i="12"/>
  <c r="T103" i="12"/>
  <c r="V102" i="12" l="1"/>
  <c r="BN105" i="12"/>
  <c r="U103" i="12"/>
  <c r="BO105" i="12" l="1"/>
  <c r="V103" i="12"/>
  <c r="W102" i="12"/>
  <c r="BP105" i="12" l="1"/>
  <c r="W103" i="12"/>
  <c r="X102" i="12"/>
  <c r="X103" i="12" l="1"/>
  <c r="Y102" i="12"/>
  <c r="BQ105" i="12"/>
  <c r="Z102" i="12" l="1"/>
  <c r="Y103" i="12"/>
  <c r="BR105" i="12"/>
  <c r="BS105" i="12" l="1"/>
  <c r="AA102" i="12"/>
  <c r="Z103" i="12"/>
  <c r="AB102" i="12" l="1"/>
  <c r="BT105" i="12"/>
  <c r="AA103" i="12"/>
  <c r="BU105" i="12" l="1"/>
  <c r="AC102" i="12"/>
  <c r="AB103" i="12"/>
  <c r="BV105" i="12" l="1"/>
  <c r="AC103" i="12"/>
  <c r="AD102" i="12"/>
  <c r="AD103" i="12" l="1"/>
  <c r="AE102" i="12"/>
  <c r="BW105" i="12"/>
  <c r="AF102" i="12" l="1"/>
  <c r="AE103" i="12"/>
  <c r="BX105" i="12"/>
  <c r="AF103" i="12" l="1"/>
  <c r="AG102" i="12"/>
  <c r="BY105" i="12"/>
  <c r="AG103" i="12" l="1"/>
  <c r="BZ105" i="12"/>
  <c r="BB103" i="12"/>
  <c r="AZ103" i="12"/>
  <c r="BA103" i="12"/>
  <c r="A109" i="12"/>
  <c r="C104" i="12" l="1"/>
  <c r="D104" i="12"/>
  <c r="D105" i="12" s="1"/>
  <c r="E104" i="12"/>
  <c r="E105" i="12" s="1"/>
  <c r="F104" i="12"/>
  <c r="F105" i="12" s="1"/>
  <c r="G104" i="12"/>
  <c r="G105" i="12" s="1"/>
  <c r="H104" i="12"/>
  <c r="H105" i="12" s="1"/>
  <c r="I104" i="12"/>
  <c r="I105" i="12" s="1"/>
  <c r="J104" i="12"/>
  <c r="J105" i="12" s="1"/>
  <c r="K104" i="12"/>
  <c r="K105" i="12" s="1"/>
  <c r="L104" i="12"/>
  <c r="L105" i="12" s="1"/>
  <c r="M104" i="12"/>
  <c r="M105" i="12" s="1"/>
  <c r="N104" i="12"/>
  <c r="N105" i="12" s="1"/>
  <c r="O104" i="12"/>
  <c r="O105" i="12" s="1"/>
  <c r="P104" i="12"/>
  <c r="P105" i="12" s="1"/>
  <c r="Q104" i="12"/>
  <c r="Q105" i="12" s="1"/>
  <c r="R104" i="12"/>
  <c r="R105" i="12" s="1"/>
  <c r="S104" i="12"/>
  <c r="S105" i="12" s="1"/>
  <c r="T104" i="12"/>
  <c r="T105" i="12" s="1"/>
  <c r="U104" i="12"/>
  <c r="U105" i="12" s="1"/>
  <c r="V104" i="12"/>
  <c r="V105" i="12" s="1"/>
  <c r="W104" i="12"/>
  <c r="W105" i="12" s="1"/>
  <c r="X104" i="12"/>
  <c r="X105" i="12" s="1"/>
  <c r="Y104" i="12"/>
  <c r="Y105" i="12" s="1"/>
  <c r="Z104" i="12"/>
  <c r="Z105" i="12" s="1"/>
  <c r="AA104" i="12"/>
  <c r="AA105" i="12" s="1"/>
  <c r="AB104" i="12"/>
  <c r="AB105" i="12" s="1"/>
  <c r="AC104" i="12"/>
  <c r="AC105" i="12" s="1"/>
  <c r="AD104" i="12"/>
  <c r="AD105" i="12" s="1"/>
  <c r="AE104" i="12"/>
  <c r="AE105" i="12" s="1"/>
  <c r="AF104" i="12"/>
  <c r="AF105" i="12" s="1"/>
  <c r="AU113" i="12"/>
  <c r="C110" i="12"/>
  <c r="AG104" i="12"/>
  <c r="AG105" i="12" s="1"/>
  <c r="BX106" i="12" l="1"/>
  <c r="AF107" i="12"/>
  <c r="Z107" i="12"/>
  <c r="BR106" i="12"/>
  <c r="BR107" i="12" s="1"/>
  <c r="H107" i="12"/>
  <c r="AZ106" i="12"/>
  <c r="AZ107" i="12" s="1"/>
  <c r="BW106" i="12"/>
  <c r="AE107" i="12"/>
  <c r="BQ106" i="12"/>
  <c r="Y107" i="12"/>
  <c r="BK106" i="12"/>
  <c r="S107" i="12"/>
  <c r="M107" i="12"/>
  <c r="BE106" i="12"/>
  <c r="AY106" i="12"/>
  <c r="G107" i="12"/>
  <c r="AD107" i="12"/>
  <c r="BV106" i="12"/>
  <c r="BV107" i="12" s="1"/>
  <c r="BP106" i="12"/>
  <c r="X107" i="12"/>
  <c r="BJ106" i="12"/>
  <c r="R107" i="12"/>
  <c r="BD106" i="12"/>
  <c r="L107" i="12"/>
  <c r="F107" i="12"/>
  <c r="AX106" i="12"/>
  <c r="AG107" i="12"/>
  <c r="BY106" i="12"/>
  <c r="BY107" i="12" s="1"/>
  <c r="AC107" i="12"/>
  <c r="BU106" i="12"/>
  <c r="BU107" i="12" s="1"/>
  <c r="BO106" i="12"/>
  <c r="W107" i="12"/>
  <c r="BI106" i="12"/>
  <c r="Q107" i="12"/>
  <c r="BC106" i="12"/>
  <c r="K107" i="12"/>
  <c r="AW106" i="12"/>
  <c r="E107" i="12"/>
  <c r="BL106" i="12"/>
  <c r="T107" i="12"/>
  <c r="AB107" i="12"/>
  <c r="BT106" i="12"/>
  <c r="BT107" i="12" s="1"/>
  <c r="V107" i="12"/>
  <c r="BN106" i="12"/>
  <c r="P107" i="12"/>
  <c r="BH106" i="12"/>
  <c r="BH107" i="12" s="1"/>
  <c r="J107" i="12"/>
  <c r="BB106" i="12"/>
  <c r="BB107" i="12" s="1"/>
  <c r="D107" i="12"/>
  <c r="AV106" i="12"/>
  <c r="N107" i="12"/>
  <c r="BF106" i="12"/>
  <c r="BF107" i="12" s="1"/>
  <c r="AV113" i="12"/>
  <c r="CO111" i="12"/>
  <c r="CI111" i="12"/>
  <c r="CC111" i="12"/>
  <c r="BW111" i="12"/>
  <c r="BQ111" i="12"/>
  <c r="BK111" i="12"/>
  <c r="BE111" i="12"/>
  <c r="AY111" i="12"/>
  <c r="CN111" i="12"/>
  <c r="CH111" i="12"/>
  <c r="CB111" i="12"/>
  <c r="BV111" i="12"/>
  <c r="BP111" i="12"/>
  <c r="BJ111" i="12"/>
  <c r="BD111" i="12"/>
  <c r="AX111" i="12"/>
  <c r="C111" i="12"/>
  <c r="CM111" i="12"/>
  <c r="CE111" i="12"/>
  <c r="BU111" i="12"/>
  <c r="BM111" i="12"/>
  <c r="BC111" i="12"/>
  <c r="AU111" i="12"/>
  <c r="D110" i="12"/>
  <c r="CL111" i="12"/>
  <c r="CD111" i="12"/>
  <c r="BT111" i="12"/>
  <c r="BL111" i="12"/>
  <c r="BB111" i="12"/>
  <c r="AT111" i="12"/>
  <c r="C112" i="12" s="1"/>
  <c r="CP111" i="12"/>
  <c r="BZ111" i="12"/>
  <c r="BN111" i="12"/>
  <c r="AZ111" i="12"/>
  <c r="CJ111" i="12"/>
  <c r="BH111" i="12"/>
  <c r="CG111" i="12"/>
  <c r="BG111" i="12"/>
  <c r="CQ111" i="12"/>
  <c r="CA111" i="12"/>
  <c r="BO111" i="12"/>
  <c r="BA111" i="12"/>
  <c r="CK111" i="12"/>
  <c r="BY111" i="12"/>
  <c r="BI111" i="12"/>
  <c r="AW111" i="12"/>
  <c r="BX111" i="12"/>
  <c r="AV111" i="12"/>
  <c r="BS111" i="12"/>
  <c r="CF111" i="12"/>
  <c r="BR111" i="12"/>
  <c r="BF111" i="12"/>
  <c r="AA107" i="12"/>
  <c r="BS106" i="12"/>
  <c r="U107" i="12"/>
  <c r="BM106" i="12"/>
  <c r="O107" i="12"/>
  <c r="BG106" i="12"/>
  <c r="I107" i="12"/>
  <c r="BA106" i="12"/>
  <c r="C105" i="12"/>
  <c r="AQ103" i="12"/>
  <c r="AQ102" i="12"/>
  <c r="AQ104" i="12"/>
  <c r="AH104" i="12"/>
  <c r="AV107" i="12" l="1"/>
  <c r="AW107" i="12"/>
  <c r="BP107" i="12"/>
  <c r="BG107" i="12"/>
  <c r="BW107" i="12"/>
  <c r="BX107" i="12"/>
  <c r="AX107" i="12"/>
  <c r="C113" i="12"/>
  <c r="E108" i="12"/>
  <c r="P108" i="12"/>
  <c r="C108" i="12"/>
  <c r="T108" i="12"/>
  <c r="N108" i="12"/>
  <c r="I108" i="12"/>
  <c r="AJ104" i="12"/>
  <c r="AR104" i="12" s="1"/>
  <c r="G108" i="12"/>
  <c r="D111" i="12"/>
  <c r="E110" i="12"/>
  <c r="AW113" i="12"/>
  <c r="D112" i="12"/>
  <c r="BM107" i="12"/>
  <c r="BL107" i="12"/>
  <c r="BI107" i="12"/>
  <c r="BJ107" i="12"/>
  <c r="AY107" i="12"/>
  <c r="BQ107" i="12"/>
  <c r="AH105" i="12"/>
  <c r="C107" i="12"/>
  <c r="AU106" i="12"/>
  <c r="BN107" i="12"/>
  <c r="BE107" i="12"/>
  <c r="BC107" i="12"/>
  <c r="BD107" i="12"/>
  <c r="BK107" i="12"/>
  <c r="BA107" i="12"/>
  <c r="BS107" i="12"/>
  <c r="BO107" i="12"/>
  <c r="AH107" i="12" l="1"/>
  <c r="AP107" i="12"/>
  <c r="AH106" i="12"/>
  <c r="AK105" i="12"/>
  <c r="BZ107" i="12"/>
  <c r="AU114" i="12"/>
  <c r="C115" i="12"/>
  <c r="D113" i="12"/>
  <c r="K108" i="12"/>
  <c r="F110" i="12"/>
  <c r="E112" i="12"/>
  <c r="AX113" i="12"/>
  <c r="E111" i="12"/>
  <c r="AU107" i="12"/>
  <c r="AT107" i="12" s="1"/>
  <c r="S101" i="12" s="1"/>
  <c r="AM107" i="12" l="1"/>
  <c r="AC108" i="12"/>
  <c r="AG108" i="12"/>
  <c r="AV114" i="12"/>
  <c r="D115" i="12"/>
  <c r="E113" i="12"/>
  <c r="AL106" i="12"/>
  <c r="V108" i="12"/>
  <c r="R108" i="12"/>
  <c r="F112" i="12"/>
  <c r="G110" i="12"/>
  <c r="AY113" i="12"/>
  <c r="F111" i="12"/>
  <c r="AU115" i="12"/>
  <c r="AT108" i="12"/>
  <c r="AQ108" i="12" l="1"/>
  <c r="E115" i="12"/>
  <c r="AW114" i="12"/>
  <c r="F113" i="12"/>
  <c r="G112" i="12"/>
  <c r="G113" i="12" s="1"/>
  <c r="G111" i="12"/>
  <c r="AZ113" i="12"/>
  <c r="H110" i="12"/>
  <c r="AV115" i="12"/>
  <c r="AW115" i="12" l="1"/>
  <c r="F115" i="12"/>
  <c r="AX114" i="12"/>
  <c r="BA113" i="12"/>
  <c r="H112" i="12"/>
  <c r="H111" i="12"/>
  <c r="I110" i="12"/>
  <c r="AY114" i="12"/>
  <c r="G115" i="12"/>
  <c r="AX115" i="12" l="1"/>
  <c r="BB113" i="12"/>
  <c r="I111" i="12"/>
  <c r="I112" i="12"/>
  <c r="J110" i="12"/>
  <c r="AY115" i="12"/>
  <c r="H113" i="12"/>
  <c r="J111" i="12" l="1"/>
  <c r="K110" i="12"/>
  <c r="BC113" i="12"/>
  <c r="J112" i="12"/>
  <c r="J113" i="12" s="1"/>
  <c r="I113" i="12"/>
  <c r="H115" i="12"/>
  <c r="AZ114" i="12"/>
  <c r="BA114" i="12" l="1"/>
  <c r="I115" i="12"/>
  <c r="AZ115" i="12"/>
  <c r="L110" i="12"/>
  <c r="K112" i="12"/>
  <c r="K113" i="12" s="1"/>
  <c r="BD113" i="12"/>
  <c r="K111" i="12"/>
  <c r="J115" i="12"/>
  <c r="BB114" i="12"/>
  <c r="BB115" i="12" l="1"/>
  <c r="K115" i="12"/>
  <c r="BC114" i="12"/>
  <c r="L112" i="12"/>
  <c r="M110" i="12"/>
  <c r="BE113" i="12"/>
  <c r="L111" i="12"/>
  <c r="BA115" i="12"/>
  <c r="BC115" i="12" l="1"/>
  <c r="N110" i="12"/>
  <c r="M112" i="12"/>
  <c r="M111" i="12"/>
  <c r="BF113" i="12"/>
  <c r="L113" i="12"/>
  <c r="M113" i="12" l="1"/>
  <c r="L115" i="12"/>
  <c r="BD114" i="12"/>
  <c r="BG113" i="12"/>
  <c r="N112" i="12"/>
  <c r="N111" i="12"/>
  <c r="O110" i="12"/>
  <c r="BD115" i="12" l="1"/>
  <c r="N113" i="12"/>
  <c r="BH113" i="12"/>
  <c r="O111" i="12"/>
  <c r="O112" i="12"/>
  <c r="P110" i="12"/>
  <c r="M115" i="12"/>
  <c r="BE114" i="12"/>
  <c r="BE115" i="12" l="1"/>
  <c r="O113" i="12"/>
  <c r="P111" i="12"/>
  <c r="Q110" i="12"/>
  <c r="P112" i="12"/>
  <c r="BI113" i="12"/>
  <c r="N115" i="12"/>
  <c r="BF114" i="12"/>
  <c r="BF115" i="12" l="1"/>
  <c r="P113" i="12"/>
  <c r="R110" i="12"/>
  <c r="Q112" i="12"/>
  <c r="Q113" i="12" s="1"/>
  <c r="Q111" i="12"/>
  <c r="BJ113" i="12"/>
  <c r="BG114" i="12"/>
  <c r="O115" i="12"/>
  <c r="BG115" i="12" l="1"/>
  <c r="Q115" i="12"/>
  <c r="BI114" i="12"/>
  <c r="R112" i="12"/>
  <c r="R113" i="12" s="1"/>
  <c r="R111" i="12"/>
  <c r="BK113" i="12"/>
  <c r="S110" i="12"/>
  <c r="BH114" i="12"/>
  <c r="P115" i="12"/>
  <c r="BI115" i="12" l="1"/>
  <c r="BL113" i="12"/>
  <c r="S112" i="12"/>
  <c r="S111" i="12"/>
  <c r="T110" i="12"/>
  <c r="R115" i="12"/>
  <c r="BJ114" i="12"/>
  <c r="BH115" i="12"/>
  <c r="BJ115" i="12" l="1"/>
  <c r="S113" i="12"/>
  <c r="BM113" i="12"/>
  <c r="U110" i="12"/>
  <c r="T112" i="12"/>
  <c r="T111" i="12"/>
  <c r="T113" i="12" l="1"/>
  <c r="BN113" i="12"/>
  <c r="U111" i="12"/>
  <c r="V110" i="12"/>
  <c r="U112" i="12"/>
  <c r="U113" i="12" s="1"/>
  <c r="BK114" i="12"/>
  <c r="S115" i="12"/>
  <c r="BK115" i="12" l="1"/>
  <c r="BM114" i="12"/>
  <c r="U115" i="12"/>
  <c r="V111" i="12"/>
  <c r="W110" i="12"/>
  <c r="V112" i="12"/>
  <c r="V113" i="12" s="1"/>
  <c r="BO113" i="12"/>
  <c r="T115" i="12"/>
  <c r="BL114" i="12"/>
  <c r="BL115" i="12" l="1"/>
  <c r="BN114" i="12"/>
  <c r="V115" i="12"/>
  <c r="X110" i="12"/>
  <c r="W112" i="12"/>
  <c r="W111" i="12"/>
  <c r="BP113" i="12"/>
  <c r="BM115" i="12"/>
  <c r="W113" i="12" l="1"/>
  <c r="X112" i="12"/>
  <c r="X113" i="12" s="1"/>
  <c r="BQ113" i="12"/>
  <c r="Y110" i="12"/>
  <c r="X111" i="12"/>
  <c r="BN115" i="12"/>
  <c r="Y112" i="12" l="1"/>
  <c r="Y111" i="12"/>
  <c r="BR113" i="12"/>
  <c r="Z110" i="12"/>
  <c r="X115" i="12"/>
  <c r="BP114" i="12"/>
  <c r="BP115" i="12" s="1"/>
  <c r="W115" i="12"/>
  <c r="BO114" i="12"/>
  <c r="BO115" i="12" l="1"/>
  <c r="BS113" i="12"/>
  <c r="Z112" i="12"/>
  <c r="Z113" i="12" s="1"/>
  <c r="Z111" i="12"/>
  <c r="AA110" i="12"/>
  <c r="Y113" i="12"/>
  <c r="BQ114" i="12" l="1"/>
  <c r="Y115" i="12"/>
  <c r="BT113" i="12"/>
  <c r="AA111" i="12"/>
  <c r="AA112" i="12"/>
  <c r="AA113" i="12" s="1"/>
  <c r="AB110" i="12"/>
  <c r="Z115" i="12"/>
  <c r="BR114" i="12"/>
  <c r="BR115" i="12" l="1"/>
  <c r="BS114" i="12"/>
  <c r="AA115" i="12"/>
  <c r="AB111" i="12"/>
  <c r="AC110" i="12"/>
  <c r="BU113" i="12"/>
  <c r="AB112" i="12"/>
  <c r="AB113" i="12" s="1"/>
  <c r="BQ115" i="12"/>
  <c r="BT114" i="12" l="1"/>
  <c r="AB115" i="12"/>
  <c r="AD110" i="12"/>
  <c r="AC112" i="12"/>
  <c r="BV113" i="12"/>
  <c r="AC111" i="12"/>
  <c r="BS115" i="12"/>
  <c r="AC113" i="12" l="1"/>
  <c r="AD112" i="12"/>
  <c r="AE110" i="12"/>
  <c r="AD111" i="12"/>
  <c r="BW113" i="12"/>
  <c r="BT115" i="12"/>
  <c r="AF110" i="12" l="1"/>
  <c r="BX113" i="12"/>
  <c r="AE112" i="12"/>
  <c r="AE113" i="12" s="1"/>
  <c r="AE111" i="12"/>
  <c r="AD113" i="12"/>
  <c r="BU114" i="12"/>
  <c r="AC115" i="12"/>
  <c r="BU115" i="12" l="1"/>
  <c r="BV114" i="12"/>
  <c r="AD115" i="12"/>
  <c r="AE115" i="12"/>
  <c r="BW114" i="12"/>
  <c r="BW115" i="12" s="1"/>
  <c r="BY113" i="12"/>
  <c r="AG110" i="12"/>
  <c r="AF112" i="12"/>
  <c r="AF113" i="12" s="1"/>
  <c r="AF111" i="12"/>
  <c r="BZ113" i="12" l="1"/>
  <c r="AG111" i="12"/>
  <c r="AG112" i="12"/>
  <c r="A117" i="12"/>
  <c r="AF115" i="12"/>
  <c r="BX114" i="12"/>
  <c r="BV115" i="12"/>
  <c r="BX115" i="12" l="1"/>
  <c r="AG113" i="12"/>
  <c r="AQ112" i="12"/>
  <c r="AH112" i="12"/>
  <c r="AQ111" i="12"/>
  <c r="AQ110" i="12"/>
  <c r="C118" i="12"/>
  <c r="AU121" i="12"/>
  <c r="CM119" i="12" l="1"/>
  <c r="CG119" i="12"/>
  <c r="CA119" i="12"/>
  <c r="BU119" i="12"/>
  <c r="BO119" i="12"/>
  <c r="BI119" i="12"/>
  <c r="BC119" i="12"/>
  <c r="AW119" i="12"/>
  <c r="D118" i="12"/>
  <c r="CL119" i="12"/>
  <c r="CF119" i="12"/>
  <c r="BZ119" i="12"/>
  <c r="BT119" i="12"/>
  <c r="BN119" i="12"/>
  <c r="BH119" i="12"/>
  <c r="BB119" i="12"/>
  <c r="AV119" i="12"/>
  <c r="CQ119" i="12"/>
  <c r="CI119" i="12"/>
  <c r="BY119" i="12"/>
  <c r="BQ119" i="12"/>
  <c r="BG119" i="12"/>
  <c r="AY119" i="12"/>
  <c r="CP119" i="12"/>
  <c r="CH119" i="12"/>
  <c r="BX119" i="12"/>
  <c r="BP119" i="12"/>
  <c r="BF119" i="12"/>
  <c r="AX119" i="12"/>
  <c r="C119" i="12"/>
  <c r="AV121" i="12"/>
  <c r="CE119" i="12"/>
  <c r="BS119" i="12"/>
  <c r="BE119" i="12"/>
  <c r="CC119" i="12"/>
  <c r="BM119" i="12"/>
  <c r="BA119" i="12"/>
  <c r="CN119" i="12"/>
  <c r="BL119" i="12"/>
  <c r="CJ119" i="12"/>
  <c r="BV119" i="12"/>
  <c r="AT119" i="12"/>
  <c r="C120" i="12" s="1"/>
  <c r="CD119" i="12"/>
  <c r="BR119" i="12"/>
  <c r="BD119" i="12"/>
  <c r="CO119" i="12"/>
  <c r="CB119" i="12"/>
  <c r="AZ119" i="12"/>
  <c r="CK119" i="12"/>
  <c r="BW119" i="12"/>
  <c r="BK119" i="12"/>
  <c r="AU119" i="12"/>
  <c r="BJ119" i="12"/>
  <c r="N116" i="12"/>
  <c r="AJ112" i="12"/>
  <c r="E116" i="12"/>
  <c r="T116" i="12"/>
  <c r="C116" i="12"/>
  <c r="P116" i="12"/>
  <c r="AR112" i="12"/>
  <c r="I116" i="12"/>
  <c r="AG115" i="12"/>
  <c r="BY114" i="12"/>
  <c r="AH113" i="12"/>
  <c r="C121" i="12" l="1"/>
  <c r="AK113" i="12"/>
  <c r="AH114" i="12"/>
  <c r="BZ115" i="12" s="1"/>
  <c r="G116" i="12"/>
  <c r="BY115" i="12"/>
  <c r="AT115" i="12" s="1"/>
  <c r="S109" i="12" s="1"/>
  <c r="K116" i="12"/>
  <c r="AP115" i="12"/>
  <c r="AH115" i="12"/>
  <c r="D120" i="12"/>
  <c r="D119" i="12"/>
  <c r="AW121" i="12"/>
  <c r="E118" i="12"/>
  <c r="AM115" i="12" l="1"/>
  <c r="AC116" i="12"/>
  <c r="AG116" i="12"/>
  <c r="D121" i="12"/>
  <c r="AU122" i="12"/>
  <c r="C123" i="12"/>
  <c r="AL114" i="12"/>
  <c r="AT116" i="12"/>
  <c r="R116" i="12"/>
  <c r="V116" i="12"/>
  <c r="AX121" i="12"/>
  <c r="F118" i="12"/>
  <c r="E120" i="12"/>
  <c r="E121" i="12" s="1"/>
  <c r="E119" i="12"/>
  <c r="AQ116" i="12" l="1"/>
  <c r="AU123" i="12"/>
  <c r="D123" i="12"/>
  <c r="AV122" i="12"/>
  <c r="E123" i="12"/>
  <c r="AW122" i="12"/>
  <c r="AY121" i="12"/>
  <c r="G118" i="12"/>
  <c r="F120" i="12"/>
  <c r="F121" i="12" s="1"/>
  <c r="F119" i="12"/>
  <c r="AV123" i="12" l="1"/>
  <c r="AW123" i="12"/>
  <c r="AX122" i="12"/>
  <c r="F123" i="12"/>
  <c r="AZ121" i="12"/>
  <c r="G119" i="12"/>
  <c r="H118" i="12"/>
  <c r="G120" i="12"/>
  <c r="G121" i="12" s="1"/>
  <c r="H119" i="12" l="1"/>
  <c r="I118" i="12"/>
  <c r="BA121" i="12"/>
  <c r="H120" i="12"/>
  <c r="AX123" i="12"/>
  <c r="G123" i="12"/>
  <c r="AY122" i="12"/>
  <c r="AY123" i="12" l="1"/>
  <c r="H121" i="12"/>
  <c r="J118" i="12"/>
  <c r="I120" i="12"/>
  <c r="BB121" i="12"/>
  <c r="I119" i="12"/>
  <c r="I121" i="12" l="1"/>
  <c r="J120" i="12"/>
  <c r="J121" i="12" s="1"/>
  <c r="BC121" i="12"/>
  <c r="K118" i="12"/>
  <c r="J119" i="12"/>
  <c r="AZ122" i="12"/>
  <c r="H123" i="12"/>
  <c r="AZ123" i="12" l="1"/>
  <c r="K120" i="12"/>
  <c r="K119" i="12"/>
  <c r="L118" i="12"/>
  <c r="BD121" i="12"/>
  <c r="BB122" i="12"/>
  <c r="J123" i="12"/>
  <c r="I123" i="12"/>
  <c r="BA122" i="12"/>
  <c r="BA123" i="12" l="1"/>
  <c r="BB123" i="12"/>
  <c r="BE121" i="12"/>
  <c r="L120" i="12"/>
  <c r="L119" i="12"/>
  <c r="M118" i="12"/>
  <c r="K121" i="12"/>
  <c r="BC122" i="12" l="1"/>
  <c r="K123" i="12"/>
  <c r="L121" i="12"/>
  <c r="BF121" i="12"/>
  <c r="M119" i="12"/>
  <c r="M120" i="12"/>
  <c r="M121" i="12" s="1"/>
  <c r="N118" i="12"/>
  <c r="M123" i="12" l="1"/>
  <c r="BE122" i="12"/>
  <c r="BD122" i="12"/>
  <c r="L123" i="12"/>
  <c r="N119" i="12"/>
  <c r="O118" i="12"/>
  <c r="BG121" i="12"/>
  <c r="N120" i="12"/>
  <c r="BC123" i="12"/>
  <c r="P118" i="12" l="1"/>
  <c r="O120" i="12"/>
  <c r="O121" i="12" s="1"/>
  <c r="BH121" i="12"/>
  <c r="O119" i="12"/>
  <c r="BD123" i="12"/>
  <c r="N121" i="12"/>
  <c r="BE123" i="12"/>
  <c r="BF122" i="12" l="1"/>
  <c r="N123" i="12"/>
  <c r="O123" i="12"/>
  <c r="BG122" i="12"/>
  <c r="P120" i="12"/>
  <c r="Q118" i="12"/>
  <c r="P119" i="12"/>
  <c r="BI121" i="12"/>
  <c r="R118" i="12" l="1"/>
  <c r="BJ121" i="12"/>
  <c r="Q120" i="12"/>
  <c r="Q121" i="12" s="1"/>
  <c r="Q119" i="12"/>
  <c r="P121" i="12"/>
  <c r="BG123" i="12"/>
  <c r="BF123" i="12"/>
  <c r="P123" i="12" l="1"/>
  <c r="BH122" i="12"/>
  <c r="BI122" i="12"/>
  <c r="Q123" i="12"/>
  <c r="BK121" i="12"/>
  <c r="R120" i="12"/>
  <c r="R119" i="12"/>
  <c r="S118" i="12"/>
  <c r="BH123" i="12" l="1"/>
  <c r="BI123" i="12"/>
  <c r="BL121" i="12"/>
  <c r="S119" i="12"/>
  <c r="S120" i="12"/>
  <c r="T118" i="12"/>
  <c r="R121" i="12"/>
  <c r="R123" i="12" l="1"/>
  <c r="BJ122" i="12"/>
  <c r="T119" i="12"/>
  <c r="U118" i="12"/>
  <c r="T120" i="12"/>
  <c r="T121" i="12" s="1"/>
  <c r="BM121" i="12"/>
  <c r="S121" i="12"/>
  <c r="BJ123" i="12" l="1"/>
  <c r="BL122" i="12"/>
  <c r="T123" i="12"/>
  <c r="V118" i="12"/>
  <c r="U120" i="12"/>
  <c r="U119" i="12"/>
  <c r="BN121" i="12"/>
  <c r="S123" i="12"/>
  <c r="BK122" i="12"/>
  <c r="BK123" i="12" l="1"/>
  <c r="U121" i="12"/>
  <c r="V120" i="12"/>
  <c r="V119" i="12"/>
  <c r="BO121" i="12"/>
  <c r="W118" i="12"/>
  <c r="BL123" i="12"/>
  <c r="V121" i="12" l="1"/>
  <c r="BP121" i="12"/>
  <c r="X118" i="12"/>
  <c r="W120" i="12"/>
  <c r="W119" i="12"/>
  <c r="U123" i="12"/>
  <c r="BM122" i="12"/>
  <c r="W121" i="12" l="1"/>
  <c r="BQ121" i="12"/>
  <c r="Y118" i="12"/>
  <c r="X120" i="12"/>
  <c r="X119" i="12"/>
  <c r="BM123" i="12"/>
  <c r="BN122" i="12"/>
  <c r="V123" i="12"/>
  <c r="X121" i="12" l="1"/>
  <c r="BR121" i="12"/>
  <c r="Y119" i="12"/>
  <c r="Z118" i="12"/>
  <c r="Y120" i="12"/>
  <c r="Y121" i="12" s="1"/>
  <c r="BN123" i="12"/>
  <c r="W123" i="12"/>
  <c r="BO122" i="12"/>
  <c r="BO123" i="12" l="1"/>
  <c r="Z119" i="12"/>
  <c r="AA118" i="12"/>
  <c r="Z120" i="12"/>
  <c r="BS121" i="12"/>
  <c r="Y123" i="12"/>
  <c r="BQ122" i="12"/>
  <c r="X123" i="12"/>
  <c r="BP122" i="12"/>
  <c r="BQ123" i="12" l="1"/>
  <c r="BP123" i="12"/>
  <c r="Z121" i="12"/>
  <c r="AB118" i="12"/>
  <c r="AA120" i="12"/>
  <c r="AA121" i="12" s="1"/>
  <c r="BT121" i="12"/>
  <c r="AA119" i="12"/>
  <c r="AA123" i="12" l="1"/>
  <c r="BS122" i="12"/>
  <c r="BS123" i="12" s="1"/>
  <c r="AB120" i="12"/>
  <c r="AB121" i="12" s="1"/>
  <c r="BU121" i="12"/>
  <c r="AB119" i="12"/>
  <c r="AC118" i="12"/>
  <c r="BR122" i="12"/>
  <c r="Z123" i="12"/>
  <c r="AC120" i="12" l="1"/>
  <c r="AC119" i="12"/>
  <c r="BV121" i="12"/>
  <c r="AD118" i="12"/>
  <c r="AB123" i="12"/>
  <c r="BT122" i="12"/>
  <c r="BR123" i="12"/>
  <c r="BT123" i="12" l="1"/>
  <c r="BW121" i="12"/>
  <c r="AD120" i="12"/>
  <c r="AD119" i="12"/>
  <c r="AE118" i="12"/>
  <c r="AC121" i="12"/>
  <c r="AD121" i="12" l="1"/>
  <c r="BU122" i="12"/>
  <c r="AC123" i="12"/>
  <c r="BX121" i="12"/>
  <c r="AE119" i="12"/>
  <c r="AF118" i="12"/>
  <c r="AE120" i="12"/>
  <c r="AE121" i="12" s="1"/>
  <c r="BU123" i="12" l="1"/>
  <c r="AF119" i="12"/>
  <c r="AG118" i="12"/>
  <c r="BY121" i="12"/>
  <c r="AF120" i="12"/>
  <c r="AE123" i="12"/>
  <c r="BW122" i="12"/>
  <c r="AD123" i="12"/>
  <c r="BV122" i="12"/>
  <c r="BW123" i="12" l="1"/>
  <c r="AF121" i="12"/>
  <c r="BV123" i="12"/>
  <c r="AG120" i="12"/>
  <c r="BZ121" i="12"/>
  <c r="AG119" i="12"/>
  <c r="A125" i="12"/>
  <c r="AU129" i="12" l="1"/>
  <c r="C126" i="12"/>
  <c r="AG121" i="12"/>
  <c r="AQ118" i="12"/>
  <c r="AQ120" i="12"/>
  <c r="AQ119" i="12"/>
  <c r="AH120" i="12"/>
  <c r="AF123" i="12"/>
  <c r="BX122" i="12"/>
  <c r="BX123" i="12" l="1"/>
  <c r="BY122" i="12"/>
  <c r="AG123" i="12"/>
  <c r="AH121" i="12"/>
  <c r="K124" i="12" s="1"/>
  <c r="CQ127" i="12"/>
  <c r="CK127" i="12"/>
  <c r="CE127" i="12"/>
  <c r="BY127" i="12"/>
  <c r="BS127" i="12"/>
  <c r="BM127" i="12"/>
  <c r="BG127" i="12"/>
  <c r="BA127" i="12"/>
  <c r="AU127" i="12"/>
  <c r="CP127" i="12"/>
  <c r="CJ127" i="12"/>
  <c r="CD127" i="12"/>
  <c r="BX127" i="12"/>
  <c r="BR127" i="12"/>
  <c r="BL127" i="12"/>
  <c r="BF127" i="12"/>
  <c r="AZ127" i="12"/>
  <c r="AT127" i="12"/>
  <c r="AV129" i="12"/>
  <c r="CO127" i="12"/>
  <c r="CG127" i="12"/>
  <c r="BW127" i="12"/>
  <c r="BO127" i="12"/>
  <c r="BE127" i="12"/>
  <c r="AW127" i="12"/>
  <c r="CN127" i="12"/>
  <c r="CF127" i="12"/>
  <c r="BV127" i="12"/>
  <c r="BN127" i="12"/>
  <c r="BD127" i="12"/>
  <c r="AV127" i="12"/>
  <c r="CL127" i="12"/>
  <c r="BZ127" i="12"/>
  <c r="BJ127" i="12"/>
  <c r="AX127" i="12"/>
  <c r="CH127" i="12"/>
  <c r="BT127" i="12"/>
  <c r="BH127" i="12"/>
  <c r="CC127" i="12"/>
  <c r="BC127" i="12"/>
  <c r="C128" i="12"/>
  <c r="CB127" i="12"/>
  <c r="BP127" i="12"/>
  <c r="BB127" i="12"/>
  <c r="C127" i="12"/>
  <c r="CM127" i="12"/>
  <c r="CA127" i="12"/>
  <c r="BK127" i="12"/>
  <c r="AY127" i="12"/>
  <c r="D126" i="12"/>
  <c r="CI127" i="12"/>
  <c r="BU127" i="12"/>
  <c r="BI127" i="12"/>
  <c r="BQ127" i="12"/>
  <c r="I124" i="12"/>
  <c r="T124" i="12"/>
  <c r="G124" i="12"/>
  <c r="E124" i="12"/>
  <c r="C124" i="12"/>
  <c r="P124" i="12"/>
  <c r="N124" i="12"/>
  <c r="AJ120" i="12"/>
  <c r="AR120" i="12" s="1"/>
  <c r="AW129" i="12" l="1"/>
  <c r="E126" i="12"/>
  <c r="D128" i="12"/>
  <c r="D129" i="12" s="1"/>
  <c r="D127" i="12"/>
  <c r="AK121" i="12"/>
  <c r="AH122" i="12"/>
  <c r="BZ123" i="12" s="1"/>
  <c r="C129" i="12"/>
  <c r="AH123" i="12"/>
  <c r="AP123" i="12"/>
  <c r="BY123" i="12"/>
  <c r="AT123" i="12" s="1"/>
  <c r="S117" i="12" s="1"/>
  <c r="AM123" i="12" l="1"/>
  <c r="AC124" i="12"/>
  <c r="AG124" i="12"/>
  <c r="D131" i="12"/>
  <c r="AV130" i="12"/>
  <c r="AV131" i="12" s="1"/>
  <c r="AL122" i="12"/>
  <c r="AT124" i="12"/>
  <c r="V124" i="12"/>
  <c r="R124" i="12"/>
  <c r="AU130" i="12"/>
  <c r="C131" i="12"/>
  <c r="AX129" i="12"/>
  <c r="E127" i="12"/>
  <c r="F126" i="12"/>
  <c r="E128" i="12"/>
  <c r="AQ124" i="12" l="1"/>
  <c r="F127" i="12"/>
  <c r="G126" i="12"/>
  <c r="F128" i="12"/>
  <c r="F129" i="12" s="1"/>
  <c r="AY129" i="12"/>
  <c r="AU131" i="12"/>
  <c r="E129" i="12"/>
  <c r="E131" i="12" l="1"/>
  <c r="AW130" i="12"/>
  <c r="AX130" i="12"/>
  <c r="F131" i="12"/>
  <c r="H126" i="12"/>
  <c r="G128" i="12"/>
  <c r="G127" i="12"/>
  <c r="AZ129" i="12"/>
  <c r="AW131" i="12" l="1"/>
  <c r="AX131" i="12"/>
  <c r="G129" i="12"/>
  <c r="H128" i="12"/>
  <c r="H129" i="12" s="1"/>
  <c r="BA129" i="12"/>
  <c r="I126" i="12"/>
  <c r="H127" i="12"/>
  <c r="I128" i="12" l="1"/>
  <c r="I127" i="12"/>
  <c r="BB129" i="12"/>
  <c r="J126" i="12"/>
  <c r="G131" i="12"/>
  <c r="AY130" i="12"/>
  <c r="H131" i="12"/>
  <c r="AZ130" i="12"/>
  <c r="AZ131" i="12" l="1"/>
  <c r="BC129" i="12"/>
  <c r="J128" i="12"/>
  <c r="J127" i="12"/>
  <c r="K126" i="12"/>
  <c r="AY131" i="12"/>
  <c r="I129" i="12"/>
  <c r="J129" i="12" l="1"/>
  <c r="BA130" i="12"/>
  <c r="I131" i="12"/>
  <c r="BD129" i="12"/>
  <c r="K127" i="12"/>
  <c r="K128" i="12"/>
  <c r="L126" i="12"/>
  <c r="BA131" i="12" l="1"/>
  <c r="L127" i="12"/>
  <c r="M126" i="12"/>
  <c r="BE129" i="12"/>
  <c r="L128" i="12"/>
  <c r="L129" i="12" s="1"/>
  <c r="K129" i="12"/>
  <c r="J131" i="12"/>
  <c r="BB130" i="12"/>
  <c r="BB131" i="12" l="1"/>
  <c r="K131" i="12"/>
  <c r="BC130" i="12"/>
  <c r="BD130" i="12"/>
  <c r="L131" i="12"/>
  <c r="N126" i="12"/>
  <c r="M128" i="12"/>
  <c r="M129" i="12" s="1"/>
  <c r="BF129" i="12"/>
  <c r="M127" i="12"/>
  <c r="BC131" i="12" l="1"/>
  <c r="BD131" i="12"/>
  <c r="BE130" i="12"/>
  <c r="M131" i="12"/>
  <c r="N128" i="12"/>
  <c r="N129" i="12" s="1"/>
  <c r="O126" i="12"/>
  <c r="N127" i="12"/>
  <c r="BG129" i="12"/>
  <c r="P126" i="12" l="1"/>
  <c r="BH129" i="12"/>
  <c r="O128" i="12"/>
  <c r="O129" i="12" s="1"/>
  <c r="O127" i="12"/>
  <c r="BF130" i="12"/>
  <c r="N131" i="12"/>
  <c r="BE131" i="12"/>
  <c r="BF131" i="12" l="1"/>
  <c r="O131" i="12"/>
  <c r="BG130" i="12"/>
  <c r="BI129" i="12"/>
  <c r="Q126" i="12"/>
  <c r="P128" i="12"/>
  <c r="P129" i="12" s="1"/>
  <c r="P127" i="12"/>
  <c r="BG131" i="12" l="1"/>
  <c r="BH130" i="12"/>
  <c r="P131" i="12"/>
  <c r="BJ129" i="12"/>
  <c r="Q127" i="12"/>
  <c r="Q128" i="12"/>
  <c r="Q129" i="12" s="1"/>
  <c r="R126" i="12"/>
  <c r="Q131" i="12" l="1"/>
  <c r="BI130" i="12"/>
  <c r="R127" i="12"/>
  <c r="S126" i="12"/>
  <c r="R128" i="12"/>
  <c r="R129" i="12" s="1"/>
  <c r="BK129" i="12"/>
  <c r="BH131" i="12"/>
  <c r="BI131" i="12" l="1"/>
  <c r="BJ130" i="12"/>
  <c r="R131" i="12"/>
  <c r="T126" i="12"/>
  <c r="S128" i="12"/>
  <c r="S129" i="12" s="1"/>
  <c r="S127" i="12"/>
  <c r="BL129" i="12"/>
  <c r="S131" i="12" l="1"/>
  <c r="BK130" i="12"/>
  <c r="T128" i="12"/>
  <c r="T129" i="12" s="1"/>
  <c r="T127" i="12"/>
  <c r="BM129" i="12"/>
  <c r="U126" i="12"/>
  <c r="BJ131" i="12"/>
  <c r="BK131" i="12" l="1"/>
  <c r="BN129" i="12"/>
  <c r="U128" i="12"/>
  <c r="U129" i="12" s="1"/>
  <c r="U127" i="12"/>
  <c r="V126" i="12"/>
  <c r="BL130" i="12"/>
  <c r="T131" i="12"/>
  <c r="BL131" i="12" l="1"/>
  <c r="BO129" i="12"/>
  <c r="W126" i="12"/>
  <c r="V128" i="12"/>
  <c r="V129" i="12" s="1"/>
  <c r="V127" i="12"/>
  <c r="U131" i="12"/>
  <c r="BM130" i="12"/>
  <c r="BM131" i="12" l="1"/>
  <c r="BN130" i="12"/>
  <c r="V131" i="12"/>
  <c r="BP129" i="12"/>
  <c r="W127" i="12"/>
  <c r="X126" i="12"/>
  <c r="W128" i="12"/>
  <c r="W129" i="12" s="1"/>
  <c r="BN131" i="12" l="1"/>
  <c r="W131" i="12"/>
  <c r="BO130" i="12"/>
  <c r="X127" i="12"/>
  <c r="Y126" i="12"/>
  <c r="BQ129" i="12"/>
  <c r="X128" i="12"/>
  <c r="X129" i="12" s="1"/>
  <c r="BO131" i="12" l="1"/>
  <c r="BP130" i="12"/>
  <c r="X131" i="12"/>
  <c r="Z126" i="12"/>
  <c r="Y128" i="12"/>
  <c r="Y129" i="12" s="1"/>
  <c r="Y127" i="12"/>
  <c r="BR129" i="12"/>
  <c r="BQ130" i="12" l="1"/>
  <c r="Y131" i="12"/>
  <c r="Z128" i="12"/>
  <c r="Z129" i="12" s="1"/>
  <c r="AA126" i="12"/>
  <c r="Z127" i="12"/>
  <c r="BS129" i="12"/>
  <c r="BP131" i="12"/>
  <c r="BQ131" i="12" l="1"/>
  <c r="Z131" i="12"/>
  <c r="BR130" i="12"/>
  <c r="AA128" i="12"/>
  <c r="AA129" i="12" s="1"/>
  <c r="AA127" i="12"/>
  <c r="AB126" i="12"/>
  <c r="BT129" i="12"/>
  <c r="AA131" i="12" l="1"/>
  <c r="BS130" i="12"/>
  <c r="BR131" i="12"/>
  <c r="BU129" i="12"/>
  <c r="AB128" i="12"/>
  <c r="AB129" i="12" s="1"/>
  <c r="AB127" i="12"/>
  <c r="AC126" i="12"/>
  <c r="BS131" i="12" l="1"/>
  <c r="AB131" i="12"/>
  <c r="BT130" i="12"/>
  <c r="BV129" i="12"/>
  <c r="AC127" i="12"/>
  <c r="AC128" i="12"/>
  <c r="AC129" i="12" s="1"/>
  <c r="AD126" i="12"/>
  <c r="BT131" i="12" l="1"/>
  <c r="AD127" i="12"/>
  <c r="AE126" i="12"/>
  <c r="BW129" i="12"/>
  <c r="AD128" i="12"/>
  <c r="AD129" i="12" s="1"/>
  <c r="AC131" i="12"/>
  <c r="BU130" i="12"/>
  <c r="BU131" i="12" l="1"/>
  <c r="AF126" i="12"/>
  <c r="AE128" i="12"/>
  <c r="AE129" i="12" s="1"/>
  <c r="BX129" i="12"/>
  <c r="AE127" i="12"/>
  <c r="BV130" i="12"/>
  <c r="AD131" i="12"/>
  <c r="BV131" i="12" l="1"/>
  <c r="AE131" i="12"/>
  <c r="BW130" i="12"/>
  <c r="AF128" i="12"/>
  <c r="AF129" i="12" s="1"/>
  <c r="AG126" i="12"/>
  <c r="BY129" i="12"/>
  <c r="AF127" i="12"/>
  <c r="BW131" i="12" l="1"/>
  <c r="AG128" i="12"/>
  <c r="AG127" i="12"/>
  <c r="BZ129" i="12"/>
  <c r="A133" i="12"/>
  <c r="AF131" i="12"/>
  <c r="BX130" i="12"/>
  <c r="BX131" i="12" l="1"/>
  <c r="AU137" i="12"/>
  <c r="C134" i="12"/>
  <c r="AG129" i="12"/>
  <c r="AQ126" i="12"/>
  <c r="AQ127" i="12"/>
  <c r="AH128" i="12"/>
  <c r="AQ128" i="12"/>
  <c r="R132" i="12" l="1"/>
  <c r="AQ132" i="12" s="1"/>
  <c r="E132" i="12"/>
  <c r="P132" i="12"/>
  <c r="C132" i="12"/>
  <c r="AR128" i="12"/>
  <c r="I132" i="12"/>
  <c r="G132" i="12"/>
  <c r="AJ128" i="12"/>
  <c r="T132" i="12"/>
  <c r="AT132" i="12"/>
  <c r="K132" i="12"/>
  <c r="N132" i="12"/>
  <c r="V132" i="12"/>
  <c r="AG131" i="12"/>
  <c r="BY130" i="12"/>
  <c r="AH129" i="12"/>
  <c r="AV137" i="12"/>
  <c r="AY135" i="12"/>
  <c r="AX135" i="12"/>
  <c r="C135" i="12"/>
  <c r="C136" i="12"/>
  <c r="AZ135" i="12"/>
  <c r="AW135" i="12"/>
  <c r="BA135" i="12"/>
  <c r="D134" i="12"/>
  <c r="BB135" i="12"/>
  <c r="AV135" i="12"/>
  <c r="AU135" i="12"/>
  <c r="AT135" i="12"/>
  <c r="BY131" i="12" l="1"/>
  <c r="AT131" i="12" s="1"/>
  <c r="C137" i="12"/>
  <c r="AH130" i="12"/>
  <c r="AL130" i="12" s="1"/>
  <c r="AK129" i="12"/>
  <c r="AP131" i="12"/>
  <c r="AH131" i="12"/>
  <c r="AM131" i="12" s="1"/>
  <c r="D135" i="12"/>
  <c r="E134" i="12"/>
  <c r="D136" i="12"/>
  <c r="D137" i="12" s="1"/>
  <c r="AW137" i="12"/>
  <c r="S125" i="12" l="1"/>
  <c r="D139" i="12"/>
  <c r="AV138" i="12"/>
  <c r="F134" i="12"/>
  <c r="E136" i="12"/>
  <c r="E135" i="12"/>
  <c r="AX137" i="12"/>
  <c r="BZ131" i="12"/>
  <c r="C139" i="12"/>
  <c r="AU138" i="12"/>
  <c r="AV139" i="12" l="1"/>
  <c r="AU139" i="12"/>
  <c r="E137" i="12"/>
  <c r="F136" i="12"/>
  <c r="AY137" i="12"/>
  <c r="F135" i="12"/>
  <c r="G134" i="12"/>
  <c r="AW138" i="12" l="1"/>
  <c r="E139" i="12"/>
  <c r="H134" i="12"/>
  <c r="AZ137" i="12"/>
  <c r="G136" i="12"/>
  <c r="G137" i="12" s="1"/>
  <c r="G135" i="12"/>
  <c r="F137" i="12"/>
  <c r="AW139" i="12" l="1"/>
  <c r="BA137" i="12"/>
  <c r="I134" i="12"/>
  <c r="H136" i="12"/>
  <c r="H135" i="12"/>
  <c r="F139" i="12"/>
  <c r="AX138" i="12"/>
  <c r="AY138" i="12"/>
  <c r="G139" i="12"/>
  <c r="AY139" i="12" l="1"/>
  <c r="H137" i="12"/>
  <c r="BB137" i="12"/>
  <c r="I135" i="12"/>
  <c r="J134" i="12"/>
  <c r="I136" i="12"/>
  <c r="I137" i="12" s="1"/>
  <c r="AX139" i="12"/>
  <c r="I139" i="12" l="1"/>
  <c r="BA138" i="12"/>
  <c r="J135" i="12"/>
  <c r="K134" i="12"/>
  <c r="J136" i="12"/>
  <c r="BC137" i="12"/>
  <c r="H139" i="12"/>
  <c r="AZ138" i="12"/>
  <c r="BA139" i="12" l="1"/>
  <c r="AZ139" i="12"/>
  <c r="L134" i="12"/>
  <c r="K136" i="12"/>
  <c r="K137" i="12" s="1"/>
  <c r="BD137" i="12"/>
  <c r="K135" i="12"/>
  <c r="J137" i="12"/>
  <c r="J139" i="12" l="1"/>
  <c r="BB138" i="12"/>
  <c r="K139" i="12"/>
  <c r="BC138" i="12"/>
  <c r="L136" i="12"/>
  <c r="L137" i="12" s="1"/>
  <c r="L135" i="12"/>
  <c r="BE137" i="12"/>
  <c r="M134" i="12"/>
  <c r="BB139" i="12" l="1"/>
  <c r="BC139" i="12"/>
  <c r="L139" i="12"/>
  <c r="BD138" i="12"/>
  <c r="M136" i="12"/>
  <c r="M137" i="12" s="1"/>
  <c r="M135" i="12"/>
  <c r="BF137" i="12"/>
  <c r="N134" i="12"/>
  <c r="BD139" i="12" l="1"/>
  <c r="BG137" i="12"/>
  <c r="N136" i="12"/>
  <c r="N137" i="12" s="1"/>
  <c r="N135" i="12"/>
  <c r="O134" i="12"/>
  <c r="M139" i="12"/>
  <c r="BE138" i="12"/>
  <c r="BE139" i="12" l="1"/>
  <c r="BH137" i="12"/>
  <c r="O135" i="12"/>
  <c r="P134" i="12"/>
  <c r="O136" i="12"/>
  <c r="O137" i="12" s="1"/>
  <c r="BF138" i="12"/>
  <c r="N139" i="12"/>
  <c r="BF139" i="12" l="1"/>
  <c r="O139" i="12"/>
  <c r="BG138" i="12"/>
  <c r="P135" i="12"/>
  <c r="Q134" i="12"/>
  <c r="BI137" i="12"/>
  <c r="P136" i="12"/>
  <c r="P137" i="12" s="1"/>
  <c r="BH138" i="12" l="1"/>
  <c r="P139" i="12"/>
  <c r="R134" i="12"/>
  <c r="Q136" i="12"/>
  <c r="Q137" i="12" s="1"/>
  <c r="BJ137" i="12"/>
  <c r="Q135" i="12"/>
  <c r="BG139" i="12"/>
  <c r="Q139" i="12" l="1"/>
  <c r="BI138" i="12"/>
  <c r="R136" i="12"/>
  <c r="R137" i="12" s="1"/>
  <c r="S134" i="12"/>
  <c r="R135" i="12"/>
  <c r="BK137" i="12"/>
  <c r="BH139" i="12"/>
  <c r="BI139" i="12" l="1"/>
  <c r="T134" i="12"/>
  <c r="BL137" i="12"/>
  <c r="S136" i="12"/>
  <c r="S137" i="12" s="1"/>
  <c r="S135" i="12"/>
  <c r="R139" i="12"/>
  <c r="BJ138" i="12"/>
  <c r="BJ139" i="12" l="1"/>
  <c r="S139" i="12"/>
  <c r="BK138" i="12"/>
  <c r="BM137" i="12"/>
  <c r="T136" i="12"/>
  <c r="T137" i="12" s="1"/>
  <c r="T135" i="12"/>
  <c r="U134" i="12"/>
  <c r="BK139" i="12" l="1"/>
  <c r="BN137" i="12"/>
  <c r="U135" i="12"/>
  <c r="U136" i="12"/>
  <c r="U137" i="12" s="1"/>
  <c r="V134" i="12"/>
  <c r="BL138" i="12"/>
  <c r="T139" i="12"/>
  <c r="BL139" i="12" l="1"/>
  <c r="V135" i="12"/>
  <c r="W134" i="12"/>
  <c r="BO137" i="12"/>
  <c r="V136" i="12"/>
  <c r="V137" i="12" s="1"/>
  <c r="U139" i="12"/>
  <c r="BM138" i="12"/>
  <c r="BM139" i="12" l="1"/>
  <c r="V139" i="12"/>
  <c r="BN138" i="12"/>
  <c r="X134" i="12"/>
  <c r="W136" i="12"/>
  <c r="W137" i="12" s="1"/>
  <c r="W135" i="12"/>
  <c r="BP137" i="12"/>
  <c r="X136" i="12" l="1"/>
  <c r="X137" i="12" s="1"/>
  <c r="BQ137" i="12"/>
  <c r="X135" i="12"/>
  <c r="Y134" i="12"/>
  <c r="BN139" i="12"/>
  <c r="BO138" i="12"/>
  <c r="W139" i="12"/>
  <c r="BO139" i="12" l="1"/>
  <c r="Z134" i="12"/>
  <c r="BR137" i="12"/>
  <c r="Y136" i="12"/>
  <c r="Y137" i="12" s="1"/>
  <c r="Y135" i="12"/>
  <c r="BP138" i="12"/>
  <c r="X139" i="12"/>
  <c r="Y139" i="12" l="1"/>
  <c r="BQ138" i="12"/>
  <c r="BP139" i="12"/>
  <c r="BS137" i="12"/>
  <c r="AA134" i="12"/>
  <c r="Z136" i="12"/>
  <c r="Z137" i="12" s="1"/>
  <c r="Z135" i="12"/>
  <c r="BQ139" i="12" l="1"/>
  <c r="Z139" i="12"/>
  <c r="BR138" i="12"/>
  <c r="BT137" i="12"/>
  <c r="AA135" i="12"/>
  <c r="AA136" i="12"/>
  <c r="AA137" i="12" s="1"/>
  <c r="AB134" i="12"/>
  <c r="BR139" i="12" l="1"/>
  <c r="AA139" i="12"/>
  <c r="BS138" i="12"/>
  <c r="AB135" i="12"/>
  <c r="AC134" i="12"/>
  <c r="AB136" i="12"/>
  <c r="AB137" i="12" s="1"/>
  <c r="BU137" i="12"/>
  <c r="BS139" i="12" l="1"/>
  <c r="BT138" i="12"/>
  <c r="AB139" i="12"/>
  <c r="AD134" i="12"/>
  <c r="AC136" i="12"/>
  <c r="AC137" i="12" s="1"/>
  <c r="BV137" i="12"/>
  <c r="AC135" i="12"/>
  <c r="BT139" i="12" l="1"/>
  <c r="BU138" i="12"/>
  <c r="AC139" i="12"/>
  <c r="AD136" i="12"/>
  <c r="AD137" i="12" s="1"/>
  <c r="AD135" i="12"/>
  <c r="AE134" i="12"/>
  <c r="BW137" i="12"/>
  <c r="AE136" i="12" l="1"/>
  <c r="AE137" i="12" s="1"/>
  <c r="AE135" i="12"/>
  <c r="BX137" i="12"/>
  <c r="AF134" i="12"/>
  <c r="AD139" i="12"/>
  <c r="BV138" i="12"/>
  <c r="BU139" i="12"/>
  <c r="BV139" i="12" l="1"/>
  <c r="BY137" i="12"/>
  <c r="AF136" i="12"/>
  <c r="AF137" i="12" s="1"/>
  <c r="AF135" i="12"/>
  <c r="AG134" i="12"/>
  <c r="AE139" i="12"/>
  <c r="BW138" i="12"/>
  <c r="BW139" i="12" l="1"/>
  <c r="AF139" i="12"/>
  <c r="BX138" i="12"/>
  <c r="BZ137" i="12"/>
  <c r="AG135" i="12"/>
  <c r="AG136" i="12"/>
  <c r="CI135" i="12"/>
  <c r="CM135" i="12"/>
  <c r="CA135" i="12"/>
  <c r="CJ135" i="12"/>
  <c r="CH135" i="12"/>
  <c r="BL135" i="12"/>
  <c r="BG135" i="12"/>
  <c r="BY135" i="12"/>
  <c r="CB135" i="12"/>
  <c r="BC135" i="12"/>
  <c r="BF135" i="12"/>
  <c r="CC135" i="12"/>
  <c r="CQ135" i="12"/>
  <c r="BJ135" i="12"/>
  <c r="BZ135" i="12"/>
  <c r="BH135" i="12"/>
  <c r="BS135" i="12"/>
  <c r="CN135" i="12"/>
  <c r="BM135" i="12"/>
  <c r="CE135" i="12"/>
  <c r="BV135" i="12"/>
  <c r="CD135" i="12"/>
  <c r="CG135" i="12"/>
  <c r="CL135" i="12"/>
  <c r="BW135" i="12"/>
  <c r="BI135" i="12"/>
  <c r="CF135" i="12"/>
  <c r="BN135" i="12"/>
  <c r="CO135" i="12"/>
  <c r="BR135" i="12"/>
  <c r="BT135" i="12"/>
  <c r="BP135" i="12"/>
  <c r="CP135" i="12"/>
  <c r="BE135" i="12"/>
  <c r="BO135" i="12"/>
  <c r="BU135" i="12"/>
  <c r="BQ135" i="12"/>
  <c r="CK135" i="12"/>
  <c r="BD135" i="12"/>
  <c r="A141" i="12"/>
  <c r="BK135" i="12"/>
  <c r="BX135" i="12"/>
  <c r="BX139" i="12" l="1"/>
  <c r="AG137" i="12"/>
  <c r="AQ135" i="12"/>
  <c r="AQ134" i="12"/>
  <c r="AQ136" i="12"/>
  <c r="AH136" i="12"/>
  <c r="C142" i="12"/>
  <c r="AU145" i="12"/>
  <c r="N140" i="12" l="1"/>
  <c r="AT140" i="12"/>
  <c r="K140" i="12"/>
  <c r="AJ136" i="12"/>
  <c r="P140" i="12"/>
  <c r="I140" i="12"/>
  <c r="E140" i="12"/>
  <c r="R140" i="12"/>
  <c r="AQ140" i="12" s="1"/>
  <c r="G140" i="12"/>
  <c r="C140" i="12"/>
  <c r="V140" i="12"/>
  <c r="T140" i="12"/>
  <c r="AR136" i="12"/>
  <c r="AW143" i="12"/>
  <c r="D142" i="12"/>
  <c r="C144" i="12"/>
  <c r="BB143" i="12"/>
  <c r="AV143" i="12"/>
  <c r="AT143" i="12"/>
  <c r="BA143" i="12"/>
  <c r="AZ143" i="12"/>
  <c r="C143" i="12"/>
  <c r="AX143" i="12"/>
  <c r="AY143" i="12"/>
  <c r="AU143" i="12"/>
  <c r="AV145" i="12"/>
  <c r="AG139" i="12"/>
  <c r="BY138" i="12"/>
  <c r="AH137" i="12"/>
  <c r="AH138" i="12" l="1"/>
  <c r="AL138" i="12" s="1"/>
  <c r="AK137" i="12"/>
  <c r="C145" i="12"/>
  <c r="BY139" i="12"/>
  <c r="AT139" i="12" s="1"/>
  <c r="D144" i="12"/>
  <c r="D145" i="12" s="1"/>
  <c r="E142" i="12"/>
  <c r="AW145" i="12"/>
  <c r="D143" i="12"/>
  <c r="AP139" i="12"/>
  <c r="AH139" i="12"/>
  <c r="AM139" i="12" s="1"/>
  <c r="S133" i="12" l="1"/>
  <c r="BZ139" i="12"/>
  <c r="AX145" i="12"/>
  <c r="E144" i="12"/>
  <c r="E143" i="12"/>
  <c r="F142" i="12"/>
  <c r="D147" i="12"/>
  <c r="AV146" i="12"/>
  <c r="C147" i="12"/>
  <c r="AU146" i="12"/>
  <c r="AU147" i="12" l="1"/>
  <c r="AV147" i="12"/>
  <c r="AY145" i="12"/>
  <c r="F144" i="12"/>
  <c r="F145" i="12" s="1"/>
  <c r="F143" i="12"/>
  <c r="G142" i="12"/>
  <c r="E145" i="12"/>
  <c r="AZ145" i="12" l="1"/>
  <c r="G143" i="12"/>
  <c r="G144" i="12"/>
  <c r="H142" i="12"/>
  <c r="F147" i="12"/>
  <c r="AX146" i="12"/>
  <c r="AW146" i="12"/>
  <c r="E147" i="12"/>
  <c r="AW147" i="12" l="1"/>
  <c r="AX147" i="12"/>
  <c r="H143" i="12"/>
  <c r="I142" i="12"/>
  <c r="BA145" i="12"/>
  <c r="H144" i="12"/>
  <c r="H145" i="12" s="1"/>
  <c r="G145" i="12"/>
  <c r="AY146" i="12" l="1"/>
  <c r="G147" i="12"/>
  <c r="AZ146" i="12"/>
  <c r="H147" i="12"/>
  <c r="J142" i="12"/>
  <c r="I144" i="12"/>
  <c r="I143" i="12"/>
  <c r="BB145" i="12"/>
  <c r="AY147" i="12" l="1"/>
  <c r="AZ147" i="12"/>
  <c r="I145" i="12"/>
  <c r="J144" i="12"/>
  <c r="J145" i="12" s="1"/>
  <c r="BC145" i="12"/>
  <c r="K142" i="12"/>
  <c r="J143" i="12"/>
  <c r="BB146" i="12" l="1"/>
  <c r="J147" i="12"/>
  <c r="L142" i="12"/>
  <c r="K143" i="12"/>
  <c r="BD145" i="12"/>
  <c r="K144" i="12"/>
  <c r="BA146" i="12"/>
  <c r="I147" i="12"/>
  <c r="K145" i="12" l="1"/>
  <c r="BE145" i="12"/>
  <c r="M142" i="12"/>
  <c r="L144" i="12"/>
  <c r="L145" i="12" s="1"/>
  <c r="L143" i="12"/>
  <c r="BA147" i="12"/>
  <c r="BB147" i="12"/>
  <c r="L147" i="12" l="1"/>
  <c r="BD146" i="12"/>
  <c r="BF145" i="12"/>
  <c r="M143" i="12"/>
  <c r="M144" i="12"/>
  <c r="M145" i="12" s="1"/>
  <c r="N142" i="12"/>
  <c r="BC146" i="12"/>
  <c r="K147" i="12"/>
  <c r="BC147" i="12" l="1"/>
  <c r="M147" i="12"/>
  <c r="BE146" i="12"/>
  <c r="N143" i="12"/>
  <c r="O142" i="12"/>
  <c r="N144" i="12"/>
  <c r="N145" i="12" s="1"/>
  <c r="BG145" i="12"/>
  <c r="BD147" i="12"/>
  <c r="BE147" i="12" l="1"/>
  <c r="P142" i="12"/>
  <c r="O144" i="12"/>
  <c r="O145" i="12" s="1"/>
  <c r="O143" i="12"/>
  <c r="BH145" i="12"/>
  <c r="N147" i="12"/>
  <c r="BF146" i="12"/>
  <c r="BF147" i="12" l="1"/>
  <c r="O147" i="12"/>
  <c r="BG146" i="12"/>
  <c r="P144" i="12"/>
  <c r="P145" i="12" s="1"/>
  <c r="P143" i="12"/>
  <c r="Q142" i="12"/>
  <c r="BI145" i="12"/>
  <c r="BG147" i="12" l="1"/>
  <c r="Q144" i="12"/>
  <c r="Q145" i="12" s="1"/>
  <c r="Q143" i="12"/>
  <c r="BJ145" i="12"/>
  <c r="R142" i="12"/>
  <c r="BH146" i="12"/>
  <c r="P147" i="12"/>
  <c r="BH147" i="12" l="1"/>
  <c r="BK145" i="12"/>
  <c r="S142" i="12"/>
  <c r="R144" i="12"/>
  <c r="R145" i="12" s="1"/>
  <c r="R143" i="12"/>
  <c r="BI146" i="12"/>
  <c r="Q147" i="12"/>
  <c r="BI147" i="12" l="1"/>
  <c r="BJ146" i="12"/>
  <c r="R147" i="12"/>
  <c r="BL145" i="12"/>
  <c r="S143" i="12"/>
  <c r="T142" i="12"/>
  <c r="S144" i="12"/>
  <c r="S145" i="12" s="1"/>
  <c r="BJ147" i="12" l="1"/>
  <c r="S147" i="12"/>
  <c r="BK146" i="12"/>
  <c r="T143" i="12"/>
  <c r="U142" i="12"/>
  <c r="BM145" i="12"/>
  <c r="T144" i="12"/>
  <c r="T145" i="12" s="1"/>
  <c r="BK147" i="12" l="1"/>
  <c r="BL146" i="12"/>
  <c r="T147" i="12"/>
  <c r="V142" i="12"/>
  <c r="U144" i="12"/>
  <c r="U145" i="12" s="1"/>
  <c r="BN145" i="12"/>
  <c r="U143" i="12"/>
  <c r="BL147" i="12" l="1"/>
  <c r="U147" i="12"/>
  <c r="BM146" i="12"/>
  <c r="V144" i="12"/>
  <c r="V145" i="12" s="1"/>
  <c r="W142" i="12"/>
  <c r="BO145" i="12"/>
  <c r="V143" i="12"/>
  <c r="BM147" i="12" l="1"/>
  <c r="W144" i="12"/>
  <c r="W145" i="12" s="1"/>
  <c r="BP145" i="12"/>
  <c r="W143" i="12"/>
  <c r="X142" i="12"/>
  <c r="BN146" i="12"/>
  <c r="V147" i="12"/>
  <c r="BN147" i="12" l="1"/>
  <c r="BQ145" i="12"/>
  <c r="X144" i="12"/>
  <c r="X145" i="12" s="1"/>
  <c r="X143" i="12"/>
  <c r="Y142" i="12"/>
  <c r="W147" i="12"/>
  <c r="BO146" i="12"/>
  <c r="BO147" i="12" l="1"/>
  <c r="BR145" i="12"/>
  <c r="Y143" i="12"/>
  <c r="Y144" i="12"/>
  <c r="Y145" i="12" s="1"/>
  <c r="Z142" i="12"/>
  <c r="BP146" i="12"/>
  <c r="X147" i="12"/>
  <c r="BP147" i="12" l="1"/>
  <c r="Z143" i="12"/>
  <c r="AA142" i="12"/>
  <c r="BS145" i="12"/>
  <c r="Z144" i="12"/>
  <c r="Z145" i="12" s="1"/>
  <c r="Y147" i="12"/>
  <c r="BQ146" i="12"/>
  <c r="BR146" i="12" l="1"/>
  <c r="Z147" i="12"/>
  <c r="AB142" i="12"/>
  <c r="AA144" i="12"/>
  <c r="AA145" i="12" s="1"/>
  <c r="AA143" i="12"/>
  <c r="BT145" i="12"/>
  <c r="BQ147" i="12"/>
  <c r="BS146" i="12" l="1"/>
  <c r="AA147" i="12"/>
  <c r="AB144" i="12"/>
  <c r="AB145" i="12" s="1"/>
  <c r="BU145" i="12"/>
  <c r="AB143" i="12"/>
  <c r="AC142" i="12"/>
  <c r="BR147" i="12"/>
  <c r="AD142" i="12" l="1"/>
  <c r="AC144" i="12"/>
  <c r="AC145" i="12" s="1"/>
  <c r="AC143" i="12"/>
  <c r="BV145" i="12"/>
  <c r="BT146" i="12"/>
  <c r="AB147" i="12"/>
  <c r="BS147" i="12"/>
  <c r="BW145" i="12" l="1"/>
  <c r="AE142" i="12"/>
  <c r="AD144" i="12"/>
  <c r="AD145" i="12" s="1"/>
  <c r="AD143" i="12"/>
  <c r="BT147" i="12"/>
  <c r="AC147" i="12"/>
  <c r="BU146" i="12"/>
  <c r="BU147" i="12" l="1"/>
  <c r="AD147" i="12"/>
  <c r="BV146" i="12"/>
  <c r="BX145" i="12"/>
  <c r="AE143" i="12"/>
  <c r="AF142" i="12"/>
  <c r="AE144" i="12"/>
  <c r="AE145" i="12" s="1"/>
  <c r="BV147" i="12" l="1"/>
  <c r="AE147" i="12"/>
  <c r="BW146" i="12"/>
  <c r="AF143" i="12"/>
  <c r="AG142" i="12"/>
  <c r="AF144" i="12"/>
  <c r="AF145" i="12" s="1"/>
  <c r="BY145" i="12"/>
  <c r="BX146" i="12" l="1"/>
  <c r="AF147" i="12"/>
  <c r="AG144" i="12"/>
  <c r="BZ145" i="12"/>
  <c r="AG143" i="12"/>
  <c r="CA143" i="12"/>
  <c r="BE143" i="12"/>
  <c r="CL143" i="12"/>
  <c r="CK143" i="12"/>
  <c r="CF143" i="12"/>
  <c r="CO143" i="12"/>
  <c r="BT143" i="12"/>
  <c r="BO143" i="12"/>
  <c r="CB143" i="12"/>
  <c r="CD143" i="12"/>
  <c r="BU143" i="12"/>
  <c r="A149" i="12"/>
  <c r="CJ143" i="12"/>
  <c r="CE143" i="12"/>
  <c r="BV143" i="12"/>
  <c r="CH143" i="12"/>
  <c r="BD143" i="12"/>
  <c r="BS143" i="12"/>
  <c r="CN143" i="12"/>
  <c r="BG143" i="12"/>
  <c r="BC143" i="12"/>
  <c r="CQ143" i="12"/>
  <c r="BI143" i="12"/>
  <c r="BL143" i="12"/>
  <c r="BN143" i="12"/>
  <c r="BQ143" i="12"/>
  <c r="CC143" i="12"/>
  <c r="CP143" i="12"/>
  <c r="BH143" i="12"/>
  <c r="BP143" i="12"/>
  <c r="BX143" i="12"/>
  <c r="BK143" i="12"/>
  <c r="BJ143" i="12"/>
  <c r="BZ143" i="12"/>
  <c r="BF143" i="12"/>
  <c r="BR143" i="12"/>
  <c r="CM143" i="12"/>
  <c r="BM143" i="12"/>
  <c r="CG143" i="12"/>
  <c r="BY143" i="12"/>
  <c r="CI143" i="12"/>
  <c r="BW143" i="12"/>
  <c r="BW147" i="12"/>
  <c r="C150" i="12" l="1"/>
  <c r="AU153" i="12"/>
  <c r="AG145" i="12"/>
  <c r="AQ144" i="12"/>
  <c r="AQ142" i="12"/>
  <c r="AH144" i="12"/>
  <c r="AQ143" i="12"/>
  <c r="BX147" i="12"/>
  <c r="V148" i="12" l="1"/>
  <c r="I148" i="12"/>
  <c r="T148" i="12"/>
  <c r="G148" i="12"/>
  <c r="AT148" i="12"/>
  <c r="P148" i="12"/>
  <c r="AJ144" i="12"/>
  <c r="N148" i="12"/>
  <c r="R148" i="12"/>
  <c r="AQ148" i="12" s="1"/>
  <c r="E148" i="12"/>
  <c r="K148" i="12"/>
  <c r="AR144" i="12"/>
  <c r="C148" i="12"/>
  <c r="BY146" i="12"/>
  <c r="AG147" i="12"/>
  <c r="AH145" i="12"/>
  <c r="BA151" i="12"/>
  <c r="AU151" i="12"/>
  <c r="AZ151" i="12"/>
  <c r="AT151" i="12"/>
  <c r="BB151" i="12"/>
  <c r="AY151" i="12"/>
  <c r="C152" i="12"/>
  <c r="C151" i="12"/>
  <c r="D150" i="12"/>
  <c r="AV151" i="12"/>
  <c r="AX151" i="12"/>
  <c r="AW151" i="12"/>
  <c r="AV153" i="12"/>
  <c r="BY147" i="12" l="1"/>
  <c r="AT147" i="12" s="1"/>
  <c r="AW153" i="12"/>
  <c r="D152" i="12"/>
  <c r="D153" i="12" s="1"/>
  <c r="D151" i="12"/>
  <c r="E150" i="12"/>
  <c r="AK145" i="12"/>
  <c r="AH146" i="12"/>
  <c r="AL146" i="12" s="1"/>
  <c r="C153" i="12"/>
  <c r="AP147" i="12"/>
  <c r="AH147" i="12"/>
  <c r="AM147" i="12" s="1"/>
  <c r="S141" i="12" l="1"/>
  <c r="BZ147" i="12"/>
  <c r="AU154" i="12"/>
  <c r="C155" i="12"/>
  <c r="AX153" i="12"/>
  <c r="E151" i="12"/>
  <c r="E152" i="12"/>
  <c r="F150" i="12"/>
  <c r="D155" i="12"/>
  <c r="AV154" i="12"/>
  <c r="AV155" i="12" l="1"/>
  <c r="F151" i="12"/>
  <c r="G150" i="12"/>
  <c r="F152" i="12"/>
  <c r="F153" i="12" s="1"/>
  <c r="AY153" i="12"/>
  <c r="AU155" i="12"/>
  <c r="E153" i="12"/>
  <c r="E155" i="12" l="1"/>
  <c r="AW154" i="12"/>
  <c r="F155" i="12"/>
  <c r="AX154" i="12"/>
  <c r="H150" i="12"/>
  <c r="G152" i="12"/>
  <c r="G151" i="12"/>
  <c r="AZ153" i="12"/>
  <c r="AW155" i="12" l="1"/>
  <c r="AX155" i="12"/>
  <c r="H152" i="12"/>
  <c r="H153" i="12" s="1"/>
  <c r="BA153" i="12"/>
  <c r="I150" i="12"/>
  <c r="H151" i="12"/>
  <c r="G153" i="12"/>
  <c r="AZ154" i="12" l="1"/>
  <c r="H155" i="12"/>
  <c r="G155" i="12"/>
  <c r="AY154" i="12"/>
  <c r="J150" i="12"/>
  <c r="I151" i="12"/>
  <c r="BB153" i="12"/>
  <c r="I152" i="12"/>
  <c r="AY155" i="12" l="1"/>
  <c r="I153" i="12"/>
  <c r="BC153" i="12"/>
  <c r="K150" i="12"/>
  <c r="J152" i="12"/>
  <c r="J151" i="12"/>
  <c r="AZ155" i="12"/>
  <c r="I155" i="12" l="1"/>
  <c r="BA154" i="12"/>
  <c r="J153" i="12"/>
  <c r="BD153" i="12"/>
  <c r="K151" i="12"/>
  <c r="K152" i="12"/>
  <c r="L150" i="12"/>
  <c r="BA155" i="12" l="1"/>
  <c r="L151" i="12"/>
  <c r="M150" i="12"/>
  <c r="L152" i="12"/>
  <c r="L153" i="12" s="1"/>
  <c r="BE153" i="12"/>
  <c r="J155" i="12"/>
  <c r="BB154" i="12"/>
  <c r="K153" i="12"/>
  <c r="BB155" i="12" l="1"/>
  <c r="BD154" i="12"/>
  <c r="L155" i="12"/>
  <c r="N150" i="12"/>
  <c r="M152" i="12"/>
  <c r="M153" i="12" s="1"/>
  <c r="BF153" i="12"/>
  <c r="M151" i="12"/>
  <c r="BC154" i="12"/>
  <c r="K155" i="12"/>
  <c r="N152" i="12" l="1"/>
  <c r="N153" i="12" s="1"/>
  <c r="N151" i="12"/>
  <c r="BG153" i="12"/>
  <c r="O150" i="12"/>
  <c r="BE154" i="12"/>
  <c r="M155" i="12"/>
  <c r="BC155" i="12"/>
  <c r="BD155" i="12"/>
  <c r="BE155" i="12" l="1"/>
  <c r="O152" i="12"/>
  <c r="O153" i="12" s="1"/>
  <c r="O151" i="12"/>
  <c r="BH153" i="12"/>
  <c r="P150" i="12"/>
  <c r="BF154" i="12"/>
  <c r="N155" i="12"/>
  <c r="BI153" i="12" l="1"/>
  <c r="P152" i="12"/>
  <c r="P153" i="12" s="1"/>
  <c r="P151" i="12"/>
  <c r="Q150" i="12"/>
  <c r="BF155" i="12"/>
  <c r="O155" i="12"/>
  <c r="BG154" i="12"/>
  <c r="BJ153" i="12" l="1"/>
  <c r="Q151" i="12"/>
  <c r="R150" i="12"/>
  <c r="Q152" i="12"/>
  <c r="Q153" i="12" s="1"/>
  <c r="P155" i="12"/>
  <c r="BH154" i="12"/>
  <c r="BH155" i="12" s="1"/>
  <c r="BG155" i="12"/>
  <c r="Q155" i="12" l="1"/>
  <c r="BI154" i="12"/>
  <c r="R151" i="12"/>
  <c r="S150" i="12"/>
  <c r="BK153" i="12"/>
  <c r="R152" i="12"/>
  <c r="R153" i="12" s="1"/>
  <c r="BI155" i="12" l="1"/>
  <c r="R155" i="12"/>
  <c r="BJ154" i="12"/>
  <c r="T150" i="12"/>
  <c r="S152" i="12"/>
  <c r="S153" i="12" s="1"/>
  <c r="S151" i="12"/>
  <c r="BL153" i="12"/>
  <c r="BJ155" i="12" l="1"/>
  <c r="BK154" i="12"/>
  <c r="S155" i="12"/>
  <c r="T152" i="12"/>
  <c r="T153" i="12" s="1"/>
  <c r="U150" i="12"/>
  <c r="BM153" i="12"/>
  <c r="T151" i="12"/>
  <c r="BK155" i="12" l="1"/>
  <c r="BL154" i="12"/>
  <c r="T155" i="12"/>
  <c r="U152" i="12"/>
  <c r="U153" i="12" s="1"/>
  <c r="V150" i="12"/>
  <c r="BN153" i="12"/>
  <c r="U151" i="12"/>
  <c r="BO153" i="12" l="1"/>
  <c r="V152" i="12"/>
  <c r="V153" i="12" s="1"/>
  <c r="V151" i="12"/>
  <c r="W150" i="12"/>
  <c r="U155" i="12"/>
  <c r="BM154" i="12"/>
  <c r="BL155" i="12"/>
  <c r="BM155" i="12" l="1"/>
  <c r="BN154" i="12"/>
  <c r="V155" i="12"/>
  <c r="BP153" i="12"/>
  <c r="W151" i="12"/>
  <c r="W152" i="12"/>
  <c r="W153" i="12" s="1"/>
  <c r="X150" i="12"/>
  <c r="X151" i="12" l="1"/>
  <c r="Y150" i="12"/>
  <c r="X152" i="12"/>
  <c r="X153" i="12" s="1"/>
  <c r="BQ153" i="12"/>
  <c r="W155" i="12"/>
  <c r="BO154" i="12"/>
  <c r="BN155" i="12"/>
  <c r="BO155" i="12" l="1"/>
  <c r="BP154" i="12"/>
  <c r="X155" i="12"/>
  <c r="Z150" i="12"/>
  <c r="Y152" i="12"/>
  <c r="Y153" i="12" s="1"/>
  <c r="Y151" i="12"/>
  <c r="BR153" i="12"/>
  <c r="BP155" i="12" l="1"/>
  <c r="Z152" i="12"/>
  <c r="Z153" i="12" s="1"/>
  <c r="BS153" i="12"/>
  <c r="Z151" i="12"/>
  <c r="AA150" i="12"/>
  <c r="Y155" i="12"/>
  <c r="BQ154" i="12"/>
  <c r="BQ155" i="12" l="1"/>
  <c r="AB150" i="12"/>
  <c r="AA152" i="12"/>
  <c r="AA153" i="12" s="1"/>
  <c r="AA151" i="12"/>
  <c r="BT153" i="12"/>
  <c r="Z155" i="12"/>
  <c r="BR154" i="12"/>
  <c r="BR155" i="12" l="1"/>
  <c r="BS154" i="12"/>
  <c r="AA155" i="12"/>
  <c r="BU153" i="12"/>
  <c r="AC150" i="12"/>
  <c r="AB152" i="12"/>
  <c r="AB153" i="12" s="1"/>
  <c r="AB151" i="12"/>
  <c r="BT154" i="12" l="1"/>
  <c r="AB155" i="12"/>
  <c r="BV153" i="12"/>
  <c r="AC151" i="12"/>
  <c r="AC152" i="12"/>
  <c r="AC153" i="12" s="1"/>
  <c r="AD150" i="12"/>
  <c r="BS155" i="12"/>
  <c r="BT155" i="12" l="1"/>
  <c r="AD151" i="12"/>
  <c r="AE150" i="12"/>
  <c r="AD152" i="12"/>
  <c r="AD153" i="12" s="1"/>
  <c r="BW153" i="12"/>
  <c r="AC155" i="12"/>
  <c r="BU154" i="12"/>
  <c r="BV154" i="12" l="1"/>
  <c r="AD155" i="12"/>
  <c r="AF150" i="12"/>
  <c r="AE152" i="12"/>
  <c r="AE153" i="12" s="1"/>
  <c r="AE151" i="12"/>
  <c r="BX153" i="12"/>
  <c r="BU155" i="12"/>
  <c r="BV155" i="12" l="1"/>
  <c r="BW154" i="12"/>
  <c r="AE155" i="12"/>
  <c r="AF152" i="12"/>
  <c r="AF153" i="12" s="1"/>
  <c r="AF151" i="12"/>
  <c r="AG150" i="12"/>
  <c r="BY153" i="12"/>
  <c r="BX154" i="12" l="1"/>
  <c r="AF155" i="12"/>
  <c r="AG152" i="12"/>
  <c r="AG151" i="12"/>
  <c r="BZ153" i="12"/>
  <c r="CP151" i="12"/>
  <c r="CC151" i="12"/>
  <c r="BU151" i="12"/>
  <c r="BY151" i="12"/>
  <c r="BN151" i="12"/>
  <c r="CN151" i="12"/>
  <c r="CD151" i="12"/>
  <c r="CE151" i="12"/>
  <c r="BR151" i="12"/>
  <c r="BZ151" i="12"/>
  <c r="CB151" i="12"/>
  <c r="BW151" i="12"/>
  <c r="BD151" i="12"/>
  <c r="BF151" i="12"/>
  <c r="BC151" i="12"/>
  <c r="BH151" i="12"/>
  <c r="BV151" i="12"/>
  <c r="CJ151" i="12"/>
  <c r="BP151" i="12"/>
  <c r="A157" i="12"/>
  <c r="CL151" i="12"/>
  <c r="BQ151" i="12"/>
  <c r="BL151" i="12"/>
  <c r="BT151" i="12"/>
  <c r="CA151" i="12"/>
  <c r="CK151" i="12"/>
  <c r="CM151" i="12"/>
  <c r="CG151" i="12"/>
  <c r="BK151" i="12"/>
  <c r="BI151" i="12"/>
  <c r="BO151" i="12"/>
  <c r="BM151" i="12"/>
  <c r="BS151" i="12"/>
  <c r="BX151" i="12"/>
  <c r="BE151" i="12"/>
  <c r="CF151" i="12"/>
  <c r="BG151" i="12"/>
  <c r="BJ151" i="12"/>
  <c r="CH151" i="12"/>
  <c r="CQ151" i="12"/>
  <c r="CO151" i="12"/>
  <c r="CI151" i="12"/>
  <c r="BW155" i="12"/>
  <c r="AG153" i="12" l="1"/>
  <c r="AH152" i="12"/>
  <c r="AQ151" i="12"/>
  <c r="AQ150" i="12"/>
  <c r="AQ152" i="12"/>
  <c r="AU161" i="12"/>
  <c r="C158" i="12"/>
  <c r="BX155" i="12"/>
  <c r="R156" i="12" l="1"/>
  <c r="AQ156" i="12" s="1"/>
  <c r="E156" i="12"/>
  <c r="P156" i="12"/>
  <c r="C156" i="12"/>
  <c r="AR152" i="12"/>
  <c r="AT156" i="12"/>
  <c r="T156" i="12"/>
  <c r="N156" i="12"/>
  <c r="I156" i="12"/>
  <c r="V156" i="12"/>
  <c r="K156" i="12"/>
  <c r="AJ152" i="12"/>
  <c r="G156" i="12"/>
  <c r="AV161" i="12"/>
  <c r="AY159" i="12"/>
  <c r="AX159" i="12"/>
  <c r="C159" i="12"/>
  <c r="AU159" i="12"/>
  <c r="D158" i="12"/>
  <c r="BB159" i="12"/>
  <c r="AT159" i="12"/>
  <c r="AZ159" i="12"/>
  <c r="AV159" i="12"/>
  <c r="BA159" i="12"/>
  <c r="AW159" i="12"/>
  <c r="C160" i="12"/>
  <c r="AG155" i="12"/>
  <c r="BY154" i="12"/>
  <c r="AH153" i="12"/>
  <c r="BY155" i="12" l="1"/>
  <c r="AT155" i="12" s="1"/>
  <c r="C161" i="12"/>
  <c r="AH155" i="12"/>
  <c r="AM155" i="12" s="1"/>
  <c r="AP155" i="12"/>
  <c r="D159" i="12"/>
  <c r="E158" i="12"/>
  <c r="D160" i="12"/>
  <c r="D161" i="12" s="1"/>
  <c r="AW161" i="12"/>
  <c r="AH154" i="12"/>
  <c r="AL154" i="12" s="1"/>
  <c r="AK153" i="12"/>
  <c r="S149" i="12" l="1"/>
  <c r="AV162" i="12"/>
  <c r="D163" i="12"/>
  <c r="C163" i="12"/>
  <c r="AU162" i="12"/>
  <c r="AU163" i="12" s="1"/>
  <c r="F158" i="12"/>
  <c r="E160" i="12"/>
  <c r="AX161" i="12"/>
  <c r="E159" i="12"/>
  <c r="BZ155" i="12"/>
  <c r="AV163" i="12" l="1"/>
  <c r="E161" i="12"/>
  <c r="F160" i="12"/>
  <c r="F161" i="12" s="1"/>
  <c r="G158" i="12"/>
  <c r="F159" i="12"/>
  <c r="AY161" i="12"/>
  <c r="G160" i="12" l="1"/>
  <c r="G159" i="12"/>
  <c r="AZ161" i="12"/>
  <c r="H158" i="12"/>
  <c r="E163" i="12"/>
  <c r="AW162" i="12"/>
  <c r="AX162" i="12"/>
  <c r="F163" i="12"/>
  <c r="AW163" i="12" l="1"/>
  <c r="G161" i="12"/>
  <c r="BA161" i="12"/>
  <c r="H160" i="12"/>
  <c r="H159" i="12"/>
  <c r="I158" i="12"/>
  <c r="AX163" i="12"/>
  <c r="BB161" i="12" l="1"/>
  <c r="I159" i="12"/>
  <c r="I160" i="12"/>
  <c r="J158" i="12"/>
  <c r="AY162" i="12"/>
  <c r="G163" i="12"/>
  <c r="H161" i="12"/>
  <c r="I161" i="12" l="1"/>
  <c r="J159" i="12"/>
  <c r="K158" i="12"/>
  <c r="BC161" i="12"/>
  <c r="J160" i="12"/>
  <c r="H163" i="12"/>
  <c r="AZ162" i="12"/>
  <c r="AY163" i="12"/>
  <c r="J161" i="12" l="1"/>
  <c r="AZ163" i="12"/>
  <c r="L158" i="12"/>
  <c r="K160" i="12"/>
  <c r="BD161" i="12"/>
  <c r="K159" i="12"/>
  <c r="I163" i="12"/>
  <c r="BA162" i="12"/>
  <c r="BA163" i="12" l="1"/>
  <c r="K161" i="12"/>
  <c r="J163" i="12"/>
  <c r="BB162" i="12"/>
  <c r="L160" i="12"/>
  <c r="L161" i="12" s="1"/>
  <c r="M158" i="12"/>
  <c r="BE161" i="12"/>
  <c r="L159" i="12"/>
  <c r="BB163" i="12" l="1"/>
  <c r="K163" i="12"/>
  <c r="BC162" i="12"/>
  <c r="N158" i="12"/>
  <c r="M160" i="12"/>
  <c r="M161" i="12" s="1"/>
  <c r="M159" i="12"/>
  <c r="BF161" i="12"/>
  <c r="BD162" i="12"/>
  <c r="L163" i="12"/>
  <c r="BC163" i="12" l="1"/>
  <c r="BG161" i="12"/>
  <c r="O158" i="12"/>
  <c r="N160" i="12"/>
  <c r="N161" i="12" s="1"/>
  <c r="N159" i="12"/>
  <c r="BD163" i="12"/>
  <c r="BE162" i="12"/>
  <c r="M163" i="12"/>
  <c r="BE163" i="12" l="1"/>
  <c r="N163" i="12"/>
  <c r="BF162" i="12"/>
  <c r="BH161" i="12"/>
  <c r="O159" i="12"/>
  <c r="O160" i="12"/>
  <c r="O161" i="12" s="1"/>
  <c r="P158" i="12"/>
  <c r="BG162" i="12" l="1"/>
  <c r="O163" i="12"/>
  <c r="BF163" i="12"/>
  <c r="P159" i="12"/>
  <c r="Q158" i="12"/>
  <c r="P160" i="12"/>
  <c r="P161" i="12" s="1"/>
  <c r="BI161" i="12"/>
  <c r="R158" i="12" l="1"/>
  <c r="Q160" i="12"/>
  <c r="Q161" i="12" s="1"/>
  <c r="Q159" i="12"/>
  <c r="BJ161" i="12"/>
  <c r="P163" i="12"/>
  <c r="BH162" i="12"/>
  <c r="BG163" i="12"/>
  <c r="BH163" i="12" l="1"/>
  <c r="BI162" i="12"/>
  <c r="Q163" i="12"/>
  <c r="R160" i="12"/>
  <c r="R161" i="12" s="1"/>
  <c r="R159" i="12"/>
  <c r="BK161" i="12"/>
  <c r="S158" i="12"/>
  <c r="BL161" i="12" l="1"/>
  <c r="S160" i="12"/>
  <c r="S161" i="12" s="1"/>
  <c r="S159" i="12"/>
  <c r="T158" i="12"/>
  <c r="R163" i="12"/>
  <c r="BJ162" i="12"/>
  <c r="BJ163" i="12" s="1"/>
  <c r="BI163" i="12"/>
  <c r="BK162" i="12" l="1"/>
  <c r="S163" i="12"/>
  <c r="BM161" i="12"/>
  <c r="U158" i="12"/>
  <c r="T160" i="12"/>
  <c r="T161" i="12" s="1"/>
  <c r="T159" i="12"/>
  <c r="T163" i="12" l="1"/>
  <c r="BL162" i="12"/>
  <c r="BN161" i="12"/>
  <c r="U159" i="12"/>
  <c r="V158" i="12"/>
  <c r="U160" i="12"/>
  <c r="U161" i="12" s="1"/>
  <c r="BK163" i="12"/>
  <c r="BL163" i="12" l="1"/>
  <c r="U163" i="12"/>
  <c r="BM162" i="12"/>
  <c r="V159" i="12"/>
  <c r="W158" i="12"/>
  <c r="BO161" i="12"/>
  <c r="V160" i="12"/>
  <c r="V161" i="12" s="1"/>
  <c r="BM163" i="12" l="1"/>
  <c r="X158" i="12"/>
  <c r="W160" i="12"/>
  <c r="W161" i="12" s="1"/>
  <c r="BP161" i="12"/>
  <c r="W159" i="12"/>
  <c r="BN162" i="12"/>
  <c r="V163" i="12"/>
  <c r="W163" i="12" l="1"/>
  <c r="BO162" i="12"/>
  <c r="BN163" i="12"/>
  <c r="X160" i="12"/>
  <c r="X161" i="12" s="1"/>
  <c r="BQ161" i="12"/>
  <c r="X159" i="12"/>
  <c r="Y158" i="12"/>
  <c r="BO163" i="12" l="1"/>
  <c r="Y160" i="12"/>
  <c r="Y161" i="12" s="1"/>
  <c r="Y159" i="12"/>
  <c r="BR161" i="12"/>
  <c r="Z158" i="12"/>
  <c r="X163" i="12"/>
  <c r="BP162" i="12"/>
  <c r="BS161" i="12" l="1"/>
  <c r="Z160" i="12"/>
  <c r="Z161" i="12" s="1"/>
  <c r="Z159" i="12"/>
  <c r="AA158" i="12"/>
  <c r="BQ162" i="12"/>
  <c r="Y163" i="12"/>
  <c r="BP163" i="12"/>
  <c r="BQ163" i="12" l="1"/>
  <c r="BT161" i="12"/>
  <c r="AA159" i="12"/>
  <c r="AA160" i="12"/>
  <c r="AA161" i="12" s="1"/>
  <c r="AB158" i="12"/>
  <c r="BR162" i="12"/>
  <c r="Z163" i="12"/>
  <c r="BR163" i="12" l="1"/>
  <c r="AB159" i="12"/>
  <c r="AC158" i="12"/>
  <c r="BU161" i="12"/>
  <c r="AB160" i="12"/>
  <c r="AB161" i="12" s="1"/>
  <c r="AA163" i="12"/>
  <c r="BS162" i="12"/>
  <c r="BS163" i="12" l="1"/>
  <c r="AD158" i="12"/>
  <c r="AC160" i="12"/>
  <c r="AC161" i="12" s="1"/>
  <c r="BV161" i="12"/>
  <c r="AC159" i="12"/>
  <c r="BT162" i="12"/>
  <c r="AB163" i="12"/>
  <c r="BT163" i="12" l="1"/>
  <c r="BU162" i="12"/>
  <c r="AC163" i="12"/>
  <c r="AD160" i="12"/>
  <c r="AD161" i="12" s="1"/>
  <c r="AE158" i="12"/>
  <c r="AD159" i="12"/>
  <c r="BW161" i="12"/>
  <c r="BU163" i="12" l="1"/>
  <c r="AF158" i="12"/>
  <c r="BX161" i="12"/>
  <c r="AE160" i="12"/>
  <c r="AE161" i="12" s="1"/>
  <c r="AE159" i="12"/>
  <c r="BV162" i="12"/>
  <c r="AD163" i="12"/>
  <c r="BV163" i="12" l="1"/>
  <c r="BW162" i="12"/>
  <c r="AE163" i="12"/>
  <c r="BY161" i="12"/>
  <c r="AG158" i="12"/>
  <c r="AF160" i="12"/>
  <c r="AF161" i="12" s="1"/>
  <c r="AF159" i="12"/>
  <c r="BW163" i="12" l="1"/>
  <c r="AF163" i="12"/>
  <c r="BX162" i="12"/>
  <c r="BZ161" i="12"/>
  <c r="AG159" i="12"/>
  <c r="AG160" i="12"/>
  <c r="BL159" i="12"/>
  <c r="CE159" i="12"/>
  <c r="BO159" i="12"/>
  <c r="BY159" i="12"/>
  <c r="CO159" i="12"/>
  <c r="CM159" i="12"/>
  <c r="BE159" i="12"/>
  <c r="CJ159" i="12"/>
  <c r="BS159" i="12"/>
  <c r="BK159" i="12"/>
  <c r="BI159" i="12"/>
  <c r="CL159" i="12"/>
  <c r="BG159" i="12"/>
  <c r="BP159" i="12"/>
  <c r="CP159" i="12"/>
  <c r="CH159" i="12"/>
  <c r="BC159" i="12"/>
  <c r="CC159" i="12"/>
  <c r="CK159" i="12"/>
  <c r="BQ159" i="12"/>
  <c r="A165" i="12"/>
  <c r="BX159" i="12"/>
  <c r="CI159" i="12"/>
  <c r="BD159" i="12"/>
  <c r="BZ159" i="12"/>
  <c r="BF159" i="12"/>
  <c r="BN159" i="12"/>
  <c r="BV159" i="12"/>
  <c r="CQ159" i="12"/>
  <c r="CB159" i="12"/>
  <c r="CF159" i="12"/>
  <c r="CD159" i="12"/>
  <c r="CN159" i="12"/>
  <c r="CG159" i="12"/>
  <c r="BH159" i="12"/>
  <c r="BR159" i="12"/>
  <c r="BJ159" i="12"/>
  <c r="BU159" i="12"/>
  <c r="BM159" i="12"/>
  <c r="CA159" i="12"/>
  <c r="BW159" i="12"/>
  <c r="BT159" i="12"/>
  <c r="BX163" i="12" l="1"/>
  <c r="AG161" i="12"/>
  <c r="AQ159" i="12"/>
  <c r="AQ158" i="12"/>
  <c r="AH160" i="12"/>
  <c r="AQ160" i="12"/>
  <c r="C166" i="12"/>
  <c r="AU169" i="12"/>
  <c r="N164" i="12" l="1"/>
  <c r="AT164" i="12"/>
  <c r="K164" i="12"/>
  <c r="AJ160" i="12"/>
  <c r="V164" i="12"/>
  <c r="E164" i="12"/>
  <c r="T164" i="12"/>
  <c r="C164" i="12"/>
  <c r="P164" i="12"/>
  <c r="AR160" i="12"/>
  <c r="R164" i="12"/>
  <c r="AQ164" i="12" s="1"/>
  <c r="I164" i="12"/>
  <c r="G164" i="12"/>
  <c r="AW167" i="12"/>
  <c r="D166" i="12"/>
  <c r="C168" i="12"/>
  <c r="BB167" i="12"/>
  <c r="AV167" i="12"/>
  <c r="AY167" i="12"/>
  <c r="AX167" i="12"/>
  <c r="C167" i="12"/>
  <c r="AV169" i="12"/>
  <c r="BA167" i="12"/>
  <c r="AZ167" i="12"/>
  <c r="AU167" i="12"/>
  <c r="AT167" i="12"/>
  <c r="AG163" i="12"/>
  <c r="BY162" i="12"/>
  <c r="AH161" i="12"/>
  <c r="AK161" i="12" l="1"/>
  <c r="AH162" i="12"/>
  <c r="AL162" i="12" s="1"/>
  <c r="C169" i="12"/>
  <c r="BY163" i="12"/>
  <c r="AT163" i="12" s="1"/>
  <c r="D168" i="12"/>
  <c r="D169" i="12" s="1"/>
  <c r="D167" i="12"/>
  <c r="AW169" i="12"/>
  <c r="E166" i="12"/>
  <c r="AH163" i="12"/>
  <c r="AM163" i="12" s="1"/>
  <c r="AP163" i="12"/>
  <c r="S157" i="12" l="1"/>
  <c r="C171" i="12"/>
  <c r="AU170" i="12"/>
  <c r="D171" i="12"/>
  <c r="AV170" i="12"/>
  <c r="BZ163" i="12"/>
  <c r="AX169" i="12"/>
  <c r="E168" i="12"/>
  <c r="E167" i="12"/>
  <c r="F166" i="12"/>
  <c r="AU171" i="12" l="1"/>
  <c r="AV171" i="12"/>
  <c r="AY169" i="12"/>
  <c r="G166" i="12"/>
  <c r="F168" i="12"/>
  <c r="F169" i="12" s="1"/>
  <c r="F167" i="12"/>
  <c r="E169" i="12"/>
  <c r="F171" i="12" l="1"/>
  <c r="AX170" i="12"/>
  <c r="E171" i="12"/>
  <c r="AW170" i="12"/>
  <c r="AZ169" i="12"/>
  <c r="G167" i="12"/>
  <c r="H166" i="12"/>
  <c r="G168" i="12"/>
  <c r="AX171" i="12" l="1"/>
  <c r="AW171" i="12"/>
  <c r="G169" i="12"/>
  <c r="H167" i="12"/>
  <c r="I166" i="12"/>
  <c r="H168" i="12"/>
  <c r="H169" i="12" s="1"/>
  <c r="BA169" i="12"/>
  <c r="J166" i="12" l="1"/>
  <c r="I168" i="12"/>
  <c r="BB169" i="12"/>
  <c r="I167" i="12"/>
  <c r="G171" i="12"/>
  <c r="AY170" i="12"/>
  <c r="H171" i="12"/>
  <c r="AZ170" i="12"/>
  <c r="AZ171" i="12" l="1"/>
  <c r="AY171" i="12"/>
  <c r="I169" i="12"/>
  <c r="J168" i="12"/>
  <c r="BC169" i="12"/>
  <c r="K166" i="12"/>
  <c r="J167" i="12"/>
  <c r="K168" i="12" l="1"/>
  <c r="K167" i="12"/>
  <c r="L166" i="12"/>
  <c r="BD169" i="12"/>
  <c r="J169" i="12"/>
  <c r="I171" i="12"/>
  <c r="BA170" i="12"/>
  <c r="BA171" i="12" l="1"/>
  <c r="J171" i="12"/>
  <c r="BB170" i="12"/>
  <c r="BE169" i="12"/>
  <c r="L168" i="12"/>
  <c r="L169" i="12" s="1"/>
  <c r="L167" i="12"/>
  <c r="M166" i="12"/>
  <c r="K169" i="12"/>
  <c r="BB171" i="12" l="1"/>
  <c r="BF169" i="12"/>
  <c r="M167" i="12"/>
  <c r="M168" i="12"/>
  <c r="M169" i="12" s="1"/>
  <c r="N166" i="12"/>
  <c r="BC170" i="12"/>
  <c r="K171" i="12"/>
  <c r="BD170" i="12"/>
  <c r="L171" i="12"/>
  <c r="BC171" i="12" l="1"/>
  <c r="N167" i="12"/>
  <c r="O166" i="12"/>
  <c r="BG169" i="12"/>
  <c r="N168" i="12"/>
  <c r="N169" i="12" s="1"/>
  <c r="BE170" i="12"/>
  <c r="M171" i="12"/>
  <c r="BD171" i="12"/>
  <c r="BE171" i="12" l="1"/>
  <c r="BF170" i="12"/>
  <c r="N171" i="12"/>
  <c r="P166" i="12"/>
  <c r="O168" i="12"/>
  <c r="O169" i="12" s="1"/>
  <c r="BH169" i="12"/>
  <c r="O167" i="12"/>
  <c r="BF171" i="12" l="1"/>
  <c r="P168" i="12"/>
  <c r="P169" i="12" s="1"/>
  <c r="Q166" i="12"/>
  <c r="BI169" i="12"/>
  <c r="P167" i="12"/>
  <c r="O171" i="12"/>
  <c r="BG170" i="12"/>
  <c r="BG171" i="12" l="1"/>
  <c r="R166" i="12"/>
  <c r="BJ169" i="12"/>
  <c r="Q168" i="12"/>
  <c r="Q169" i="12" s="1"/>
  <c r="Q167" i="12"/>
  <c r="P171" i="12"/>
  <c r="BH170" i="12"/>
  <c r="BH171" i="12" l="1"/>
  <c r="BI170" i="12"/>
  <c r="Q171" i="12"/>
  <c r="BK169" i="12"/>
  <c r="R168" i="12"/>
  <c r="R169" i="12" s="1"/>
  <c r="R167" i="12"/>
  <c r="S166" i="12"/>
  <c r="BI171" i="12" l="1"/>
  <c r="BL169" i="12"/>
  <c r="S167" i="12"/>
  <c r="S168" i="12"/>
  <c r="S169" i="12" s="1"/>
  <c r="T166" i="12"/>
  <c r="R171" i="12"/>
  <c r="BJ170" i="12"/>
  <c r="BJ171" i="12" l="1"/>
  <c r="T167" i="12"/>
  <c r="U166" i="12"/>
  <c r="T168" i="12"/>
  <c r="T169" i="12" s="1"/>
  <c r="BM169" i="12"/>
  <c r="BK170" i="12"/>
  <c r="S171" i="12"/>
  <c r="BL170" i="12" l="1"/>
  <c r="T171" i="12"/>
  <c r="V166" i="12"/>
  <c r="U168" i="12"/>
  <c r="U169" i="12" s="1"/>
  <c r="U167" i="12"/>
  <c r="BN169" i="12"/>
  <c r="BK171" i="12"/>
  <c r="U171" i="12" l="1"/>
  <c r="BM170" i="12"/>
  <c r="V168" i="12"/>
  <c r="V169" i="12" s="1"/>
  <c r="V167" i="12"/>
  <c r="BO169" i="12"/>
  <c r="W166" i="12"/>
  <c r="BL171" i="12"/>
  <c r="BN170" i="12" l="1"/>
  <c r="V171" i="12"/>
  <c r="BM171" i="12"/>
  <c r="BP169" i="12"/>
  <c r="X166" i="12"/>
  <c r="W168" i="12"/>
  <c r="W169" i="12" s="1"/>
  <c r="W167" i="12"/>
  <c r="W171" i="12" l="1"/>
  <c r="BO170" i="12"/>
  <c r="BQ169" i="12"/>
  <c r="Y166" i="12"/>
  <c r="X168" i="12"/>
  <c r="X169" i="12" s="1"/>
  <c r="X167" i="12"/>
  <c r="BN171" i="12"/>
  <c r="BO171" i="12" l="1"/>
  <c r="X171" i="12"/>
  <c r="BP170" i="12"/>
  <c r="BR169" i="12"/>
  <c r="Y167" i="12"/>
  <c r="Z166" i="12"/>
  <c r="Y168" i="12"/>
  <c r="Y169" i="12" s="1"/>
  <c r="BP171" i="12" l="1"/>
  <c r="Y171" i="12"/>
  <c r="BQ170" i="12"/>
  <c r="Z167" i="12"/>
  <c r="AA166" i="12"/>
  <c r="Z168" i="12"/>
  <c r="Z169" i="12" s="1"/>
  <c r="BS169" i="12"/>
  <c r="BQ171" i="12" l="1"/>
  <c r="BR170" i="12"/>
  <c r="Z171" i="12"/>
  <c r="AB166" i="12"/>
  <c r="AA168" i="12"/>
  <c r="AA169" i="12" s="1"/>
  <c r="BT169" i="12"/>
  <c r="AA167" i="12"/>
  <c r="AA171" i="12" l="1"/>
  <c r="BS170" i="12"/>
  <c r="AB168" i="12"/>
  <c r="AB169" i="12" s="1"/>
  <c r="AB167" i="12"/>
  <c r="AC166" i="12"/>
  <c r="BU169" i="12"/>
  <c r="BR171" i="12"/>
  <c r="BT170" i="12" l="1"/>
  <c r="AB171" i="12"/>
  <c r="BS171" i="12"/>
  <c r="AC168" i="12"/>
  <c r="AC169" i="12" s="1"/>
  <c r="AC167" i="12"/>
  <c r="BV169" i="12"/>
  <c r="AD166" i="12"/>
  <c r="AC171" i="12" l="1"/>
  <c r="BU170" i="12"/>
  <c r="BW169" i="12"/>
  <c r="AD168" i="12"/>
  <c r="AD169" i="12" s="1"/>
  <c r="AD167" i="12"/>
  <c r="AE166" i="12"/>
  <c r="BT171" i="12"/>
  <c r="BU171" i="12" l="1"/>
  <c r="BX169" i="12"/>
  <c r="AE167" i="12"/>
  <c r="AF166" i="12"/>
  <c r="AE168" i="12"/>
  <c r="AE169" i="12" s="1"/>
  <c r="AD171" i="12"/>
  <c r="BV170" i="12"/>
  <c r="BV171" i="12" l="1"/>
  <c r="AF167" i="12"/>
  <c r="AG166" i="12"/>
  <c r="BY169" i="12"/>
  <c r="AF168" i="12"/>
  <c r="AF169" i="12" s="1"/>
  <c r="AE171" i="12"/>
  <c r="BW170" i="12"/>
  <c r="BW171" i="12" l="1"/>
  <c r="AG168" i="12"/>
  <c r="BZ169" i="12"/>
  <c r="AG167" i="12"/>
  <c r="CH167" i="12"/>
  <c r="CM167" i="12"/>
  <c r="CL167" i="12"/>
  <c r="CB167" i="12"/>
  <c r="CK167" i="12"/>
  <c r="CA167" i="12"/>
  <c r="A173" i="12"/>
  <c r="CE167" i="12"/>
  <c r="BV167" i="12"/>
  <c r="BZ167" i="12"/>
  <c r="CN167" i="12"/>
  <c r="BN167" i="12"/>
  <c r="BR167" i="12"/>
  <c r="BX167" i="12"/>
  <c r="BI167" i="12"/>
  <c r="BC167" i="12"/>
  <c r="BF167" i="12"/>
  <c r="CD167" i="12"/>
  <c r="BW167" i="12"/>
  <c r="BQ167" i="12"/>
  <c r="BJ167" i="12"/>
  <c r="BK167" i="12"/>
  <c r="BS167" i="12"/>
  <c r="CF167" i="12"/>
  <c r="CI167" i="12"/>
  <c r="BG167" i="12"/>
  <c r="BP167" i="12"/>
  <c r="BU167" i="12"/>
  <c r="BY167" i="12"/>
  <c r="CQ167" i="12"/>
  <c r="BO167" i="12"/>
  <c r="BD167" i="12"/>
  <c r="BM167" i="12"/>
  <c r="CG167" i="12"/>
  <c r="CO167" i="12"/>
  <c r="BL167" i="12"/>
  <c r="BT167" i="12"/>
  <c r="BH167" i="12"/>
  <c r="CC167" i="12"/>
  <c r="CP167" i="12"/>
  <c r="CJ167" i="12"/>
  <c r="BE167" i="12"/>
  <c r="BX170" i="12"/>
  <c r="AF171" i="12"/>
  <c r="BX171" i="12" l="1"/>
  <c r="AU177" i="12"/>
  <c r="C174" i="12"/>
  <c r="AG169" i="12"/>
  <c r="AH168" i="12"/>
  <c r="AQ168" i="12"/>
  <c r="AQ167" i="12"/>
  <c r="AQ166" i="12"/>
  <c r="V172" i="12" l="1"/>
  <c r="I172" i="12"/>
  <c r="T172" i="12"/>
  <c r="G172" i="12"/>
  <c r="E172" i="12"/>
  <c r="C172" i="12"/>
  <c r="AR168" i="12"/>
  <c r="R172" i="12"/>
  <c r="AQ172" i="12" s="1"/>
  <c r="P172" i="12"/>
  <c r="N172" i="12"/>
  <c r="AT172" i="12"/>
  <c r="K172" i="12"/>
  <c r="AJ168" i="12"/>
  <c r="BY170" i="12"/>
  <c r="AG171" i="12"/>
  <c r="AH169" i="12"/>
  <c r="BA175" i="12"/>
  <c r="AU175" i="12"/>
  <c r="AZ175" i="12"/>
  <c r="AT175" i="12"/>
  <c r="AV177" i="12"/>
  <c r="AW175" i="12"/>
  <c r="AV175" i="12"/>
  <c r="AX175" i="12"/>
  <c r="C176" i="12"/>
  <c r="BB175" i="12"/>
  <c r="C175" i="12"/>
  <c r="AY175" i="12"/>
  <c r="D174" i="12"/>
  <c r="BY171" i="12" l="1"/>
  <c r="AT171" i="12" s="1"/>
  <c r="AW177" i="12"/>
  <c r="E174" i="12"/>
  <c r="D176" i="12"/>
  <c r="D177" i="12" s="1"/>
  <c r="D175" i="12"/>
  <c r="AK169" i="12"/>
  <c r="AH170" i="12"/>
  <c r="AL170" i="12" s="1"/>
  <c r="BZ171" i="12"/>
  <c r="AP171" i="12"/>
  <c r="AH171" i="12"/>
  <c r="AM171" i="12" s="1"/>
  <c r="C177" i="12"/>
  <c r="S165" i="12" l="1"/>
  <c r="AU178" i="12"/>
  <c r="C179" i="12"/>
  <c r="AV178" i="12"/>
  <c r="D179" i="12"/>
  <c r="AX177" i="12"/>
  <c r="E175" i="12"/>
  <c r="F174" i="12"/>
  <c r="E176" i="12"/>
  <c r="AU179" i="12" l="1"/>
  <c r="AV179" i="12"/>
  <c r="E177" i="12"/>
  <c r="F175" i="12"/>
  <c r="G174" i="12"/>
  <c r="AY177" i="12"/>
  <c r="F176" i="12"/>
  <c r="F177" i="12" s="1"/>
  <c r="AX178" i="12" l="1"/>
  <c r="F179" i="12"/>
  <c r="H174" i="12"/>
  <c r="G176" i="12"/>
  <c r="G175" i="12"/>
  <c r="AZ177" i="12"/>
  <c r="E179" i="12"/>
  <c r="AW178" i="12"/>
  <c r="AW179" i="12" l="1"/>
  <c r="G177" i="12"/>
  <c r="H176" i="12"/>
  <c r="BA177" i="12"/>
  <c r="I174" i="12"/>
  <c r="H175" i="12"/>
  <c r="AX179" i="12"/>
  <c r="I176" i="12" l="1"/>
  <c r="I175" i="12"/>
  <c r="J174" i="12"/>
  <c r="BB177" i="12"/>
  <c r="H177" i="12"/>
  <c r="G179" i="12"/>
  <c r="AY178" i="12"/>
  <c r="BC177" i="12" l="1"/>
  <c r="J176" i="12"/>
  <c r="J175" i="12"/>
  <c r="K174" i="12"/>
  <c r="AZ178" i="12"/>
  <c r="H179" i="12"/>
  <c r="AY179" i="12"/>
  <c r="I177" i="12"/>
  <c r="AZ179" i="12" l="1"/>
  <c r="J177" i="12"/>
  <c r="I179" i="12"/>
  <c r="BA178" i="12"/>
  <c r="BD177" i="12"/>
  <c r="K175" i="12"/>
  <c r="K176" i="12"/>
  <c r="L174" i="12"/>
  <c r="BA179" i="12" l="1"/>
  <c r="BB178" i="12"/>
  <c r="J179" i="12"/>
  <c r="L175" i="12"/>
  <c r="M174" i="12"/>
  <c r="BE177" i="12"/>
  <c r="L176" i="12"/>
  <c r="L177" i="12" s="1"/>
  <c r="K177" i="12"/>
  <c r="L179" i="12" l="1"/>
  <c r="BD178" i="12"/>
  <c r="K179" i="12"/>
  <c r="BC178" i="12"/>
  <c r="N174" i="12"/>
  <c r="M176" i="12"/>
  <c r="M177" i="12" s="1"/>
  <c r="BF177" i="12"/>
  <c r="M175" i="12"/>
  <c r="BB179" i="12"/>
  <c r="BD179" i="12" l="1"/>
  <c r="BE178" i="12"/>
  <c r="M179" i="12"/>
  <c r="N176" i="12"/>
  <c r="N177" i="12" s="1"/>
  <c r="O174" i="12"/>
  <c r="BG177" i="12"/>
  <c r="N175" i="12"/>
  <c r="BC179" i="12"/>
  <c r="P174" i="12" l="1"/>
  <c r="O176" i="12"/>
  <c r="O177" i="12" s="1"/>
  <c r="O175" i="12"/>
  <c r="BH177" i="12"/>
  <c r="N179" i="12"/>
  <c r="BF178" i="12"/>
  <c r="BF179" i="12" s="1"/>
  <c r="BE179" i="12"/>
  <c r="BG178" i="12" l="1"/>
  <c r="O179" i="12"/>
  <c r="BI177" i="12"/>
  <c r="Q174" i="12"/>
  <c r="P176" i="12"/>
  <c r="P177" i="12" s="1"/>
  <c r="P175" i="12"/>
  <c r="BH178" i="12" l="1"/>
  <c r="P179" i="12"/>
  <c r="BJ177" i="12"/>
  <c r="Q175" i="12"/>
  <c r="Q176" i="12"/>
  <c r="Q177" i="12" s="1"/>
  <c r="R174" i="12"/>
  <c r="BG179" i="12"/>
  <c r="BI178" i="12" l="1"/>
  <c r="Q179" i="12"/>
  <c r="R175" i="12"/>
  <c r="S174" i="12"/>
  <c r="R176" i="12"/>
  <c r="R177" i="12" s="1"/>
  <c r="BK177" i="12"/>
  <c r="BH179" i="12"/>
  <c r="BJ178" i="12" l="1"/>
  <c r="R179" i="12"/>
  <c r="T174" i="12"/>
  <c r="S176" i="12"/>
  <c r="S177" i="12" s="1"/>
  <c r="S175" i="12"/>
  <c r="BL177" i="12"/>
  <c r="BI179" i="12"/>
  <c r="BJ179" i="12" l="1"/>
  <c r="S179" i="12"/>
  <c r="BK178" i="12"/>
  <c r="T176" i="12"/>
  <c r="T177" i="12" s="1"/>
  <c r="T175" i="12"/>
  <c r="BM177" i="12"/>
  <c r="U174" i="12"/>
  <c r="BK179" i="12" l="1"/>
  <c r="BN177" i="12"/>
  <c r="U176" i="12"/>
  <c r="U177" i="12" s="1"/>
  <c r="U175" i="12"/>
  <c r="V174" i="12"/>
  <c r="T179" i="12"/>
  <c r="BL178" i="12"/>
  <c r="BL179" i="12" l="1"/>
  <c r="BO177" i="12"/>
  <c r="W174" i="12"/>
  <c r="V176" i="12"/>
  <c r="V177" i="12" s="1"/>
  <c r="V175" i="12"/>
  <c r="BM178" i="12"/>
  <c r="U179" i="12"/>
  <c r="V179" i="12" l="1"/>
  <c r="BN178" i="12"/>
  <c r="BP177" i="12"/>
  <c r="W175" i="12"/>
  <c r="X174" i="12"/>
  <c r="W176" i="12"/>
  <c r="W177" i="12" s="1"/>
  <c r="BM179" i="12"/>
  <c r="BN179" i="12" l="1"/>
  <c r="BO178" i="12"/>
  <c r="W179" i="12"/>
  <c r="X175" i="12"/>
  <c r="Y174" i="12"/>
  <c r="BQ177" i="12"/>
  <c r="X176" i="12"/>
  <c r="X177" i="12" s="1"/>
  <c r="X179" i="12" l="1"/>
  <c r="BP178" i="12"/>
  <c r="Z174" i="12"/>
  <c r="Y176" i="12"/>
  <c r="Y177" i="12" s="1"/>
  <c r="Y175" i="12"/>
  <c r="BR177" i="12"/>
  <c r="BO179" i="12"/>
  <c r="BP179" i="12" l="1"/>
  <c r="Z176" i="12"/>
  <c r="Z177" i="12" s="1"/>
  <c r="AA174" i="12"/>
  <c r="BS177" i="12"/>
  <c r="Z175" i="12"/>
  <c r="BQ178" i="12"/>
  <c r="Y179" i="12"/>
  <c r="AA176" i="12" l="1"/>
  <c r="AA177" i="12" s="1"/>
  <c r="AA175" i="12"/>
  <c r="BT177" i="12"/>
  <c r="AB174" i="12"/>
  <c r="BQ179" i="12"/>
  <c r="BR178" i="12"/>
  <c r="Z179" i="12"/>
  <c r="BR179" i="12" l="1"/>
  <c r="BU177" i="12"/>
  <c r="AB176" i="12"/>
  <c r="AB177" i="12" s="1"/>
  <c r="AB175" i="12"/>
  <c r="AC174" i="12"/>
  <c r="AA179" i="12"/>
  <c r="BS178" i="12"/>
  <c r="BS179" i="12" l="1"/>
  <c r="AB179" i="12"/>
  <c r="BT178" i="12"/>
  <c r="BV177" i="12"/>
  <c r="AC175" i="12"/>
  <c r="AC176" i="12"/>
  <c r="AC177" i="12" s="1"/>
  <c r="AD174" i="12"/>
  <c r="BT179" i="12" l="1"/>
  <c r="AD175" i="12"/>
  <c r="AE174" i="12"/>
  <c r="BW177" i="12"/>
  <c r="AD176" i="12"/>
  <c r="AD177" i="12" s="1"/>
  <c r="AC179" i="12"/>
  <c r="BU178" i="12"/>
  <c r="BU179" i="12" l="1"/>
  <c r="BV178" i="12"/>
  <c r="AD179" i="12"/>
  <c r="AF174" i="12"/>
  <c r="AE176" i="12"/>
  <c r="AE177" i="12" s="1"/>
  <c r="BX177" i="12"/>
  <c r="AE175" i="12"/>
  <c r="BW178" i="12" l="1"/>
  <c r="AE179" i="12"/>
  <c r="AF176" i="12"/>
  <c r="AF177" i="12" s="1"/>
  <c r="AG174" i="12"/>
  <c r="BY177" i="12"/>
  <c r="AF175" i="12"/>
  <c r="BV179" i="12"/>
  <c r="BW179" i="12" l="1"/>
  <c r="AG175" i="12"/>
  <c r="BZ177" i="12"/>
  <c r="AG176" i="12"/>
  <c r="BE175" i="12"/>
  <c r="BP175" i="12"/>
  <c r="CI175" i="12"/>
  <c r="BN175" i="12"/>
  <c r="BK175" i="12"/>
  <c r="BT175" i="12"/>
  <c r="A181" i="12"/>
  <c r="BG175" i="12"/>
  <c r="CP175" i="12"/>
  <c r="CD175" i="12"/>
  <c r="CB175" i="12"/>
  <c r="BU175" i="12"/>
  <c r="BF175" i="12"/>
  <c r="BS175" i="12"/>
  <c r="BI175" i="12"/>
  <c r="CL175" i="12"/>
  <c r="BY175" i="12"/>
  <c r="BL175" i="12"/>
  <c r="CM175" i="12"/>
  <c r="CF175" i="12"/>
  <c r="CO175" i="12"/>
  <c r="BR175" i="12"/>
  <c r="BZ175" i="12"/>
  <c r="CE175" i="12"/>
  <c r="CJ175" i="12"/>
  <c r="CQ175" i="12"/>
  <c r="CN175" i="12"/>
  <c r="BO175" i="12"/>
  <c r="BM175" i="12"/>
  <c r="BH175" i="12"/>
  <c r="CC175" i="12"/>
  <c r="CG175" i="12"/>
  <c r="BX175" i="12"/>
  <c r="CA175" i="12"/>
  <c r="BD175" i="12"/>
  <c r="CH175" i="12"/>
  <c r="BQ175" i="12"/>
  <c r="BW175" i="12"/>
  <c r="BV175" i="12"/>
  <c r="CK175" i="12"/>
  <c r="BC175" i="12"/>
  <c r="BJ175" i="12"/>
  <c r="BX178" i="12"/>
  <c r="AF179" i="12"/>
  <c r="BX179" i="12" l="1"/>
  <c r="AU185" i="12"/>
  <c r="C182" i="12"/>
  <c r="AG177" i="12"/>
  <c r="AQ175" i="12"/>
  <c r="AQ176" i="12"/>
  <c r="AH176" i="12"/>
  <c r="AQ174" i="12"/>
  <c r="BY178" i="12" l="1"/>
  <c r="AG179" i="12"/>
  <c r="AH177" i="12"/>
  <c r="AV185" i="12"/>
  <c r="AY183" i="12"/>
  <c r="AX183" i="12"/>
  <c r="C183" i="12"/>
  <c r="C184" i="12"/>
  <c r="AZ183" i="12"/>
  <c r="AW183" i="12"/>
  <c r="BA183" i="12"/>
  <c r="D182" i="12"/>
  <c r="AV183" i="12"/>
  <c r="AT183" i="12"/>
  <c r="BB183" i="12"/>
  <c r="AU183" i="12"/>
  <c r="R180" i="12"/>
  <c r="AQ180" i="12" s="1"/>
  <c r="E180" i="12"/>
  <c r="P180" i="12"/>
  <c r="C180" i="12"/>
  <c r="AR176" i="12"/>
  <c r="I180" i="12"/>
  <c r="G180" i="12"/>
  <c r="AJ176" i="12"/>
  <c r="T180" i="12"/>
  <c r="AT180" i="12"/>
  <c r="K180" i="12"/>
  <c r="V180" i="12"/>
  <c r="N180" i="12"/>
  <c r="D183" i="12" l="1"/>
  <c r="E182" i="12"/>
  <c r="D184" i="12"/>
  <c r="D185" i="12" s="1"/>
  <c r="AW185" i="12"/>
  <c r="C185" i="12"/>
  <c r="AH178" i="12"/>
  <c r="AL178" i="12" s="1"/>
  <c r="AK177" i="12"/>
  <c r="BZ179" i="12"/>
  <c r="AH179" i="12"/>
  <c r="AM179" i="12" s="1"/>
  <c r="AP179" i="12"/>
  <c r="BY179" i="12"/>
  <c r="AT179" i="12" s="1"/>
  <c r="S173" i="12" l="1"/>
  <c r="AV186" i="12"/>
  <c r="D187" i="12"/>
  <c r="F182" i="12"/>
  <c r="E184" i="12"/>
  <c r="E183" i="12"/>
  <c r="AX185" i="12"/>
  <c r="C187" i="12"/>
  <c r="AU186" i="12"/>
  <c r="AU187" i="12" l="1"/>
  <c r="AV187" i="12"/>
  <c r="E185" i="12"/>
  <c r="F184" i="12"/>
  <c r="F185" i="12" s="1"/>
  <c r="AY185" i="12"/>
  <c r="F183" i="12"/>
  <c r="G182" i="12"/>
  <c r="H182" i="12" l="1"/>
  <c r="AZ185" i="12"/>
  <c r="G184" i="12"/>
  <c r="G183" i="12"/>
  <c r="E187" i="12"/>
  <c r="AW186" i="12"/>
  <c r="F187" i="12"/>
  <c r="AX186" i="12"/>
  <c r="AW187" i="12" l="1"/>
  <c r="G185" i="12"/>
  <c r="AX187" i="12"/>
  <c r="BA185" i="12"/>
  <c r="I182" i="12"/>
  <c r="H184" i="12"/>
  <c r="H185" i="12" s="1"/>
  <c r="H183" i="12"/>
  <c r="BB185" i="12" l="1"/>
  <c r="I183" i="12"/>
  <c r="J182" i="12"/>
  <c r="I184" i="12"/>
  <c r="H187" i="12"/>
  <c r="AZ186" i="12"/>
  <c r="G187" i="12"/>
  <c r="AY186" i="12"/>
  <c r="AY187" i="12" l="1"/>
  <c r="I185" i="12"/>
  <c r="J183" i="12"/>
  <c r="K182" i="12"/>
  <c r="J184" i="12"/>
  <c r="BC185" i="12"/>
  <c r="AZ187" i="12"/>
  <c r="J185" i="12" l="1"/>
  <c r="L182" i="12"/>
  <c r="K184" i="12"/>
  <c r="BD185" i="12"/>
  <c r="K183" i="12"/>
  <c r="I187" i="12"/>
  <c r="BA186" i="12"/>
  <c r="BA187" i="12" l="1"/>
  <c r="K185" i="12"/>
  <c r="L184" i="12"/>
  <c r="L185" i="12" s="1"/>
  <c r="L183" i="12"/>
  <c r="M182" i="12"/>
  <c r="BE185" i="12"/>
  <c r="BB186" i="12"/>
  <c r="J187" i="12"/>
  <c r="L187" i="12" l="1"/>
  <c r="BD186" i="12"/>
  <c r="BB187" i="12"/>
  <c r="M184" i="12"/>
  <c r="M185" i="12" s="1"/>
  <c r="M183" i="12"/>
  <c r="BF185" i="12"/>
  <c r="N182" i="12"/>
  <c r="BC186" i="12"/>
  <c r="K187" i="12"/>
  <c r="M187" i="12" l="1"/>
  <c r="BE186" i="12"/>
  <c r="BC187" i="12"/>
  <c r="BD187" i="12"/>
  <c r="BG185" i="12"/>
  <c r="N184" i="12"/>
  <c r="N185" i="12" s="1"/>
  <c r="N183" i="12"/>
  <c r="O182" i="12"/>
  <c r="BF186" i="12" l="1"/>
  <c r="N187" i="12"/>
  <c r="BE187" i="12"/>
  <c r="BH185" i="12"/>
  <c r="O183" i="12"/>
  <c r="P182" i="12"/>
  <c r="O184" i="12"/>
  <c r="O185" i="12" s="1"/>
  <c r="O187" i="12" l="1"/>
  <c r="BG186" i="12"/>
  <c r="BF187" i="12"/>
  <c r="P183" i="12"/>
  <c r="Q182" i="12"/>
  <c r="BI185" i="12"/>
  <c r="P184" i="12"/>
  <c r="P185" i="12" s="1"/>
  <c r="BG187" i="12" l="1"/>
  <c r="R182" i="12"/>
  <c r="Q184" i="12"/>
  <c r="Q185" i="12" s="1"/>
  <c r="BJ185" i="12"/>
  <c r="Q183" i="12"/>
  <c r="P187" i="12"/>
  <c r="BH186" i="12"/>
  <c r="BH187" i="12" l="1"/>
  <c r="Q187" i="12"/>
  <c r="BI186" i="12"/>
  <c r="R184" i="12"/>
  <c r="R185" i="12" s="1"/>
  <c r="S182" i="12"/>
  <c r="R183" i="12"/>
  <c r="BK185" i="12"/>
  <c r="BI187" i="12" l="1"/>
  <c r="T182" i="12"/>
  <c r="BL185" i="12"/>
  <c r="S184" i="12"/>
  <c r="S185" i="12" s="1"/>
  <c r="S183" i="12"/>
  <c r="BJ186" i="12"/>
  <c r="R187" i="12"/>
  <c r="S187" i="12" l="1"/>
  <c r="BK186" i="12"/>
  <c r="BJ187" i="12"/>
  <c r="BM185" i="12"/>
  <c r="T184" i="12"/>
  <c r="T185" i="12" s="1"/>
  <c r="T183" i="12"/>
  <c r="U182" i="12"/>
  <c r="BK187" i="12" l="1"/>
  <c r="BN185" i="12"/>
  <c r="U183" i="12"/>
  <c r="U184" i="12"/>
  <c r="U185" i="12" s="1"/>
  <c r="V182" i="12"/>
  <c r="T187" i="12"/>
  <c r="BL186" i="12"/>
  <c r="V183" i="12" l="1"/>
  <c r="W182" i="12"/>
  <c r="BO185" i="12"/>
  <c r="V184" i="12"/>
  <c r="V185" i="12" s="1"/>
  <c r="BM186" i="12"/>
  <c r="U187" i="12"/>
  <c r="BL187" i="12"/>
  <c r="BM187" i="12" l="1"/>
  <c r="BN186" i="12"/>
  <c r="V187" i="12"/>
  <c r="X182" i="12"/>
  <c r="W184" i="12"/>
  <c r="W185" i="12" s="1"/>
  <c r="W183" i="12"/>
  <c r="BP185" i="12"/>
  <c r="X184" i="12" l="1"/>
  <c r="X185" i="12" s="1"/>
  <c r="BQ185" i="12"/>
  <c r="Y182" i="12"/>
  <c r="X183" i="12"/>
  <c r="BN187" i="12"/>
  <c r="BO186" i="12"/>
  <c r="W187" i="12"/>
  <c r="BO187" i="12" l="1"/>
  <c r="Z182" i="12"/>
  <c r="BR185" i="12"/>
  <c r="Y184" i="12"/>
  <c r="Y185" i="12" s="1"/>
  <c r="Y183" i="12"/>
  <c r="X187" i="12"/>
  <c r="BP186" i="12"/>
  <c r="BP187" i="12" l="1"/>
  <c r="Y187" i="12"/>
  <c r="BQ186" i="12"/>
  <c r="BS185" i="12"/>
  <c r="AA182" i="12"/>
  <c r="Z184" i="12"/>
  <c r="Z185" i="12" s="1"/>
  <c r="Z183" i="12"/>
  <c r="Z187" i="12" l="1"/>
  <c r="BR186" i="12"/>
  <c r="BT185" i="12"/>
  <c r="AA183" i="12"/>
  <c r="AA184" i="12"/>
  <c r="AA185" i="12" s="1"/>
  <c r="AB182" i="12"/>
  <c r="BQ187" i="12"/>
  <c r="AB183" i="12" l="1"/>
  <c r="AC182" i="12"/>
  <c r="AB184" i="12"/>
  <c r="AB185" i="12" s="1"/>
  <c r="BU185" i="12"/>
  <c r="BS186" i="12"/>
  <c r="AA187" i="12"/>
  <c r="BR187" i="12"/>
  <c r="BT186" i="12" l="1"/>
  <c r="AB187" i="12"/>
  <c r="AD182" i="12"/>
  <c r="AC184" i="12"/>
  <c r="AC185" i="12" s="1"/>
  <c r="BV185" i="12"/>
  <c r="AC183" i="12"/>
  <c r="BS187" i="12"/>
  <c r="AD184" i="12" l="1"/>
  <c r="AD185" i="12" s="1"/>
  <c r="AD183" i="12"/>
  <c r="AE182" i="12"/>
  <c r="BW185" i="12"/>
  <c r="AC187" i="12"/>
  <c r="BU186" i="12"/>
  <c r="BU187" i="12" s="1"/>
  <c r="BT187" i="12"/>
  <c r="AE184" i="12" l="1"/>
  <c r="AE185" i="12" s="1"/>
  <c r="AE183" i="12"/>
  <c r="BX185" i="12"/>
  <c r="AF182" i="12"/>
  <c r="BV186" i="12"/>
  <c r="AD187" i="12"/>
  <c r="BV187" i="12" l="1"/>
  <c r="BY185" i="12"/>
  <c r="AF184" i="12"/>
  <c r="AF185" i="12" s="1"/>
  <c r="AF183" i="12"/>
  <c r="AG182" i="12"/>
  <c r="AE187" i="12"/>
  <c r="BW186" i="12"/>
  <c r="BW187" i="12" l="1"/>
  <c r="AF187" i="12"/>
  <c r="BX186" i="12"/>
  <c r="BZ185" i="12"/>
  <c r="AG183" i="12"/>
  <c r="AG184" i="12"/>
  <c r="BW183" i="12"/>
  <c r="BS183" i="12"/>
  <c r="BK183" i="12"/>
  <c r="BZ183" i="12"/>
  <c r="A189" i="12"/>
  <c r="BE183" i="12"/>
  <c r="BH183" i="12"/>
  <c r="CC183" i="12"/>
  <c r="BF183" i="12"/>
  <c r="BM183" i="12"/>
  <c r="CA183" i="12"/>
  <c r="CJ183" i="12"/>
  <c r="BI183" i="12"/>
  <c r="BX183" i="12"/>
  <c r="CB183" i="12"/>
  <c r="CN183" i="12"/>
  <c r="CG183" i="12"/>
  <c r="CF183" i="12"/>
  <c r="BR183" i="12"/>
  <c r="BU183" i="12"/>
  <c r="CE183" i="12"/>
  <c r="BG183" i="12"/>
  <c r="CM183" i="12"/>
  <c r="BO183" i="12"/>
  <c r="BL183" i="12"/>
  <c r="CH183" i="12"/>
  <c r="CK183" i="12"/>
  <c r="BN183" i="12"/>
  <c r="BJ183" i="12"/>
  <c r="CD183" i="12"/>
  <c r="BP183" i="12"/>
  <c r="CL183" i="12"/>
  <c r="BD183" i="12"/>
  <c r="BC183" i="12"/>
  <c r="CQ183" i="12"/>
  <c r="CO183" i="12"/>
  <c r="BY183" i="12"/>
  <c r="BV183" i="12"/>
  <c r="BQ183" i="12"/>
  <c r="CI183" i="12"/>
  <c r="BT183" i="12"/>
  <c r="CP183" i="12"/>
  <c r="BX187" i="12" l="1"/>
  <c r="C190" i="12"/>
  <c r="AU193" i="12"/>
  <c r="AG185" i="12"/>
  <c r="AQ183" i="12"/>
  <c r="AQ184" i="12"/>
  <c r="AH184" i="12"/>
  <c r="AQ182" i="12"/>
  <c r="N188" i="12" l="1"/>
  <c r="AT188" i="12"/>
  <c r="K188" i="12"/>
  <c r="AJ184" i="12"/>
  <c r="P188" i="12"/>
  <c r="I188" i="12"/>
  <c r="E188" i="12"/>
  <c r="T188" i="12"/>
  <c r="AR184" i="12"/>
  <c r="R188" i="12"/>
  <c r="AQ188" i="12" s="1"/>
  <c r="C188" i="12"/>
  <c r="V188" i="12"/>
  <c r="G188" i="12"/>
  <c r="AG187" i="12"/>
  <c r="BY186" i="12"/>
  <c r="AH185" i="12"/>
  <c r="AW191" i="12"/>
  <c r="D190" i="12"/>
  <c r="C192" i="12"/>
  <c r="BB191" i="12"/>
  <c r="AV191" i="12"/>
  <c r="AT191" i="12"/>
  <c r="BA191" i="12"/>
  <c r="AZ191" i="12"/>
  <c r="C191" i="12"/>
  <c r="AX191" i="12"/>
  <c r="AU191" i="12"/>
  <c r="AV193" i="12"/>
  <c r="AY191" i="12"/>
  <c r="BY187" i="12" l="1"/>
  <c r="AT187" i="12" s="1"/>
  <c r="C193" i="12"/>
  <c r="AP187" i="12"/>
  <c r="AH187" i="12"/>
  <c r="AM187" i="12" s="1"/>
  <c r="AH186" i="12"/>
  <c r="AL186" i="12" s="1"/>
  <c r="AK185" i="12"/>
  <c r="BZ187" i="12"/>
  <c r="D192" i="12"/>
  <c r="D193" i="12" s="1"/>
  <c r="E190" i="12"/>
  <c r="AW193" i="12"/>
  <c r="D191" i="12"/>
  <c r="C195" i="12" l="1"/>
  <c r="AU194" i="12"/>
  <c r="AX193" i="12"/>
  <c r="E192" i="12"/>
  <c r="E191" i="12"/>
  <c r="F190" i="12"/>
  <c r="AV194" i="12"/>
  <c r="D195" i="12"/>
  <c r="S181" i="12"/>
  <c r="AU195" i="12" l="1"/>
  <c r="AV195" i="12"/>
  <c r="AY193" i="12"/>
  <c r="F192" i="12"/>
  <c r="F191" i="12"/>
  <c r="G190" i="12"/>
  <c r="E193" i="12"/>
  <c r="AW194" i="12" l="1"/>
  <c r="E195" i="12"/>
  <c r="F193" i="12"/>
  <c r="AZ193" i="12"/>
  <c r="G191" i="12"/>
  <c r="G192" i="12"/>
  <c r="H190" i="12"/>
  <c r="AW195" i="12" l="1"/>
  <c r="G193" i="12"/>
  <c r="F195" i="12"/>
  <c r="AX194" i="12"/>
  <c r="H191" i="12"/>
  <c r="I190" i="12"/>
  <c r="H192" i="12"/>
  <c r="BA193" i="12"/>
  <c r="G195" i="12" l="1"/>
  <c r="AY194" i="12"/>
  <c r="H193" i="12"/>
  <c r="J190" i="12"/>
  <c r="I192" i="12"/>
  <c r="I191" i="12"/>
  <c r="BB193" i="12"/>
  <c r="AX195" i="12"/>
  <c r="AY195" i="12" l="1"/>
  <c r="I193" i="12"/>
  <c r="J192" i="12"/>
  <c r="J193" i="12" s="1"/>
  <c r="BC193" i="12"/>
  <c r="J191" i="12"/>
  <c r="K190" i="12"/>
  <c r="AZ194" i="12"/>
  <c r="H195" i="12"/>
  <c r="AZ195" i="12" l="1"/>
  <c r="L190" i="12"/>
  <c r="K192" i="12"/>
  <c r="K193" i="12" s="1"/>
  <c r="BD193" i="12"/>
  <c r="K191" i="12"/>
  <c r="BA194" i="12"/>
  <c r="I195" i="12"/>
  <c r="J195" i="12"/>
  <c r="BB194" i="12"/>
  <c r="BA195" i="12" l="1"/>
  <c r="BB195" i="12"/>
  <c r="K195" i="12"/>
  <c r="BC194" i="12"/>
  <c r="BE193" i="12"/>
  <c r="M190" i="12"/>
  <c r="L192" i="12"/>
  <c r="L193" i="12" s="1"/>
  <c r="L191" i="12"/>
  <c r="BC195" i="12" l="1"/>
  <c r="BF193" i="12"/>
  <c r="M191" i="12"/>
  <c r="M192" i="12"/>
  <c r="M193" i="12" s="1"/>
  <c r="N190" i="12"/>
  <c r="L195" i="12"/>
  <c r="BD194" i="12"/>
  <c r="BD195" i="12" l="1"/>
  <c r="N191" i="12"/>
  <c r="O190" i="12"/>
  <c r="N192" i="12"/>
  <c r="N193" i="12" s="1"/>
  <c r="BG193" i="12"/>
  <c r="M195" i="12"/>
  <c r="BE194" i="12"/>
  <c r="BE195" i="12" l="1"/>
  <c r="N195" i="12"/>
  <c r="BF194" i="12"/>
  <c r="P190" i="12"/>
  <c r="O192" i="12"/>
  <c r="O193" i="12" s="1"/>
  <c r="O191" i="12"/>
  <c r="BH193" i="12"/>
  <c r="BF195" i="12" l="1"/>
  <c r="BG194" i="12"/>
  <c r="O195" i="12"/>
  <c r="P192" i="12"/>
  <c r="P193" i="12" s="1"/>
  <c r="P191" i="12"/>
  <c r="Q190" i="12"/>
  <c r="BI193" i="12"/>
  <c r="BG195" i="12" l="1"/>
  <c r="BH194" i="12"/>
  <c r="P195" i="12"/>
  <c r="Q192" i="12"/>
  <c r="Q193" i="12" s="1"/>
  <c r="Q191" i="12"/>
  <c r="BJ193" i="12"/>
  <c r="R190" i="12"/>
  <c r="BH195" i="12" l="1"/>
  <c r="BI194" i="12"/>
  <c r="Q195" i="12"/>
  <c r="BK193" i="12"/>
  <c r="S190" i="12"/>
  <c r="R192" i="12"/>
  <c r="R193" i="12" s="1"/>
  <c r="R191" i="12"/>
  <c r="BJ194" i="12" l="1"/>
  <c r="R195" i="12"/>
  <c r="BL193" i="12"/>
  <c r="S191" i="12"/>
  <c r="T190" i="12"/>
  <c r="S192" i="12"/>
  <c r="S193" i="12" s="1"/>
  <c r="BI195" i="12"/>
  <c r="BK194" i="12" l="1"/>
  <c r="S195" i="12"/>
  <c r="T191" i="12"/>
  <c r="U190" i="12"/>
  <c r="BM193" i="12"/>
  <c r="T192" i="12"/>
  <c r="T193" i="12" s="1"/>
  <c r="BJ195" i="12"/>
  <c r="T195" i="12" l="1"/>
  <c r="BL194" i="12"/>
  <c r="BL195" i="12" s="1"/>
  <c r="V190" i="12"/>
  <c r="U192" i="12"/>
  <c r="U193" i="12" s="1"/>
  <c r="BN193" i="12"/>
  <c r="U191" i="12"/>
  <c r="BK195" i="12"/>
  <c r="V192" i="12" l="1"/>
  <c r="V193" i="12" s="1"/>
  <c r="W190" i="12"/>
  <c r="BO193" i="12"/>
  <c r="V191" i="12"/>
  <c r="U195" i="12"/>
  <c r="BM194" i="12"/>
  <c r="BM195" i="12" l="1"/>
  <c r="X190" i="12"/>
  <c r="BP193" i="12"/>
  <c r="W192" i="12"/>
  <c r="W193" i="12" s="1"/>
  <c r="W191" i="12"/>
  <c r="BN194" i="12"/>
  <c r="V195" i="12"/>
  <c r="BQ193" i="12" l="1"/>
  <c r="X192" i="12"/>
  <c r="X193" i="12" s="1"/>
  <c r="X191" i="12"/>
  <c r="Y190" i="12"/>
  <c r="BN195" i="12"/>
  <c r="W195" i="12"/>
  <c r="BO194" i="12"/>
  <c r="BR193" i="12" l="1"/>
  <c r="Y191" i="12"/>
  <c r="Y192" i="12"/>
  <c r="Y193" i="12" s="1"/>
  <c r="Z190" i="12"/>
  <c r="X195" i="12"/>
  <c r="BP194" i="12"/>
  <c r="BO195" i="12"/>
  <c r="BP195" i="12" l="1"/>
  <c r="Z191" i="12"/>
  <c r="AA190" i="12"/>
  <c r="BS193" i="12"/>
  <c r="Z192" i="12"/>
  <c r="Z193" i="12" s="1"/>
  <c r="BQ194" i="12"/>
  <c r="Y195" i="12"/>
  <c r="BQ195" i="12" l="1"/>
  <c r="Z195" i="12"/>
  <c r="BR194" i="12"/>
  <c r="AB190" i="12"/>
  <c r="AA192" i="12"/>
  <c r="AA193" i="12" s="1"/>
  <c r="AA191" i="12"/>
  <c r="BT193" i="12"/>
  <c r="BR195" i="12" l="1"/>
  <c r="BS194" i="12"/>
  <c r="AA195" i="12"/>
  <c r="AB192" i="12"/>
  <c r="AB193" i="12" s="1"/>
  <c r="BU193" i="12"/>
  <c r="AC190" i="12"/>
  <c r="AB191" i="12"/>
  <c r="AD190" i="12" l="1"/>
  <c r="AC192" i="12"/>
  <c r="AC193" i="12" s="1"/>
  <c r="AC191" i="12"/>
  <c r="BV193" i="12"/>
  <c r="BT194" i="12"/>
  <c r="AB195" i="12"/>
  <c r="BS195" i="12"/>
  <c r="BT195" i="12" l="1"/>
  <c r="BU194" i="12"/>
  <c r="AC195" i="12"/>
  <c r="BW193" i="12"/>
  <c r="AE190" i="12"/>
  <c r="AD192" i="12"/>
  <c r="AD193" i="12" s="1"/>
  <c r="AD191" i="12"/>
  <c r="BU195" i="12" l="1"/>
  <c r="AD195" i="12"/>
  <c r="BV194" i="12"/>
  <c r="BX193" i="12"/>
  <c r="AE191" i="12"/>
  <c r="AF190" i="12"/>
  <c r="AE192" i="12"/>
  <c r="AE193" i="12" s="1"/>
  <c r="BV195" i="12" l="1"/>
  <c r="BW194" i="12"/>
  <c r="AE195" i="12"/>
  <c r="AF191" i="12"/>
  <c r="AG190" i="12"/>
  <c r="AF192" i="12"/>
  <c r="AF193" i="12" s="1"/>
  <c r="BY193" i="12"/>
  <c r="BX194" i="12" l="1"/>
  <c r="AF195" i="12"/>
  <c r="AG192" i="12"/>
  <c r="BZ193" i="12"/>
  <c r="AG191" i="12"/>
  <c r="BF191" i="12"/>
  <c r="BN191" i="12"/>
  <c r="BQ191" i="12"/>
  <c r="CI191" i="12"/>
  <c r="CP191" i="12"/>
  <c r="BW191" i="12"/>
  <c r="BE191" i="12"/>
  <c r="A197" i="12"/>
  <c r="CB191" i="12"/>
  <c r="BT191" i="12"/>
  <c r="BC191" i="12"/>
  <c r="CE191" i="12"/>
  <c r="CJ191" i="12"/>
  <c r="BL191" i="12"/>
  <c r="CN191" i="12"/>
  <c r="BI191" i="12"/>
  <c r="BM191" i="12"/>
  <c r="CF191" i="12"/>
  <c r="BD191" i="12"/>
  <c r="CD191" i="12"/>
  <c r="BK191" i="12"/>
  <c r="BG191" i="12"/>
  <c r="BO191" i="12"/>
  <c r="BU191" i="12"/>
  <c r="CA191" i="12"/>
  <c r="BS191" i="12"/>
  <c r="CG191" i="12"/>
  <c r="BH191" i="12"/>
  <c r="BV191" i="12"/>
  <c r="BX191" i="12"/>
  <c r="BJ191" i="12"/>
  <c r="CC191" i="12"/>
  <c r="BZ191" i="12"/>
  <c r="CQ191" i="12"/>
  <c r="BY191" i="12"/>
  <c r="CO191" i="12"/>
  <c r="CM191" i="12"/>
  <c r="CK191" i="12"/>
  <c r="CH191" i="12"/>
  <c r="BP191" i="12"/>
  <c r="CL191" i="12"/>
  <c r="BR191" i="12"/>
  <c r="BW195" i="12"/>
  <c r="AG193" i="12" l="1"/>
  <c r="AQ191" i="12"/>
  <c r="AQ190" i="12"/>
  <c r="AH192" i="12"/>
  <c r="AQ192" i="12"/>
  <c r="C198" i="12"/>
  <c r="AU201" i="12"/>
  <c r="BX195" i="12"/>
  <c r="BA199" i="12" l="1"/>
  <c r="AU199" i="12"/>
  <c r="AZ199" i="12"/>
  <c r="AT199" i="12"/>
  <c r="BB199" i="12"/>
  <c r="AY199" i="12"/>
  <c r="C200" i="12"/>
  <c r="C199" i="12"/>
  <c r="AW199" i="12"/>
  <c r="AX199" i="12"/>
  <c r="D198" i="12"/>
  <c r="AV199" i="12"/>
  <c r="AV201" i="12"/>
  <c r="V196" i="12"/>
  <c r="I196" i="12"/>
  <c r="T196" i="12"/>
  <c r="G196" i="12"/>
  <c r="AT196" i="12"/>
  <c r="P196" i="12"/>
  <c r="AJ192" i="12"/>
  <c r="N196" i="12"/>
  <c r="R196" i="12"/>
  <c r="AQ196" i="12" s="1"/>
  <c r="AR192" i="12"/>
  <c r="C196" i="12"/>
  <c r="K196" i="12"/>
  <c r="E196" i="12"/>
  <c r="AG195" i="12"/>
  <c r="BY194" i="12"/>
  <c r="AH193" i="12"/>
  <c r="BY195" i="12" l="1"/>
  <c r="AT195" i="12" s="1"/>
  <c r="AK193" i="12"/>
  <c r="AH194" i="12"/>
  <c r="AL194" i="12" s="1"/>
  <c r="AP195" i="12"/>
  <c r="AH195" i="12"/>
  <c r="AM195" i="12" s="1"/>
  <c r="AW201" i="12"/>
  <c r="D200" i="12"/>
  <c r="D201" i="12" s="1"/>
  <c r="D199" i="12"/>
  <c r="E198" i="12"/>
  <c r="C201" i="12"/>
  <c r="C203" i="12" l="1"/>
  <c r="AU202" i="12"/>
  <c r="D203" i="12"/>
  <c r="AV202" i="12"/>
  <c r="BZ195" i="12"/>
  <c r="AX201" i="12"/>
  <c r="E199" i="12"/>
  <c r="E200" i="12"/>
  <c r="F198" i="12"/>
  <c r="S189" i="12"/>
  <c r="AV203" i="12" l="1"/>
  <c r="AU203" i="12"/>
  <c r="F199" i="12"/>
  <c r="G198" i="12"/>
  <c r="AY201" i="12"/>
  <c r="F200" i="12"/>
  <c r="E201" i="12"/>
  <c r="F201" i="12" l="1"/>
  <c r="H198" i="12"/>
  <c r="G200" i="12"/>
  <c r="G199" i="12"/>
  <c r="AZ201" i="12"/>
  <c r="E203" i="12"/>
  <c r="AW202" i="12"/>
  <c r="AW203" i="12" l="1"/>
  <c r="AX202" i="12"/>
  <c r="F203" i="12"/>
  <c r="H200" i="12"/>
  <c r="BA201" i="12"/>
  <c r="I198" i="12"/>
  <c r="H199" i="12"/>
  <c r="G201" i="12"/>
  <c r="AX203" i="12" l="1"/>
  <c r="AY202" i="12"/>
  <c r="G203" i="12"/>
  <c r="J198" i="12"/>
  <c r="BB201" i="12"/>
  <c r="I200" i="12"/>
  <c r="I199" i="12"/>
  <c r="H201" i="12"/>
  <c r="BC201" i="12" l="1"/>
  <c r="K198" i="12"/>
  <c r="J200" i="12"/>
  <c r="J199" i="12"/>
  <c r="H203" i="12"/>
  <c r="AZ202" i="12"/>
  <c r="AZ203" i="12" s="1"/>
  <c r="I201" i="12"/>
  <c r="AY203" i="12"/>
  <c r="BA202" i="12" l="1"/>
  <c r="I203" i="12"/>
  <c r="J201" i="12"/>
  <c r="BD201" i="12"/>
  <c r="K199" i="12"/>
  <c r="K200" i="12"/>
  <c r="L198" i="12"/>
  <c r="L199" i="12" l="1"/>
  <c r="M198" i="12"/>
  <c r="L200" i="12"/>
  <c r="L201" i="12" s="1"/>
  <c r="BE201" i="12"/>
  <c r="K201" i="12"/>
  <c r="BB202" i="12"/>
  <c r="J203" i="12"/>
  <c r="BA203" i="12"/>
  <c r="K203" i="12" l="1"/>
  <c r="BC202" i="12"/>
  <c r="BB203" i="12"/>
  <c r="BD202" i="12"/>
  <c r="L203" i="12"/>
  <c r="N198" i="12"/>
  <c r="M200" i="12"/>
  <c r="M201" i="12" s="1"/>
  <c r="M199" i="12"/>
  <c r="BF201" i="12"/>
  <c r="BC203" i="12" l="1"/>
  <c r="BD203" i="12"/>
  <c r="BE202" i="12"/>
  <c r="M203" i="12"/>
  <c r="N200" i="12"/>
  <c r="N201" i="12" s="1"/>
  <c r="N199" i="12"/>
  <c r="BG201" i="12"/>
  <c r="O198" i="12"/>
  <c r="BE203" i="12" l="1"/>
  <c r="BF202" i="12"/>
  <c r="N203" i="12"/>
  <c r="O200" i="12"/>
  <c r="O201" i="12" s="1"/>
  <c r="O199" i="12"/>
  <c r="BH201" i="12"/>
  <c r="P198" i="12"/>
  <c r="O203" i="12" l="1"/>
  <c r="BG202" i="12"/>
  <c r="BI201" i="12"/>
  <c r="Q198" i="12"/>
  <c r="P200" i="12"/>
  <c r="P201" i="12" s="1"/>
  <c r="P199" i="12"/>
  <c r="BF203" i="12"/>
  <c r="BG203" i="12" l="1"/>
  <c r="BH202" i="12"/>
  <c r="P203" i="12"/>
  <c r="BJ201" i="12"/>
  <c r="Q199" i="12"/>
  <c r="R198" i="12"/>
  <c r="Q200" i="12"/>
  <c r="Q201" i="12" s="1"/>
  <c r="Q203" i="12" l="1"/>
  <c r="BI202" i="12"/>
  <c r="R199" i="12"/>
  <c r="S198" i="12"/>
  <c r="BK201" i="12"/>
  <c r="R200" i="12"/>
  <c r="R201" i="12" s="1"/>
  <c r="BH203" i="12"/>
  <c r="BI203" i="12" l="1"/>
  <c r="R203" i="12"/>
  <c r="BJ202" i="12"/>
  <c r="T198" i="12"/>
  <c r="S200" i="12"/>
  <c r="S201" i="12" s="1"/>
  <c r="S199" i="12"/>
  <c r="BL201" i="12"/>
  <c r="BJ203" i="12" l="1"/>
  <c r="BK202" i="12"/>
  <c r="S203" i="12"/>
  <c r="T200" i="12"/>
  <c r="T201" i="12" s="1"/>
  <c r="U198" i="12"/>
  <c r="T199" i="12"/>
  <c r="BM201" i="12"/>
  <c r="BK203" i="12" l="1"/>
  <c r="V198" i="12"/>
  <c r="BN201" i="12"/>
  <c r="U200" i="12"/>
  <c r="U201" i="12" s="1"/>
  <c r="U199" i="12"/>
  <c r="BL202" i="12"/>
  <c r="T203" i="12"/>
  <c r="BL203" i="12" l="1"/>
  <c r="BM202" i="12"/>
  <c r="U203" i="12"/>
  <c r="BO201" i="12"/>
  <c r="V200" i="12"/>
  <c r="V201" i="12" s="1"/>
  <c r="V199" i="12"/>
  <c r="W198" i="12"/>
  <c r="V203" i="12" l="1"/>
  <c r="BN202" i="12"/>
  <c r="BM203" i="12"/>
  <c r="BP201" i="12"/>
  <c r="W199" i="12"/>
  <c r="W200" i="12"/>
  <c r="W201" i="12" s="1"/>
  <c r="X198" i="12"/>
  <c r="X199" i="12" l="1"/>
  <c r="Y198" i="12"/>
  <c r="X200" i="12"/>
  <c r="X201" i="12" s="1"/>
  <c r="BQ201" i="12"/>
  <c r="BO202" i="12"/>
  <c r="W203" i="12"/>
  <c r="BN203" i="12"/>
  <c r="X203" i="12" l="1"/>
  <c r="BP202" i="12"/>
  <c r="Z198" i="12"/>
  <c r="Y200" i="12"/>
  <c r="Y201" i="12" s="1"/>
  <c r="Y199" i="12"/>
  <c r="BR201" i="12"/>
  <c r="BO203" i="12"/>
  <c r="BP203" i="12" l="1"/>
  <c r="Z200" i="12"/>
  <c r="Z201" i="12" s="1"/>
  <c r="BS201" i="12"/>
  <c r="Z199" i="12"/>
  <c r="AA198" i="12"/>
  <c r="BQ202" i="12"/>
  <c r="Y203" i="12"/>
  <c r="BQ203" i="12" l="1"/>
  <c r="AB198" i="12"/>
  <c r="BT201" i="12"/>
  <c r="AA200" i="12"/>
  <c r="AA201" i="12" s="1"/>
  <c r="AA199" i="12"/>
  <c r="BR202" i="12"/>
  <c r="Z203" i="12"/>
  <c r="BU201" i="12" l="1"/>
  <c r="AC198" i="12"/>
  <c r="AB200" i="12"/>
  <c r="AB201" i="12" s="1"/>
  <c r="AB199" i="12"/>
  <c r="BR203" i="12"/>
  <c r="AA203" i="12"/>
  <c r="BS202" i="12"/>
  <c r="AB203" i="12" l="1"/>
  <c r="BT202" i="12"/>
  <c r="BV201" i="12"/>
  <c r="AC199" i="12"/>
  <c r="AC200" i="12"/>
  <c r="AC201" i="12" s="1"/>
  <c r="AD198" i="12"/>
  <c r="BS203" i="12"/>
  <c r="BT203" i="12" l="1"/>
  <c r="AD199" i="12"/>
  <c r="AE198" i="12"/>
  <c r="AD200" i="12"/>
  <c r="AD201" i="12" s="1"/>
  <c r="BW201" i="12"/>
  <c r="BU202" i="12"/>
  <c r="AC203" i="12"/>
  <c r="BU203" i="12" l="1"/>
  <c r="BV202" i="12"/>
  <c r="AD203" i="12"/>
  <c r="AF198" i="12"/>
  <c r="AE200" i="12"/>
  <c r="AE201" i="12" s="1"/>
  <c r="AE199" i="12"/>
  <c r="BX201" i="12"/>
  <c r="BV203" i="12" l="1"/>
  <c r="AE203" i="12"/>
  <c r="BW202" i="12"/>
  <c r="AF200" i="12"/>
  <c r="AF201" i="12" s="1"/>
  <c r="AF199" i="12"/>
  <c r="AG198" i="12"/>
  <c r="BY201" i="12"/>
  <c r="BW203" i="12" l="1"/>
  <c r="AF203" i="12"/>
  <c r="BX202" i="12"/>
  <c r="AG200" i="12"/>
  <c r="AG199" i="12"/>
  <c r="BZ201" i="12"/>
  <c r="CH199" i="12"/>
  <c r="CP199" i="12"/>
  <c r="BY199" i="12"/>
  <c r="BN199" i="12"/>
  <c r="CE199" i="12"/>
  <c r="BE199" i="12"/>
  <c r="BR199" i="12"/>
  <c r="CN199" i="12"/>
  <c r="CJ199" i="12"/>
  <c r="CM199" i="12"/>
  <c r="CC199" i="12"/>
  <c r="CL199" i="12"/>
  <c r="BH199" i="12"/>
  <c r="CO199" i="12"/>
  <c r="BJ199" i="12"/>
  <c r="BK199" i="12"/>
  <c r="CB199" i="12"/>
  <c r="BL199" i="12"/>
  <c r="BF199" i="12"/>
  <c r="BX199" i="12"/>
  <c r="BQ199" i="12"/>
  <c r="BI199" i="12"/>
  <c r="CQ199" i="12"/>
  <c r="BZ199" i="12"/>
  <c r="CI199" i="12"/>
  <c r="BS199" i="12"/>
  <c r="BV199" i="12"/>
  <c r="CF199" i="12"/>
  <c r="CG199" i="12"/>
  <c r="BU199" i="12"/>
  <c r="BM199" i="12"/>
  <c r="CK199" i="12"/>
  <c r="BO199" i="12"/>
  <c r="BC199" i="12"/>
  <c r="BD199" i="12"/>
  <c r="CA199" i="12"/>
  <c r="BW199" i="12"/>
  <c r="BP199" i="12"/>
  <c r="BT199" i="12"/>
  <c r="A205" i="12"/>
  <c r="BG199" i="12"/>
  <c r="CD199" i="12"/>
  <c r="BX203" i="12" l="1"/>
  <c r="AG201" i="12"/>
  <c r="AH200" i="12"/>
  <c r="AQ198" i="12"/>
  <c r="AQ200" i="12"/>
  <c r="AQ199" i="12"/>
  <c r="AU209" i="12"/>
  <c r="C206" i="12"/>
  <c r="R204" i="12" l="1"/>
  <c r="AQ204" i="12" s="1"/>
  <c r="E204" i="12"/>
  <c r="P204" i="12"/>
  <c r="C204" i="12"/>
  <c r="AR200" i="12"/>
  <c r="AT204" i="12"/>
  <c r="T204" i="12"/>
  <c r="N204" i="12"/>
  <c r="V204" i="12"/>
  <c r="K204" i="12"/>
  <c r="I204" i="12"/>
  <c r="AJ200" i="12"/>
  <c r="G204" i="12"/>
  <c r="AY207" i="12"/>
  <c r="AX207" i="12"/>
  <c r="C207" i="12"/>
  <c r="AV209" i="12"/>
  <c r="AU207" i="12"/>
  <c r="D206" i="12"/>
  <c r="BB207" i="12"/>
  <c r="AT207" i="12"/>
  <c r="AZ207" i="12"/>
  <c r="AW207" i="12"/>
  <c r="AV207" i="12"/>
  <c r="C208" i="12"/>
  <c r="BA207" i="12"/>
  <c r="AG203" i="12"/>
  <c r="BY202" i="12"/>
  <c r="AH201" i="12"/>
  <c r="BY203" i="12" l="1"/>
  <c r="AT203" i="12" s="1"/>
  <c r="AH202" i="12"/>
  <c r="AL202" i="12" s="1"/>
  <c r="AK201" i="12"/>
  <c r="AH203" i="12"/>
  <c r="AM203" i="12" s="1"/>
  <c r="AP203" i="12"/>
  <c r="C209" i="12"/>
  <c r="D207" i="12"/>
  <c r="AW209" i="12"/>
  <c r="E206" i="12"/>
  <c r="D208" i="12"/>
  <c r="D209" i="12" s="1"/>
  <c r="D211" i="12" l="1"/>
  <c r="AV210" i="12"/>
  <c r="AX209" i="12"/>
  <c r="F206" i="12"/>
  <c r="E208" i="12"/>
  <c r="E207" i="12"/>
  <c r="BZ203" i="12"/>
  <c r="C211" i="12"/>
  <c r="AU210" i="12"/>
  <c r="S197" i="12"/>
  <c r="AV211" i="12" l="1"/>
  <c r="AU211" i="12"/>
  <c r="E209" i="12"/>
  <c r="AY209" i="12"/>
  <c r="F208" i="12"/>
  <c r="G206" i="12"/>
  <c r="F207" i="12"/>
  <c r="AW210" i="12" l="1"/>
  <c r="E211" i="12"/>
  <c r="G208" i="12"/>
  <c r="G207" i="12"/>
  <c r="AZ209" i="12"/>
  <c r="H206" i="12"/>
  <c r="F209" i="12"/>
  <c r="AW211" i="12" l="1"/>
  <c r="H208" i="12"/>
  <c r="H207" i="12"/>
  <c r="BA209" i="12"/>
  <c r="I206" i="12"/>
  <c r="AX210" i="12"/>
  <c r="F211" i="12"/>
  <c r="G209" i="12"/>
  <c r="I207" i="12" l="1"/>
  <c r="I208" i="12"/>
  <c r="J206" i="12"/>
  <c r="BB209" i="12"/>
  <c r="AY210" i="12"/>
  <c r="G211" i="12"/>
  <c r="AX211" i="12"/>
  <c r="H209" i="12"/>
  <c r="J207" i="12" l="1"/>
  <c r="K206" i="12"/>
  <c r="BC209" i="12"/>
  <c r="J208" i="12"/>
  <c r="J209" i="12" s="1"/>
  <c r="I209" i="12"/>
  <c r="AZ210" i="12"/>
  <c r="H211" i="12"/>
  <c r="AY211" i="12"/>
  <c r="AZ211" i="12" l="1"/>
  <c r="J211" i="12"/>
  <c r="BB210" i="12"/>
  <c r="I211" i="12"/>
  <c r="BA210" i="12"/>
  <c r="BD209" i="12"/>
  <c r="L206" i="12"/>
  <c r="K208" i="12"/>
  <c r="K207" i="12"/>
  <c r="BB211" i="12" l="1"/>
  <c r="BA211" i="12"/>
  <c r="K209" i="12"/>
  <c r="L208" i="12"/>
  <c r="L209" i="12" s="1"/>
  <c r="BE209" i="12"/>
  <c r="M206" i="12"/>
  <c r="L207" i="12"/>
  <c r="BC210" i="12" l="1"/>
  <c r="K211" i="12"/>
  <c r="BF209" i="12"/>
  <c r="N206" i="12"/>
  <c r="M208" i="12"/>
  <c r="M209" i="12" s="1"/>
  <c r="M207" i="12"/>
  <c r="BD210" i="12"/>
  <c r="L211" i="12"/>
  <c r="BD211" i="12" l="1"/>
  <c r="BC211" i="12"/>
  <c r="M211" i="12"/>
  <c r="BE210" i="12"/>
  <c r="BG209" i="12"/>
  <c r="O206" i="12"/>
  <c r="N208" i="12"/>
  <c r="N209" i="12" s="1"/>
  <c r="N207" i="12"/>
  <c r="O207" i="12" l="1"/>
  <c r="BH209" i="12"/>
  <c r="O208" i="12"/>
  <c r="O209" i="12" s="1"/>
  <c r="P206" i="12"/>
  <c r="BE211" i="12"/>
  <c r="BF210" i="12"/>
  <c r="N211" i="12"/>
  <c r="BG210" i="12" l="1"/>
  <c r="O211" i="12"/>
  <c r="BF211" i="12"/>
  <c r="P207" i="12"/>
  <c r="Q206" i="12"/>
  <c r="P208" i="12"/>
  <c r="P209" i="12" s="1"/>
  <c r="BI209" i="12"/>
  <c r="BG211" i="12" l="1"/>
  <c r="BJ209" i="12"/>
  <c r="R206" i="12"/>
  <c r="Q208" i="12"/>
  <c r="Q209" i="12" s="1"/>
  <c r="Q207" i="12"/>
  <c r="P211" i="12"/>
  <c r="BH210" i="12"/>
  <c r="BH211" i="12" l="1"/>
  <c r="Q211" i="12"/>
  <c r="BI210" i="12"/>
  <c r="R208" i="12"/>
  <c r="R209" i="12" s="1"/>
  <c r="R207" i="12"/>
  <c r="S206" i="12"/>
  <c r="BK209" i="12"/>
  <c r="BI211" i="12" l="1"/>
  <c r="BL209" i="12"/>
  <c r="S208" i="12"/>
  <c r="S209" i="12" s="1"/>
  <c r="S207" i="12"/>
  <c r="T206" i="12"/>
  <c r="R211" i="12"/>
  <c r="BJ210" i="12"/>
  <c r="BJ211" i="12" l="1"/>
  <c r="BM209" i="12"/>
  <c r="U206" i="12"/>
  <c r="T208" i="12"/>
  <c r="T209" i="12" s="1"/>
  <c r="T207" i="12"/>
  <c r="S211" i="12"/>
  <c r="BK210" i="12"/>
  <c r="BK211" i="12" l="1"/>
  <c r="T211" i="12"/>
  <c r="BL210" i="12"/>
  <c r="U207" i="12"/>
  <c r="V206" i="12"/>
  <c r="U208" i="12"/>
  <c r="U209" i="12" s="1"/>
  <c r="BN209" i="12"/>
  <c r="BL211" i="12" l="1"/>
  <c r="BM210" i="12"/>
  <c r="U211" i="12"/>
  <c r="V207" i="12"/>
  <c r="W206" i="12"/>
  <c r="V208" i="12"/>
  <c r="V209" i="12" s="1"/>
  <c r="BO209" i="12"/>
  <c r="BM211" i="12" l="1"/>
  <c r="BN210" i="12"/>
  <c r="V211" i="12"/>
  <c r="BP209" i="12"/>
  <c r="X206" i="12"/>
  <c r="W208" i="12"/>
  <c r="W209" i="12" s="1"/>
  <c r="W207" i="12"/>
  <c r="BN211" i="12" l="1"/>
  <c r="W211" i="12"/>
  <c r="BO210" i="12"/>
  <c r="X208" i="12"/>
  <c r="X209" i="12" s="1"/>
  <c r="BQ209" i="12"/>
  <c r="X207" i="12"/>
  <c r="Y206" i="12"/>
  <c r="BO211" i="12" l="1"/>
  <c r="X211" i="12"/>
  <c r="BP210" i="12"/>
  <c r="BR209" i="12"/>
  <c r="Y208" i="12"/>
  <c r="Y209" i="12" s="1"/>
  <c r="Y207" i="12"/>
  <c r="Z206" i="12"/>
  <c r="BP211" i="12" l="1"/>
  <c r="BS209" i="12"/>
  <c r="Z208" i="12"/>
  <c r="Z209" i="12" s="1"/>
  <c r="Z207" i="12"/>
  <c r="AA206" i="12"/>
  <c r="Y211" i="12"/>
  <c r="BQ210" i="12"/>
  <c r="BQ211" i="12" l="1"/>
  <c r="Z211" i="12"/>
  <c r="BR210" i="12"/>
  <c r="BT209" i="12"/>
  <c r="AA207" i="12"/>
  <c r="AA208" i="12"/>
  <c r="AA209" i="12" s="1"/>
  <c r="AB206" i="12"/>
  <c r="BR211" i="12" l="1"/>
  <c r="AB207" i="12"/>
  <c r="AC206" i="12"/>
  <c r="BU209" i="12"/>
  <c r="AB208" i="12"/>
  <c r="AB209" i="12" s="1"/>
  <c r="BS210" i="12"/>
  <c r="AA211" i="12"/>
  <c r="AB211" i="12" l="1"/>
  <c r="BT210" i="12"/>
  <c r="BV209" i="12"/>
  <c r="AD206" i="12"/>
  <c r="AC208" i="12"/>
  <c r="AC209" i="12" s="1"/>
  <c r="AC207" i="12"/>
  <c r="BS211" i="12"/>
  <c r="BT211" i="12" l="1"/>
  <c r="BU210" i="12"/>
  <c r="AC211" i="12"/>
  <c r="AD208" i="12"/>
  <c r="AD209" i="12" s="1"/>
  <c r="AE206" i="12"/>
  <c r="AD207" i="12"/>
  <c r="BW209" i="12"/>
  <c r="AF206" i="12" l="1"/>
  <c r="BX209" i="12"/>
  <c r="AE208" i="12"/>
  <c r="AE209" i="12" s="1"/>
  <c r="AE207" i="12"/>
  <c r="BV210" i="12"/>
  <c r="AD211" i="12"/>
  <c r="BU211" i="12"/>
  <c r="AG206" i="12" l="1"/>
  <c r="AF208" i="12"/>
  <c r="AF209" i="12" s="1"/>
  <c r="AF207" i="12"/>
  <c r="BY209" i="12"/>
  <c r="BV211" i="12"/>
  <c r="AE211" i="12"/>
  <c r="BW210" i="12"/>
  <c r="BW211" i="12" l="1"/>
  <c r="BZ209" i="12"/>
  <c r="AG207" i="12"/>
  <c r="AG208" i="12"/>
  <c r="BK207" i="12"/>
  <c r="CJ207" i="12"/>
  <c r="CB207" i="12"/>
  <c r="BE207" i="12"/>
  <c r="CO207" i="12"/>
  <c r="CG207" i="12"/>
  <c r="BQ207" i="12"/>
  <c r="CA207" i="12"/>
  <c r="CI207" i="12"/>
  <c r="BG207" i="12"/>
  <c r="CC207" i="12"/>
  <c r="BP207" i="12"/>
  <c r="BD207" i="12"/>
  <c r="BV207" i="12"/>
  <c r="BN207" i="12"/>
  <c r="BM207" i="12"/>
  <c r="CN207" i="12"/>
  <c r="A213" i="12"/>
  <c r="CF207" i="12"/>
  <c r="CK207" i="12"/>
  <c r="CH207" i="12"/>
  <c r="CP207" i="12"/>
  <c r="BZ207" i="12"/>
  <c r="CL207" i="12"/>
  <c r="CD207" i="12"/>
  <c r="BL207" i="12"/>
  <c r="BR207" i="12"/>
  <c r="BJ207" i="12"/>
  <c r="BH207" i="12"/>
  <c r="BI207" i="12"/>
  <c r="BX207" i="12"/>
  <c r="BS207" i="12"/>
  <c r="BC207" i="12"/>
  <c r="CM207" i="12"/>
  <c r="BF207" i="12"/>
  <c r="BO207" i="12"/>
  <c r="BY207" i="12"/>
  <c r="CQ207" i="12"/>
  <c r="CE207" i="12"/>
  <c r="BW207" i="12"/>
  <c r="BU207" i="12"/>
  <c r="BT207" i="12"/>
  <c r="AF211" i="12"/>
  <c r="BX210" i="12"/>
  <c r="BX211" i="12" l="1"/>
  <c r="C214" i="12"/>
  <c r="AU217" i="12"/>
  <c r="AG209" i="12"/>
  <c r="AQ207" i="12"/>
  <c r="AQ208" i="12"/>
  <c r="AH208" i="12"/>
  <c r="AQ206" i="12"/>
  <c r="T212" i="12" l="1"/>
  <c r="G212" i="12"/>
  <c r="R212" i="12"/>
  <c r="AQ212" i="12" s="1"/>
  <c r="E212" i="12"/>
  <c r="V212" i="12"/>
  <c r="AT212" i="12"/>
  <c r="P212" i="12"/>
  <c r="AJ208" i="12"/>
  <c r="N212" i="12"/>
  <c r="K212" i="12"/>
  <c r="AR208" i="12"/>
  <c r="I212" i="12"/>
  <c r="C212" i="12"/>
  <c r="AG211" i="12"/>
  <c r="BY210" i="12"/>
  <c r="AH209" i="12"/>
  <c r="AZ215" i="12"/>
  <c r="AT215" i="12"/>
  <c r="AV217" i="12"/>
  <c r="AY215" i="12"/>
  <c r="AU215" i="12"/>
  <c r="D214" i="12"/>
  <c r="BB215" i="12"/>
  <c r="C216" i="12"/>
  <c r="C215" i="12"/>
  <c r="AW215" i="12"/>
  <c r="BA215" i="12"/>
  <c r="AV215" i="12"/>
  <c r="AX215" i="12"/>
  <c r="BY211" i="12" l="1"/>
  <c r="AT211" i="12" s="1"/>
  <c r="AW217" i="12"/>
  <c r="D215" i="12"/>
  <c r="D216" i="12"/>
  <c r="D217" i="12" s="1"/>
  <c r="E214" i="12"/>
  <c r="AH210" i="12"/>
  <c r="AL210" i="12" s="1"/>
  <c r="AK209" i="12"/>
  <c r="BZ211" i="12"/>
  <c r="AP211" i="12"/>
  <c r="AH211" i="12"/>
  <c r="AM211" i="12" s="1"/>
  <c r="C217" i="12"/>
  <c r="E215" i="12" l="1"/>
  <c r="F214" i="12"/>
  <c r="E216" i="12"/>
  <c r="AX217" i="12"/>
  <c r="D219" i="12"/>
  <c r="AV218" i="12"/>
  <c r="AU218" i="12"/>
  <c r="C219" i="12"/>
  <c r="S205" i="12"/>
  <c r="AV219" i="12" l="1"/>
  <c r="E217" i="12"/>
  <c r="AU219" i="12"/>
  <c r="G214" i="12"/>
  <c r="F216" i="12"/>
  <c r="F217" i="12" s="1"/>
  <c r="F215" i="12"/>
  <c r="AY217" i="12"/>
  <c r="F219" i="12" l="1"/>
  <c r="AX218" i="12"/>
  <c r="G216" i="12"/>
  <c r="G215" i="12"/>
  <c r="AZ217" i="12"/>
  <c r="H214" i="12"/>
  <c r="E219" i="12"/>
  <c r="AW218" i="12"/>
  <c r="AX219" i="12" l="1"/>
  <c r="AW219" i="12"/>
  <c r="G217" i="12"/>
  <c r="H216" i="12"/>
  <c r="H215" i="12"/>
  <c r="BA217" i="12"/>
  <c r="I214" i="12"/>
  <c r="H217" i="12" l="1"/>
  <c r="BB217" i="12"/>
  <c r="J214" i="12"/>
  <c r="I216" i="12"/>
  <c r="I215" i="12"/>
  <c r="AY218" i="12"/>
  <c r="G219" i="12"/>
  <c r="I217" i="12" l="1"/>
  <c r="BC217" i="12"/>
  <c r="J215" i="12"/>
  <c r="K214" i="12"/>
  <c r="J216" i="12"/>
  <c r="AY219" i="12"/>
  <c r="AZ218" i="12"/>
  <c r="H219" i="12"/>
  <c r="K215" i="12" l="1"/>
  <c r="L214" i="12"/>
  <c r="BD217" i="12"/>
  <c r="K216" i="12"/>
  <c r="K217" i="12" s="1"/>
  <c r="J217" i="12"/>
  <c r="AZ219" i="12"/>
  <c r="I219" i="12"/>
  <c r="BA218" i="12"/>
  <c r="BA219" i="12" l="1"/>
  <c r="M214" i="12"/>
  <c r="L216" i="12"/>
  <c r="L217" i="12" s="1"/>
  <c r="L215" i="12"/>
  <c r="BE217" i="12"/>
  <c r="K219" i="12"/>
  <c r="BC218" i="12"/>
  <c r="BB218" i="12"/>
  <c r="J219" i="12"/>
  <c r="BB219" i="12" l="1"/>
  <c r="BD218" i="12"/>
  <c r="L219" i="12"/>
  <c r="M216" i="12"/>
  <c r="M217" i="12" s="1"/>
  <c r="N214" i="12"/>
  <c r="BF217" i="12"/>
  <c r="M215" i="12"/>
  <c r="BC219" i="12"/>
  <c r="BE218" i="12" l="1"/>
  <c r="M219" i="12"/>
  <c r="BG217" i="12"/>
  <c r="N216" i="12"/>
  <c r="N217" i="12" s="1"/>
  <c r="N215" i="12"/>
  <c r="O214" i="12"/>
  <c r="BD219" i="12"/>
  <c r="BE219" i="12" l="1"/>
  <c r="BF218" i="12"/>
  <c r="N219" i="12"/>
  <c r="BH217" i="12"/>
  <c r="O216" i="12"/>
  <c r="O217" i="12" s="1"/>
  <c r="O215" i="12"/>
  <c r="P214" i="12"/>
  <c r="O219" i="12" l="1"/>
  <c r="BG218" i="12"/>
  <c r="BI217" i="12"/>
  <c r="P215" i="12"/>
  <c r="P216" i="12"/>
  <c r="P217" i="12" s="1"/>
  <c r="Q214" i="12"/>
  <c r="BF219" i="12"/>
  <c r="BG219" i="12" l="1"/>
  <c r="BH218" i="12"/>
  <c r="P219" i="12"/>
  <c r="Q215" i="12"/>
  <c r="R214" i="12"/>
  <c r="BJ217" i="12"/>
  <c r="Q216" i="12"/>
  <c r="Q217" i="12" s="1"/>
  <c r="Q219" i="12" l="1"/>
  <c r="BI218" i="12"/>
  <c r="S214" i="12"/>
  <c r="R216" i="12"/>
  <c r="R217" i="12" s="1"/>
  <c r="R215" i="12"/>
  <c r="BK217" i="12"/>
  <c r="BH219" i="12"/>
  <c r="BI219" i="12" l="1"/>
  <c r="BJ218" i="12"/>
  <c r="R219" i="12"/>
  <c r="S216" i="12"/>
  <c r="S217" i="12" s="1"/>
  <c r="BL217" i="12"/>
  <c r="S215" i="12"/>
  <c r="T214" i="12"/>
  <c r="BJ219" i="12" l="1"/>
  <c r="U214" i="12"/>
  <c r="T216" i="12"/>
  <c r="T217" i="12" s="1"/>
  <c r="T215" i="12"/>
  <c r="BM217" i="12"/>
  <c r="BK218" i="12"/>
  <c r="S219" i="12"/>
  <c r="BK219" i="12" l="1"/>
  <c r="BL218" i="12"/>
  <c r="T219" i="12"/>
  <c r="BN217" i="12"/>
  <c r="V214" i="12"/>
  <c r="U216" i="12"/>
  <c r="U217" i="12" s="1"/>
  <c r="U215" i="12"/>
  <c r="U219" i="12" l="1"/>
  <c r="BM218" i="12"/>
  <c r="BM219" i="12" s="1"/>
  <c r="BO217" i="12"/>
  <c r="V215" i="12"/>
  <c r="W214" i="12"/>
  <c r="V216" i="12"/>
  <c r="V217" i="12" s="1"/>
  <c r="BL219" i="12"/>
  <c r="V219" i="12" l="1"/>
  <c r="BN218" i="12"/>
  <c r="W215" i="12"/>
  <c r="X214" i="12"/>
  <c r="W216" i="12"/>
  <c r="W217" i="12" s="1"/>
  <c r="BP217" i="12"/>
  <c r="BN219" i="12" l="1"/>
  <c r="BO218" i="12"/>
  <c r="W219" i="12"/>
  <c r="Y214" i="12"/>
  <c r="X216" i="12"/>
  <c r="X217" i="12" s="1"/>
  <c r="X215" i="12"/>
  <c r="BQ217" i="12"/>
  <c r="X219" i="12" l="1"/>
  <c r="BP218" i="12"/>
  <c r="Y216" i="12"/>
  <c r="Y217" i="12" s="1"/>
  <c r="Y215" i="12"/>
  <c r="Z214" i="12"/>
  <c r="BR217" i="12"/>
  <c r="BO219" i="12"/>
  <c r="BP219" i="12" l="1"/>
  <c r="Z216" i="12"/>
  <c r="Z217" i="12" s="1"/>
  <c r="Z215" i="12"/>
  <c r="BS217" i="12"/>
  <c r="AA214" i="12"/>
  <c r="Y219" i="12"/>
  <c r="BQ218" i="12"/>
  <c r="BQ219" i="12" l="1"/>
  <c r="BT217" i="12"/>
  <c r="AB214" i="12"/>
  <c r="AA216" i="12"/>
  <c r="AA217" i="12" s="1"/>
  <c r="AA215" i="12"/>
  <c r="BR218" i="12"/>
  <c r="Z219" i="12"/>
  <c r="BR219" i="12" l="1"/>
  <c r="BS218" i="12"/>
  <c r="AA219" i="12"/>
  <c r="BU217" i="12"/>
  <c r="AB215" i="12"/>
  <c r="AC214" i="12"/>
  <c r="AB216" i="12"/>
  <c r="AB217" i="12" s="1"/>
  <c r="AB219" i="12" l="1"/>
  <c r="BT218" i="12"/>
  <c r="AC215" i="12"/>
  <c r="AD214" i="12"/>
  <c r="BV217" i="12"/>
  <c r="AC216" i="12"/>
  <c r="AC217" i="12" s="1"/>
  <c r="BS219" i="12"/>
  <c r="BT219" i="12" l="1"/>
  <c r="BU218" i="12"/>
  <c r="AC219" i="12"/>
  <c r="AE214" i="12"/>
  <c r="AD216" i="12"/>
  <c r="AD217" i="12" s="1"/>
  <c r="BW217" i="12"/>
  <c r="AD215" i="12"/>
  <c r="BV218" i="12" l="1"/>
  <c r="AD219" i="12"/>
  <c r="AE216" i="12"/>
  <c r="AE217" i="12" s="1"/>
  <c r="AF214" i="12"/>
  <c r="BX217" i="12"/>
  <c r="AE215" i="12"/>
  <c r="BU219" i="12"/>
  <c r="BV219" i="12" l="1"/>
  <c r="AF216" i="12"/>
  <c r="AF217" i="12" s="1"/>
  <c r="AF215" i="12"/>
  <c r="BY217" i="12"/>
  <c r="AG214" i="12"/>
  <c r="BW218" i="12"/>
  <c r="AE219" i="12"/>
  <c r="BW219" i="12" l="1"/>
  <c r="BZ217" i="12"/>
  <c r="AG216" i="12"/>
  <c r="AG215" i="12"/>
  <c r="CA215" i="12"/>
  <c r="CD215" i="12"/>
  <c r="BI215" i="12"/>
  <c r="CC215" i="12"/>
  <c r="CF215" i="12"/>
  <c r="CP215" i="12"/>
  <c r="BP215" i="12"/>
  <c r="CM215" i="12"/>
  <c r="CB215" i="12"/>
  <c r="CL215" i="12"/>
  <c r="A221" i="12"/>
  <c r="BX215" i="12"/>
  <c r="BW215" i="12"/>
  <c r="BJ215" i="12"/>
  <c r="BC215" i="12"/>
  <c r="BV215" i="12"/>
  <c r="BE215" i="12"/>
  <c r="BY215" i="12"/>
  <c r="CK215" i="12"/>
  <c r="CN215" i="12"/>
  <c r="CI215" i="12"/>
  <c r="BU215" i="12"/>
  <c r="BQ215" i="12"/>
  <c r="BR215" i="12"/>
  <c r="BT215" i="12"/>
  <c r="CJ215" i="12"/>
  <c r="CQ215" i="12"/>
  <c r="CG215" i="12"/>
  <c r="BG215" i="12"/>
  <c r="BL215" i="12"/>
  <c r="CE215" i="12"/>
  <c r="CH215" i="12"/>
  <c r="BK215" i="12"/>
  <c r="BM215" i="12"/>
  <c r="BS215" i="12"/>
  <c r="CO215" i="12"/>
  <c r="BF215" i="12"/>
  <c r="BH215" i="12"/>
  <c r="BN215" i="12"/>
  <c r="BZ215" i="12"/>
  <c r="BD215" i="12"/>
  <c r="BO215" i="12"/>
  <c r="AF219" i="12"/>
  <c r="BX218" i="12"/>
  <c r="BX219" i="12" l="1"/>
  <c r="AU225" i="12"/>
  <c r="C222" i="12"/>
  <c r="AG217" i="12"/>
  <c r="AQ215" i="12"/>
  <c r="AH216" i="12"/>
  <c r="AQ214" i="12"/>
  <c r="AQ216" i="12"/>
  <c r="AG219" i="12" l="1"/>
  <c r="BY218" i="12"/>
  <c r="AH217" i="12"/>
  <c r="P220" i="12"/>
  <c r="C220" i="12"/>
  <c r="AR216" i="12"/>
  <c r="N220" i="12"/>
  <c r="V220" i="12"/>
  <c r="E220" i="12"/>
  <c r="AT220" i="12"/>
  <c r="T220" i="12"/>
  <c r="R220" i="12"/>
  <c r="AQ220" i="12" s="1"/>
  <c r="I220" i="12"/>
  <c r="K220" i="12"/>
  <c r="AJ216" i="12"/>
  <c r="G220" i="12"/>
  <c r="AX223" i="12"/>
  <c r="C223" i="12"/>
  <c r="AW223" i="12"/>
  <c r="D222" i="12"/>
  <c r="AY223" i="12"/>
  <c r="AV223" i="12"/>
  <c r="AZ223" i="12"/>
  <c r="AU223" i="12"/>
  <c r="AV225" i="12"/>
  <c r="BA223" i="12"/>
  <c r="AT223" i="12"/>
  <c r="C224" i="12"/>
  <c r="BB223" i="12"/>
  <c r="BY219" i="12" l="1"/>
  <c r="AT219" i="12" s="1"/>
  <c r="AH218" i="12"/>
  <c r="AL218" i="12" s="1"/>
  <c r="AK217" i="12"/>
  <c r="E222" i="12"/>
  <c r="D224" i="12"/>
  <c r="D225" i="12" s="1"/>
  <c r="D223" i="12"/>
  <c r="AW225" i="12"/>
  <c r="C225" i="12"/>
  <c r="AP219" i="12"/>
  <c r="AH219" i="12"/>
  <c r="AM219" i="12" s="1"/>
  <c r="S213" i="12" l="1"/>
  <c r="E224" i="12"/>
  <c r="AX225" i="12"/>
  <c r="F222" i="12"/>
  <c r="E223" i="12"/>
  <c r="D227" i="12"/>
  <c r="AV226" i="12"/>
  <c r="BZ219" i="12"/>
  <c r="AU226" i="12"/>
  <c r="C227" i="12"/>
  <c r="AV227" i="12" l="1"/>
  <c r="AU227" i="12"/>
  <c r="G222" i="12"/>
  <c r="F224" i="12"/>
  <c r="F223" i="12"/>
  <c r="AY225" i="12"/>
  <c r="E225" i="12"/>
  <c r="F225" i="12" l="1"/>
  <c r="AZ225" i="12"/>
  <c r="H222" i="12"/>
  <c r="G224" i="12"/>
  <c r="G223" i="12"/>
  <c r="E227" i="12"/>
  <c r="AW226" i="12"/>
  <c r="AW227" i="12" l="1"/>
  <c r="BA225" i="12"/>
  <c r="H223" i="12"/>
  <c r="H224" i="12"/>
  <c r="H225" i="12" s="1"/>
  <c r="I222" i="12"/>
  <c r="F227" i="12"/>
  <c r="AX226" i="12"/>
  <c r="G225" i="12"/>
  <c r="AX227" i="12" l="1"/>
  <c r="H227" i="12"/>
  <c r="AZ226" i="12"/>
  <c r="AZ227" i="12" s="1"/>
  <c r="I223" i="12"/>
  <c r="J222" i="12"/>
  <c r="I224" i="12"/>
  <c r="BB225" i="12"/>
  <c r="AY226" i="12"/>
  <c r="G227" i="12"/>
  <c r="AY227" i="12" l="1"/>
  <c r="I225" i="12"/>
  <c r="K222" i="12"/>
  <c r="J224" i="12"/>
  <c r="J225" i="12" s="1"/>
  <c r="BC225" i="12"/>
  <c r="J223" i="12"/>
  <c r="J227" i="12" l="1"/>
  <c r="BB226" i="12"/>
  <c r="BB227" i="12" s="1"/>
  <c r="K224" i="12"/>
  <c r="K223" i="12"/>
  <c r="BD225" i="12"/>
  <c r="L222" i="12"/>
  <c r="I227" i="12"/>
  <c r="BA226" i="12"/>
  <c r="BA227" i="12" l="1"/>
  <c r="L224" i="12"/>
  <c r="L225" i="12" s="1"/>
  <c r="L223" i="12"/>
  <c r="BE225" i="12"/>
  <c r="M222" i="12"/>
  <c r="K225" i="12"/>
  <c r="BF225" i="12" l="1"/>
  <c r="M224" i="12"/>
  <c r="M225" i="12" s="1"/>
  <c r="M223" i="12"/>
  <c r="N222" i="12"/>
  <c r="BC226" i="12"/>
  <c r="K227" i="12"/>
  <c r="BD226" i="12"/>
  <c r="L227" i="12"/>
  <c r="BD227" i="12" l="1"/>
  <c r="BC227" i="12"/>
  <c r="BG225" i="12"/>
  <c r="N223" i="12"/>
  <c r="O222" i="12"/>
  <c r="N224" i="12"/>
  <c r="N225" i="12" s="1"/>
  <c r="M227" i="12"/>
  <c r="BE226" i="12"/>
  <c r="O223" i="12" l="1"/>
  <c r="P222" i="12"/>
  <c r="BH225" i="12"/>
  <c r="O224" i="12"/>
  <c r="O225" i="12" s="1"/>
  <c r="BE227" i="12"/>
  <c r="BF226" i="12"/>
  <c r="N227" i="12"/>
  <c r="Q222" i="12" l="1"/>
  <c r="P224" i="12"/>
  <c r="P225" i="12" s="1"/>
  <c r="P223" i="12"/>
  <c r="BI225" i="12"/>
  <c r="BF227" i="12"/>
  <c r="O227" i="12"/>
  <c r="BG226" i="12"/>
  <c r="BG227" i="12" l="1"/>
  <c r="BH226" i="12"/>
  <c r="P227" i="12"/>
  <c r="Q224" i="12"/>
  <c r="Q225" i="12" s="1"/>
  <c r="R222" i="12"/>
  <c r="BJ225" i="12"/>
  <c r="Q223" i="12"/>
  <c r="BH227" i="12" l="1"/>
  <c r="S222" i="12"/>
  <c r="R224" i="12"/>
  <c r="R225" i="12" s="1"/>
  <c r="R223" i="12"/>
  <c r="BK225" i="12"/>
  <c r="BI226" i="12"/>
  <c r="Q227" i="12"/>
  <c r="BJ226" i="12" l="1"/>
  <c r="R227" i="12"/>
  <c r="BI227" i="12"/>
  <c r="BL225" i="12"/>
  <c r="S224" i="12"/>
  <c r="S225" i="12" s="1"/>
  <c r="S223" i="12"/>
  <c r="T222" i="12"/>
  <c r="S227" i="12" l="1"/>
  <c r="BK226" i="12"/>
  <c r="BM225" i="12"/>
  <c r="T223" i="12"/>
  <c r="T224" i="12"/>
  <c r="T225" i="12" s="1"/>
  <c r="U222" i="12"/>
  <c r="BJ227" i="12"/>
  <c r="BK227" i="12" l="1"/>
  <c r="U223" i="12"/>
  <c r="V222" i="12"/>
  <c r="BN225" i="12"/>
  <c r="U224" i="12"/>
  <c r="U225" i="12" s="1"/>
  <c r="T227" i="12"/>
  <c r="BL226" i="12"/>
  <c r="BL227" i="12" l="1"/>
  <c r="U227" i="12"/>
  <c r="BM226" i="12"/>
  <c r="BM227" i="12" s="1"/>
  <c r="W222" i="12"/>
  <c r="V224" i="12"/>
  <c r="V225" i="12" s="1"/>
  <c r="V223" i="12"/>
  <c r="BO225" i="12"/>
  <c r="BN226" i="12" l="1"/>
  <c r="V227" i="12"/>
  <c r="W224" i="12"/>
  <c r="W225" i="12" s="1"/>
  <c r="BP225" i="12"/>
  <c r="X222" i="12"/>
  <c r="W223" i="12"/>
  <c r="BN227" i="12" l="1"/>
  <c r="Y222" i="12"/>
  <c r="BQ225" i="12"/>
  <c r="X224" i="12"/>
  <c r="X225" i="12" s="1"/>
  <c r="X223" i="12"/>
  <c r="BO226" i="12"/>
  <c r="W227" i="12"/>
  <c r="BO227" i="12" l="1"/>
  <c r="BP226" i="12"/>
  <c r="X227" i="12"/>
  <c r="BR225" i="12"/>
  <c r="Z222" i="12"/>
  <c r="Y224" i="12"/>
  <c r="Y225" i="12" s="1"/>
  <c r="Y223" i="12"/>
  <c r="BP227" i="12" l="1"/>
  <c r="BQ226" i="12"/>
  <c r="Y227" i="12"/>
  <c r="BS225" i="12"/>
  <c r="Z223" i="12"/>
  <c r="Z224" i="12"/>
  <c r="Z225" i="12" s="1"/>
  <c r="AA222" i="12"/>
  <c r="BQ227" i="12" l="1"/>
  <c r="Z227" i="12"/>
  <c r="BR226" i="12"/>
  <c r="AA223" i="12"/>
  <c r="AB222" i="12"/>
  <c r="AA224" i="12"/>
  <c r="AA225" i="12" s="1"/>
  <c r="BT225" i="12"/>
  <c r="BR227" i="12" l="1"/>
  <c r="BS226" i="12"/>
  <c r="AA227" i="12"/>
  <c r="AC222" i="12"/>
  <c r="AB224" i="12"/>
  <c r="AB225" i="12" s="1"/>
  <c r="AB223" i="12"/>
  <c r="BU225" i="12"/>
  <c r="BT226" i="12" l="1"/>
  <c r="AB227" i="12"/>
  <c r="AC224" i="12"/>
  <c r="AC225" i="12" s="1"/>
  <c r="AC223" i="12"/>
  <c r="AD222" i="12"/>
  <c r="BV225" i="12"/>
  <c r="BS227" i="12"/>
  <c r="BT227" i="12" l="1"/>
  <c r="AD224" i="12"/>
  <c r="AD225" i="12" s="1"/>
  <c r="AD223" i="12"/>
  <c r="BW225" i="12"/>
  <c r="AE222" i="12"/>
  <c r="BU226" i="12"/>
  <c r="AC227" i="12"/>
  <c r="AD227" i="12" l="1"/>
  <c r="BV226" i="12"/>
  <c r="BU227" i="12"/>
  <c r="BX225" i="12"/>
  <c r="AF222" i="12"/>
  <c r="AE224" i="12"/>
  <c r="AE225" i="12" s="1"/>
  <c r="AE223" i="12"/>
  <c r="BV227" i="12" l="1"/>
  <c r="BW226" i="12"/>
  <c r="AE227" i="12"/>
  <c r="BY225" i="12"/>
  <c r="AF223" i="12"/>
  <c r="AG222" i="12"/>
  <c r="AF224" i="12"/>
  <c r="AF225" i="12" s="1"/>
  <c r="AF227" i="12" l="1"/>
  <c r="BX226" i="12"/>
  <c r="AG223" i="12"/>
  <c r="BZ225" i="12"/>
  <c r="AG224" i="12"/>
  <c r="CP223" i="12"/>
  <c r="BJ223" i="12"/>
  <c r="CQ223" i="12"/>
  <c r="BL223" i="12"/>
  <c r="CK223" i="12"/>
  <c r="BH223" i="12"/>
  <c r="BI223" i="12"/>
  <c r="A229" i="12"/>
  <c r="BR223" i="12"/>
  <c r="BQ223" i="12"/>
  <c r="BT223" i="12"/>
  <c r="CH223" i="12"/>
  <c r="CG223" i="12"/>
  <c r="BF223" i="12"/>
  <c r="BO223" i="12"/>
  <c r="CB223" i="12"/>
  <c r="CN223" i="12"/>
  <c r="CD223" i="12"/>
  <c r="CA223" i="12"/>
  <c r="BX223" i="12"/>
  <c r="BE223" i="12"/>
  <c r="BK223" i="12"/>
  <c r="CE223" i="12"/>
  <c r="BM223" i="12"/>
  <c r="BC223" i="12"/>
  <c r="BS223" i="12"/>
  <c r="BV223" i="12"/>
  <c r="BY223" i="12"/>
  <c r="BN223" i="12"/>
  <c r="CO223" i="12"/>
  <c r="CM223" i="12"/>
  <c r="BU223" i="12"/>
  <c r="CL223" i="12"/>
  <c r="BG223" i="12"/>
  <c r="CF223" i="12"/>
  <c r="BD223" i="12"/>
  <c r="CI223" i="12"/>
  <c r="CC223" i="12"/>
  <c r="BP223" i="12"/>
  <c r="BZ223" i="12"/>
  <c r="CJ223" i="12"/>
  <c r="BW223" i="12"/>
  <c r="BW227" i="12"/>
  <c r="AG225" i="12" l="1"/>
  <c r="AQ224" i="12"/>
  <c r="AQ223" i="12"/>
  <c r="AH224" i="12"/>
  <c r="AQ222" i="12"/>
  <c r="BX227" i="12"/>
  <c r="C230" i="12"/>
  <c r="AU233" i="12"/>
  <c r="AT228" i="12" l="1"/>
  <c r="K228" i="12"/>
  <c r="AJ224" i="12"/>
  <c r="V228" i="12"/>
  <c r="I228" i="12"/>
  <c r="G228" i="12"/>
  <c r="E228" i="12"/>
  <c r="AR224" i="12"/>
  <c r="R228" i="12"/>
  <c r="AQ228" i="12" s="1"/>
  <c r="P228" i="12"/>
  <c r="N228" i="12"/>
  <c r="C228" i="12"/>
  <c r="T228" i="12"/>
  <c r="C232" i="12"/>
  <c r="BB231" i="12"/>
  <c r="AV231" i="12"/>
  <c r="BA231" i="12"/>
  <c r="AU231" i="12"/>
  <c r="AY231" i="12"/>
  <c r="AX231" i="12"/>
  <c r="C231" i="12"/>
  <c r="AW231" i="12"/>
  <c r="AV233" i="12"/>
  <c r="D230" i="12"/>
  <c r="AZ231" i="12"/>
  <c r="AT231" i="12"/>
  <c r="BY226" i="12"/>
  <c r="AG227" i="12"/>
  <c r="AH225" i="12"/>
  <c r="BY227" i="12" l="1"/>
  <c r="AT227" i="12" s="1"/>
  <c r="AK225" i="12"/>
  <c r="AH226" i="12"/>
  <c r="AL226" i="12" s="1"/>
  <c r="AP227" i="12"/>
  <c r="AH227" i="12"/>
  <c r="AM227" i="12" s="1"/>
  <c r="D232" i="12"/>
  <c r="D233" i="12" s="1"/>
  <c r="D231" i="12"/>
  <c r="AW233" i="12"/>
  <c r="E230" i="12"/>
  <c r="C233" i="12"/>
  <c r="AV234" i="12" l="1"/>
  <c r="D235" i="12"/>
  <c r="BZ227" i="12"/>
  <c r="C235" i="12"/>
  <c r="AU234" i="12"/>
  <c r="AX233" i="12"/>
  <c r="E232" i="12"/>
  <c r="E231" i="12"/>
  <c r="F230" i="12"/>
  <c r="S221" i="12"/>
  <c r="AV235" i="12" l="1"/>
  <c r="AY233" i="12"/>
  <c r="F231" i="12"/>
  <c r="G230" i="12"/>
  <c r="F232" i="12"/>
  <c r="E233" i="12"/>
  <c r="AU235" i="12"/>
  <c r="F233" i="12" l="1"/>
  <c r="G231" i="12"/>
  <c r="H230" i="12"/>
  <c r="AZ233" i="12"/>
  <c r="G232" i="12"/>
  <c r="AW234" i="12"/>
  <c r="E235" i="12"/>
  <c r="AW235" i="12" l="1"/>
  <c r="I230" i="12"/>
  <c r="H232" i="12"/>
  <c r="H231" i="12"/>
  <c r="BA233" i="12"/>
  <c r="G233" i="12"/>
  <c r="F235" i="12"/>
  <c r="AX234" i="12"/>
  <c r="AX235" i="12" l="1"/>
  <c r="H233" i="12"/>
  <c r="I232" i="12"/>
  <c r="J230" i="12"/>
  <c r="BB233" i="12"/>
  <c r="I231" i="12"/>
  <c r="AY234" i="12"/>
  <c r="G235" i="12"/>
  <c r="K230" i="12" l="1"/>
  <c r="J231" i="12"/>
  <c r="BC233" i="12"/>
  <c r="J232" i="12"/>
  <c r="J233" i="12" s="1"/>
  <c r="AY235" i="12"/>
  <c r="AZ234" i="12"/>
  <c r="H235" i="12"/>
  <c r="I233" i="12"/>
  <c r="AZ235" i="12" l="1"/>
  <c r="I235" i="12"/>
  <c r="BA234" i="12"/>
  <c r="BD233" i="12"/>
  <c r="K232" i="12"/>
  <c r="K233" i="12" s="1"/>
  <c r="K231" i="12"/>
  <c r="L230" i="12"/>
  <c r="J235" i="12"/>
  <c r="BB234" i="12"/>
  <c r="BB235" i="12" l="1"/>
  <c r="BE233" i="12"/>
  <c r="L231" i="12"/>
  <c r="L232" i="12"/>
  <c r="L233" i="12" s="1"/>
  <c r="M230" i="12"/>
  <c r="BC234" i="12"/>
  <c r="K235" i="12"/>
  <c r="BA235" i="12"/>
  <c r="BC235" i="12" l="1"/>
  <c r="M231" i="12"/>
  <c r="N230" i="12"/>
  <c r="BF233" i="12"/>
  <c r="M232" i="12"/>
  <c r="M233" i="12" s="1"/>
  <c r="L235" i="12"/>
  <c r="BD234" i="12"/>
  <c r="M235" i="12" l="1"/>
  <c r="BE234" i="12"/>
  <c r="O230" i="12"/>
  <c r="N232" i="12"/>
  <c r="N233" i="12" s="1"/>
  <c r="N231" i="12"/>
  <c r="BG233" i="12"/>
  <c r="BD235" i="12"/>
  <c r="N235" i="12" l="1"/>
  <c r="BF234" i="12"/>
  <c r="O232" i="12"/>
  <c r="O233" i="12" s="1"/>
  <c r="BH233" i="12"/>
  <c r="P230" i="12"/>
  <c r="O231" i="12"/>
  <c r="BE235" i="12"/>
  <c r="BF235" i="12" l="1"/>
  <c r="Q230" i="12"/>
  <c r="BI233" i="12"/>
  <c r="P232" i="12"/>
  <c r="P233" i="12" s="1"/>
  <c r="P231" i="12"/>
  <c r="O235" i="12"/>
  <c r="BG234" i="12"/>
  <c r="BG235" i="12" l="1"/>
  <c r="BH234" i="12"/>
  <c r="P235" i="12"/>
  <c r="BJ233" i="12"/>
  <c r="R230" i="12"/>
  <c r="Q232" i="12"/>
  <c r="Q233" i="12" s="1"/>
  <c r="Q231" i="12"/>
  <c r="BH235" i="12" l="1"/>
  <c r="Q235" i="12"/>
  <c r="BI234" i="12"/>
  <c r="BK233" i="12"/>
  <c r="R231" i="12"/>
  <c r="R232" i="12"/>
  <c r="R233" i="12" s="1"/>
  <c r="S230" i="12"/>
  <c r="BI235" i="12" l="1"/>
  <c r="BJ234" i="12"/>
  <c r="R235" i="12"/>
  <c r="S231" i="12"/>
  <c r="T230" i="12"/>
  <c r="S232" i="12"/>
  <c r="S233" i="12" s="1"/>
  <c r="BL233" i="12"/>
  <c r="BJ235" i="12" l="1"/>
  <c r="S235" i="12"/>
  <c r="BK234" i="12"/>
  <c r="U230" i="12"/>
  <c r="T232" i="12"/>
  <c r="T233" i="12" s="1"/>
  <c r="T231" i="12"/>
  <c r="BM233" i="12"/>
  <c r="BK235" i="12" l="1"/>
  <c r="BL234" i="12"/>
  <c r="T235" i="12"/>
  <c r="U232" i="12"/>
  <c r="U233" i="12" s="1"/>
  <c r="U231" i="12"/>
  <c r="V230" i="12"/>
  <c r="BN233" i="12"/>
  <c r="BL235" i="12" l="1"/>
  <c r="V232" i="12"/>
  <c r="V233" i="12" s="1"/>
  <c r="V231" i="12"/>
  <c r="BO233" i="12"/>
  <c r="W230" i="12"/>
  <c r="BM234" i="12"/>
  <c r="U235" i="12"/>
  <c r="BM235" i="12" l="1"/>
  <c r="BP233" i="12"/>
  <c r="X230" i="12"/>
  <c r="W232" i="12"/>
  <c r="W233" i="12" s="1"/>
  <c r="W231" i="12"/>
  <c r="BN234" i="12"/>
  <c r="V235" i="12"/>
  <c r="BQ233" i="12" l="1"/>
  <c r="X231" i="12"/>
  <c r="Y230" i="12"/>
  <c r="X232" i="12"/>
  <c r="X233" i="12" s="1"/>
  <c r="BN235" i="12"/>
  <c r="W235" i="12"/>
  <c r="BO234" i="12"/>
  <c r="BO235" i="12" l="1"/>
  <c r="X235" i="12"/>
  <c r="BP234" i="12"/>
  <c r="Y231" i="12"/>
  <c r="Z230" i="12"/>
  <c r="BR233" i="12"/>
  <c r="Y232" i="12"/>
  <c r="Y233" i="12" s="1"/>
  <c r="BP235" i="12" l="1"/>
  <c r="BQ234" i="12"/>
  <c r="Y235" i="12"/>
  <c r="AA230" i="12"/>
  <c r="Z232" i="12"/>
  <c r="Z233" i="12" s="1"/>
  <c r="Z231" i="12"/>
  <c r="BS233" i="12"/>
  <c r="Z235" i="12" l="1"/>
  <c r="BR234" i="12"/>
  <c r="AA232" i="12"/>
  <c r="AA233" i="12" s="1"/>
  <c r="AB230" i="12"/>
  <c r="BT233" i="12"/>
  <c r="AA231" i="12"/>
  <c r="BQ235" i="12"/>
  <c r="BR235" i="12" l="1"/>
  <c r="BU233" i="12"/>
  <c r="AB232" i="12"/>
  <c r="AB233" i="12" s="1"/>
  <c r="AB231" i="12"/>
  <c r="AC230" i="12"/>
  <c r="AA235" i="12"/>
  <c r="BS234" i="12"/>
  <c r="BS235" i="12" l="1"/>
  <c r="BV233" i="12"/>
  <c r="AC232" i="12"/>
  <c r="AC233" i="12" s="1"/>
  <c r="AC231" i="12"/>
  <c r="AD230" i="12"/>
  <c r="AB235" i="12"/>
  <c r="BT234" i="12"/>
  <c r="BT235" i="12" l="1"/>
  <c r="BW233" i="12"/>
  <c r="AD231" i="12"/>
  <c r="AD232" i="12"/>
  <c r="AD233" i="12" s="1"/>
  <c r="AE230" i="12"/>
  <c r="BU234" i="12"/>
  <c r="AC235" i="12"/>
  <c r="BU235" i="12" l="1"/>
  <c r="AE231" i="12"/>
  <c r="AF230" i="12"/>
  <c r="AE232" i="12"/>
  <c r="AE233" i="12" s="1"/>
  <c r="BX233" i="12"/>
  <c r="AD235" i="12"/>
  <c r="BV234" i="12"/>
  <c r="BV235" i="12" l="1"/>
  <c r="BW234" i="12"/>
  <c r="AE235" i="12"/>
  <c r="AG230" i="12"/>
  <c r="AF232" i="12"/>
  <c r="AF233" i="12" s="1"/>
  <c r="AF231" i="12"/>
  <c r="BY233" i="12"/>
  <c r="BX234" i="12" l="1"/>
  <c r="AF235" i="12"/>
  <c r="AG232" i="12"/>
  <c r="BZ233" i="12"/>
  <c r="AG231" i="12"/>
  <c r="BG231" i="12"/>
  <c r="CF231" i="12"/>
  <c r="CQ231" i="12"/>
  <c r="BY231" i="12"/>
  <c r="CH231" i="12"/>
  <c r="BN231" i="12"/>
  <c r="BJ231" i="12"/>
  <c r="BS231" i="12"/>
  <c r="CI231" i="12"/>
  <c r="BP231" i="12"/>
  <c r="BZ231" i="12"/>
  <c r="BR231" i="12"/>
  <c r="CD231" i="12"/>
  <c r="BM231" i="12"/>
  <c r="CE231" i="12"/>
  <c r="CO231" i="12"/>
  <c r="BE231" i="12"/>
  <c r="CA231" i="12"/>
  <c r="BL231" i="12"/>
  <c r="BX231" i="12"/>
  <c r="CM231" i="12"/>
  <c r="A237" i="12"/>
  <c r="BD231" i="12"/>
  <c r="BV231" i="12"/>
  <c r="BT231" i="12"/>
  <c r="BI231" i="12"/>
  <c r="BF231" i="12"/>
  <c r="CC231" i="12"/>
  <c r="BQ231" i="12"/>
  <c r="BU231" i="12"/>
  <c r="CN231" i="12"/>
  <c r="BO231" i="12"/>
  <c r="BH231" i="12"/>
  <c r="CJ231" i="12"/>
  <c r="BW231" i="12"/>
  <c r="CL231" i="12"/>
  <c r="CG231" i="12"/>
  <c r="BC231" i="12"/>
  <c r="CP231" i="12"/>
  <c r="CB231" i="12"/>
  <c r="BK231" i="12"/>
  <c r="CK231" i="12"/>
  <c r="BW235" i="12"/>
  <c r="AU241" i="12" l="1"/>
  <c r="C238" i="12"/>
  <c r="AG233" i="12"/>
  <c r="AQ230" i="12"/>
  <c r="AH232" i="12"/>
  <c r="AQ231" i="12"/>
  <c r="AQ232" i="12"/>
  <c r="BX235" i="12"/>
  <c r="T236" i="12" l="1"/>
  <c r="G236" i="12"/>
  <c r="R236" i="12"/>
  <c r="AQ236" i="12" s="1"/>
  <c r="E236" i="12"/>
  <c r="K236" i="12"/>
  <c r="I236" i="12"/>
  <c r="AR232" i="12"/>
  <c r="C236" i="12"/>
  <c r="AT236" i="12"/>
  <c r="V236" i="12"/>
  <c r="AJ232" i="12"/>
  <c r="P236" i="12"/>
  <c r="N236" i="12"/>
  <c r="BY234" i="12"/>
  <c r="AG235" i="12"/>
  <c r="AH233" i="12"/>
  <c r="AZ239" i="12"/>
  <c r="AT239" i="12"/>
  <c r="AV241" i="12"/>
  <c r="AY239" i="12"/>
  <c r="C240" i="12"/>
  <c r="AX239" i="12"/>
  <c r="C239" i="12"/>
  <c r="AW239" i="12"/>
  <c r="AU239" i="12"/>
  <c r="AV239" i="12"/>
  <c r="D238" i="12"/>
  <c r="BB239" i="12"/>
  <c r="BA239" i="12"/>
  <c r="BY235" i="12" l="1"/>
  <c r="AT235" i="12" s="1"/>
  <c r="C241" i="12"/>
  <c r="AK233" i="12"/>
  <c r="AH234" i="12"/>
  <c r="AL234" i="12" s="1"/>
  <c r="AP235" i="12"/>
  <c r="AH235" i="12"/>
  <c r="AM235" i="12" s="1"/>
  <c r="AW241" i="12"/>
  <c r="D239" i="12"/>
  <c r="E238" i="12"/>
  <c r="D240" i="12"/>
  <c r="D241" i="12" s="1"/>
  <c r="BZ235" i="12" l="1"/>
  <c r="S229" i="12"/>
  <c r="C243" i="12"/>
  <c r="AU242" i="12"/>
  <c r="D243" i="12"/>
  <c r="AV242" i="12"/>
  <c r="E239" i="12"/>
  <c r="F238" i="12"/>
  <c r="AX241" i="12"/>
  <c r="E240" i="12"/>
  <c r="AU243" i="12" l="1"/>
  <c r="E241" i="12"/>
  <c r="G238" i="12"/>
  <c r="F240" i="12"/>
  <c r="AY241" i="12"/>
  <c r="F239" i="12"/>
  <c r="AV243" i="12"/>
  <c r="G240" i="12" l="1"/>
  <c r="H238" i="12"/>
  <c r="AZ241" i="12"/>
  <c r="G239" i="12"/>
  <c r="F241" i="12"/>
  <c r="AW242" i="12"/>
  <c r="E243" i="12"/>
  <c r="AW243" i="12" l="1"/>
  <c r="F243" i="12"/>
  <c r="AX242" i="12"/>
  <c r="I238" i="12"/>
  <c r="H240" i="12"/>
  <c r="H239" i="12"/>
  <c r="BA241" i="12"/>
  <c r="G241" i="12"/>
  <c r="AX243" i="12" l="1"/>
  <c r="H241" i="12"/>
  <c r="BB241" i="12"/>
  <c r="I240" i="12"/>
  <c r="I239" i="12"/>
  <c r="J238" i="12"/>
  <c r="AY242" i="12"/>
  <c r="G243" i="12"/>
  <c r="AY243" i="12" l="1"/>
  <c r="BC241" i="12"/>
  <c r="J239" i="12"/>
  <c r="J240" i="12"/>
  <c r="K238" i="12"/>
  <c r="I241" i="12"/>
  <c r="H243" i="12"/>
  <c r="AZ242" i="12"/>
  <c r="AZ243" i="12" l="1"/>
  <c r="K239" i="12"/>
  <c r="L238" i="12"/>
  <c r="K240" i="12"/>
  <c r="BD241" i="12"/>
  <c r="J241" i="12"/>
  <c r="I243" i="12"/>
  <c r="BA242" i="12"/>
  <c r="BA243" i="12" l="1"/>
  <c r="K241" i="12"/>
  <c r="M238" i="12"/>
  <c r="L240" i="12"/>
  <c r="L241" i="12" s="1"/>
  <c r="L239" i="12"/>
  <c r="BE241" i="12"/>
  <c r="J243" i="12"/>
  <c r="BB242" i="12"/>
  <c r="BB243" i="12" l="1"/>
  <c r="L243" i="12"/>
  <c r="BD242" i="12"/>
  <c r="M240" i="12"/>
  <c r="M241" i="12" s="1"/>
  <c r="M239" i="12"/>
  <c r="BF241" i="12"/>
  <c r="N238" i="12"/>
  <c r="BC242" i="12"/>
  <c r="K243" i="12"/>
  <c r="BD243" i="12" l="1"/>
  <c r="BC243" i="12"/>
  <c r="BG241" i="12"/>
  <c r="N240" i="12"/>
  <c r="N241" i="12" s="1"/>
  <c r="N239" i="12"/>
  <c r="O238" i="12"/>
  <c r="BE242" i="12"/>
  <c r="M243" i="12"/>
  <c r="BE243" i="12" l="1"/>
  <c r="BH241" i="12"/>
  <c r="P238" i="12"/>
  <c r="O240" i="12"/>
  <c r="O241" i="12" s="1"/>
  <c r="O239" i="12"/>
  <c r="N243" i="12"/>
  <c r="BF242" i="12"/>
  <c r="BF243" i="12" l="1"/>
  <c r="O243" i="12"/>
  <c r="BG242" i="12"/>
  <c r="BI241" i="12"/>
  <c r="P239" i="12"/>
  <c r="Q238" i="12"/>
  <c r="P240" i="12"/>
  <c r="P241" i="12" s="1"/>
  <c r="BG243" i="12" l="1"/>
  <c r="P243" i="12"/>
  <c r="BH242" i="12"/>
  <c r="Q239" i="12"/>
  <c r="R238" i="12"/>
  <c r="Q240" i="12"/>
  <c r="Q241" i="12" s="1"/>
  <c r="BJ241" i="12"/>
  <c r="BH243" i="12" l="1"/>
  <c r="Q243" i="12"/>
  <c r="BI242" i="12"/>
  <c r="S238" i="12"/>
  <c r="R240" i="12"/>
  <c r="R241" i="12" s="1"/>
  <c r="BK241" i="12"/>
  <c r="R239" i="12"/>
  <c r="BI243" i="12" l="1"/>
  <c r="R243" i="12"/>
  <c r="BJ242" i="12"/>
  <c r="S240" i="12"/>
  <c r="S241" i="12" s="1"/>
  <c r="BL241" i="12"/>
  <c r="S239" i="12"/>
  <c r="T238" i="12"/>
  <c r="BJ243" i="12" l="1"/>
  <c r="T240" i="12"/>
  <c r="T241" i="12" s="1"/>
  <c r="T239" i="12"/>
  <c r="BM241" i="12"/>
  <c r="U238" i="12"/>
  <c r="BK242" i="12"/>
  <c r="S243" i="12"/>
  <c r="BK243" i="12" l="1"/>
  <c r="T243" i="12"/>
  <c r="BL242" i="12"/>
  <c r="BN241" i="12"/>
  <c r="U240" i="12"/>
  <c r="U241" i="12" s="1"/>
  <c r="U239" i="12"/>
  <c r="V238" i="12"/>
  <c r="BL243" i="12" l="1"/>
  <c r="BO241" i="12"/>
  <c r="V239" i="12"/>
  <c r="V240" i="12"/>
  <c r="V241" i="12" s="1"/>
  <c r="W238" i="12"/>
  <c r="U243" i="12"/>
  <c r="BM242" i="12"/>
  <c r="BM243" i="12" l="1"/>
  <c r="W239" i="12"/>
  <c r="X238" i="12"/>
  <c r="BP241" i="12"/>
  <c r="W240" i="12"/>
  <c r="W241" i="12" s="1"/>
  <c r="BN242" i="12"/>
  <c r="V243" i="12"/>
  <c r="Y238" i="12" l="1"/>
  <c r="X240" i="12"/>
  <c r="X241" i="12" s="1"/>
  <c r="BQ241" i="12"/>
  <c r="X239" i="12"/>
  <c r="BN243" i="12"/>
  <c r="BO242" i="12"/>
  <c r="W243" i="12"/>
  <c r="BO243" i="12" l="1"/>
  <c r="X243" i="12"/>
  <c r="BP242" i="12"/>
  <c r="Y240" i="12"/>
  <c r="Y241" i="12" s="1"/>
  <c r="Z238" i="12"/>
  <c r="BR241" i="12"/>
  <c r="Y239" i="12"/>
  <c r="Y243" i="12" l="1"/>
  <c r="BQ242" i="12"/>
  <c r="BP243" i="12"/>
  <c r="AA238" i="12"/>
  <c r="BS241" i="12"/>
  <c r="Z240" i="12"/>
  <c r="Z241" i="12" s="1"/>
  <c r="Z239" i="12"/>
  <c r="BQ243" i="12" l="1"/>
  <c r="BR242" i="12"/>
  <c r="Z243" i="12"/>
  <c r="BT241" i="12"/>
  <c r="AB238" i="12"/>
  <c r="AA240" i="12"/>
  <c r="AA241" i="12" s="1"/>
  <c r="AA239" i="12"/>
  <c r="AA243" i="12" l="1"/>
  <c r="BS242" i="12"/>
  <c r="BU241" i="12"/>
  <c r="AB239" i="12"/>
  <c r="AB240" i="12"/>
  <c r="AB241" i="12" s="1"/>
  <c r="AC238" i="12"/>
  <c r="BR243" i="12"/>
  <c r="BS243" i="12" l="1"/>
  <c r="AC239" i="12"/>
  <c r="AD238" i="12"/>
  <c r="AC240" i="12"/>
  <c r="AC241" i="12" s="1"/>
  <c r="BV241" i="12"/>
  <c r="AB243" i="12"/>
  <c r="BT242" i="12"/>
  <c r="BT243" i="12" l="1"/>
  <c r="BU242" i="12"/>
  <c r="AC243" i="12"/>
  <c r="AE238" i="12"/>
  <c r="AD240" i="12"/>
  <c r="AD241" i="12" s="1"/>
  <c r="AD239" i="12"/>
  <c r="BW241" i="12"/>
  <c r="BV242" i="12" l="1"/>
  <c r="AD243" i="12"/>
  <c r="AE240" i="12"/>
  <c r="AE241" i="12" s="1"/>
  <c r="AE239" i="12"/>
  <c r="BX241" i="12"/>
  <c r="AF238" i="12"/>
  <c r="BU243" i="12"/>
  <c r="BY241" i="12" l="1"/>
  <c r="AF240" i="12"/>
  <c r="AF241" i="12" s="1"/>
  <c r="AF239" i="12"/>
  <c r="AG238" i="12"/>
  <c r="AE243" i="12"/>
  <c r="BW242" i="12"/>
  <c r="BW243" i="12" s="1"/>
  <c r="BV243" i="12"/>
  <c r="BZ241" i="12" l="1"/>
  <c r="AG240" i="12"/>
  <c r="AG239" i="12"/>
  <c r="BR239" i="12"/>
  <c r="CO239" i="12"/>
  <c r="BG239" i="12"/>
  <c r="BE239" i="12"/>
  <c r="BO239" i="12"/>
  <c r="CM239" i="12"/>
  <c r="BD239" i="12"/>
  <c r="CI239" i="12"/>
  <c r="CD239" i="12"/>
  <c r="BL239" i="12"/>
  <c r="BQ239" i="12"/>
  <c r="BZ239" i="12"/>
  <c r="BJ239" i="12"/>
  <c r="BH239" i="12"/>
  <c r="BF239" i="12"/>
  <c r="BP239" i="12"/>
  <c r="A245" i="12"/>
  <c r="BN239" i="12"/>
  <c r="CG239" i="12"/>
  <c r="CE239" i="12"/>
  <c r="BI239" i="12"/>
  <c r="BM239" i="12"/>
  <c r="BY239" i="12"/>
  <c r="CN239" i="12"/>
  <c r="CJ239" i="12"/>
  <c r="BT239" i="12"/>
  <c r="CH239" i="12"/>
  <c r="CK239" i="12"/>
  <c r="BW239" i="12"/>
  <c r="CP239" i="12"/>
  <c r="BS239" i="12"/>
  <c r="CC239" i="12"/>
  <c r="BU239" i="12"/>
  <c r="CL239" i="12"/>
  <c r="BK239" i="12"/>
  <c r="BV239" i="12"/>
  <c r="CA239" i="12"/>
  <c r="CB239" i="12"/>
  <c r="CF239" i="12"/>
  <c r="BC239" i="12"/>
  <c r="CQ239" i="12"/>
  <c r="BX239" i="12"/>
  <c r="AF243" i="12"/>
  <c r="BX242" i="12"/>
  <c r="BX243" i="12" l="1"/>
  <c r="AG241" i="12"/>
  <c r="AQ240" i="12"/>
  <c r="AQ238" i="12"/>
  <c r="AQ239" i="12"/>
  <c r="AH240" i="12"/>
  <c r="AU249" i="12"/>
  <c r="C246" i="12"/>
  <c r="P244" i="12" l="1"/>
  <c r="C244" i="12"/>
  <c r="AT244" i="12"/>
  <c r="V244" i="12"/>
  <c r="G244" i="12"/>
  <c r="AR240" i="12"/>
  <c r="T244" i="12"/>
  <c r="E244" i="12"/>
  <c r="K244" i="12"/>
  <c r="I244" i="12"/>
  <c r="AJ240" i="12"/>
  <c r="R244" i="12"/>
  <c r="AQ244" i="12" s="1"/>
  <c r="N244" i="12"/>
  <c r="AV249" i="12"/>
  <c r="AY247" i="12"/>
  <c r="AX247" i="12"/>
  <c r="C247" i="12"/>
  <c r="AW247" i="12"/>
  <c r="D246" i="12"/>
  <c r="AV247" i="12"/>
  <c r="BA247" i="12"/>
  <c r="AZ247" i="12"/>
  <c r="AT247" i="12"/>
  <c r="C248" i="12"/>
  <c r="BB247" i="12"/>
  <c r="AU247" i="12"/>
  <c r="AG243" i="12"/>
  <c r="BY242" i="12"/>
  <c r="AH241" i="12"/>
  <c r="AH242" i="12" l="1"/>
  <c r="AL242" i="12" s="1"/>
  <c r="AK241" i="12"/>
  <c r="BY243" i="12"/>
  <c r="AT243" i="12" s="1"/>
  <c r="AH243" i="12"/>
  <c r="AM243" i="12" s="1"/>
  <c r="AP243" i="12"/>
  <c r="E246" i="12"/>
  <c r="AW249" i="12"/>
  <c r="D248" i="12"/>
  <c r="D249" i="12" s="1"/>
  <c r="D247" i="12"/>
  <c r="C249" i="12"/>
  <c r="AV250" i="12" l="1"/>
  <c r="D251" i="12"/>
  <c r="E248" i="12"/>
  <c r="AX249" i="12"/>
  <c r="E247" i="12"/>
  <c r="F246" i="12"/>
  <c r="BZ243" i="12"/>
  <c r="AU250" i="12"/>
  <c r="C251" i="12"/>
  <c r="S237" i="12"/>
  <c r="E249" i="12" l="1"/>
  <c r="AU251" i="12"/>
  <c r="F248" i="12"/>
  <c r="F247" i="12"/>
  <c r="G246" i="12"/>
  <c r="AY249" i="12"/>
  <c r="AV251" i="12"/>
  <c r="F249" i="12" l="1"/>
  <c r="E251" i="12"/>
  <c r="AW250" i="12"/>
  <c r="G247" i="12"/>
  <c r="G248" i="12"/>
  <c r="AZ249" i="12"/>
  <c r="H246" i="12"/>
  <c r="AW251" i="12" l="1"/>
  <c r="BA249" i="12"/>
  <c r="H247" i="12"/>
  <c r="I246" i="12"/>
  <c r="H248" i="12"/>
  <c r="G249" i="12"/>
  <c r="AX250" i="12"/>
  <c r="F251" i="12"/>
  <c r="AX251" i="12" l="1"/>
  <c r="H249" i="12"/>
  <c r="BB249" i="12"/>
  <c r="I247" i="12"/>
  <c r="I248" i="12"/>
  <c r="J246" i="12"/>
  <c r="G251" i="12"/>
  <c r="AY250" i="12"/>
  <c r="AY251" i="12" l="1"/>
  <c r="K246" i="12"/>
  <c r="J248" i="12"/>
  <c r="J249" i="12" s="1"/>
  <c r="BC249" i="12"/>
  <c r="J247" i="12"/>
  <c r="I249" i="12"/>
  <c r="H251" i="12"/>
  <c r="AZ250" i="12"/>
  <c r="AZ251" i="12" l="1"/>
  <c r="J251" i="12"/>
  <c r="BB250" i="12"/>
  <c r="K248" i="12"/>
  <c r="L246" i="12"/>
  <c r="BD249" i="12"/>
  <c r="K247" i="12"/>
  <c r="BA250" i="12"/>
  <c r="I251" i="12"/>
  <c r="BB251" i="12" l="1"/>
  <c r="L248" i="12"/>
  <c r="L249" i="12" s="1"/>
  <c r="BE249" i="12"/>
  <c r="L247" i="12"/>
  <c r="M246" i="12"/>
  <c r="K249" i="12"/>
  <c r="BA251" i="12"/>
  <c r="BC250" i="12" l="1"/>
  <c r="K251" i="12"/>
  <c r="BF249" i="12"/>
  <c r="M248" i="12"/>
  <c r="M249" i="12" s="1"/>
  <c r="M247" i="12"/>
  <c r="N246" i="12"/>
  <c r="L251" i="12"/>
  <c r="BD250" i="12"/>
  <c r="BD251" i="12" l="1"/>
  <c r="M251" i="12"/>
  <c r="BE250" i="12"/>
  <c r="BG249" i="12"/>
  <c r="N247" i="12"/>
  <c r="N248" i="12"/>
  <c r="N249" i="12" s="1"/>
  <c r="O246" i="12"/>
  <c r="BC251" i="12"/>
  <c r="BE251" i="12" l="1"/>
  <c r="BH249" i="12"/>
  <c r="O247" i="12"/>
  <c r="P246" i="12"/>
  <c r="O248" i="12"/>
  <c r="O249" i="12" s="1"/>
  <c r="N251" i="12"/>
  <c r="BF250" i="12"/>
  <c r="BF251" i="12" l="1"/>
  <c r="BG250" i="12"/>
  <c r="O251" i="12"/>
  <c r="Q246" i="12"/>
  <c r="P247" i="12"/>
  <c r="P248" i="12"/>
  <c r="P249" i="12" s="1"/>
  <c r="BI249" i="12"/>
  <c r="Q248" i="12" l="1"/>
  <c r="Q249" i="12" s="1"/>
  <c r="R246" i="12"/>
  <c r="Q247" i="12"/>
  <c r="BJ249" i="12"/>
  <c r="P251" i="12"/>
  <c r="BH250" i="12"/>
  <c r="BH251" i="12" s="1"/>
  <c r="BG251" i="12"/>
  <c r="R248" i="12" l="1"/>
  <c r="R249" i="12" s="1"/>
  <c r="S246" i="12"/>
  <c r="R247" i="12"/>
  <c r="BK249" i="12"/>
  <c r="BI250" i="12"/>
  <c r="Q251" i="12"/>
  <c r="BI251" i="12" l="1"/>
  <c r="S248" i="12"/>
  <c r="S249" i="12" s="1"/>
  <c r="BL249" i="12"/>
  <c r="S247" i="12"/>
  <c r="T246" i="12"/>
  <c r="BJ250" i="12"/>
  <c r="R251" i="12"/>
  <c r="BJ251" i="12" l="1"/>
  <c r="BM249" i="12"/>
  <c r="T248" i="12"/>
  <c r="T249" i="12" s="1"/>
  <c r="T247" i="12"/>
  <c r="U246" i="12"/>
  <c r="S251" i="12"/>
  <c r="BK250" i="12"/>
  <c r="BK251" i="12" l="1"/>
  <c r="T251" i="12"/>
  <c r="BL250" i="12"/>
  <c r="BN249" i="12"/>
  <c r="U247" i="12"/>
  <c r="U248" i="12"/>
  <c r="U249" i="12" s="1"/>
  <c r="V246" i="12"/>
  <c r="U251" i="12" l="1"/>
  <c r="BM250" i="12"/>
  <c r="BL251" i="12"/>
  <c r="W246" i="12"/>
  <c r="BO249" i="12"/>
  <c r="V247" i="12"/>
  <c r="V248" i="12"/>
  <c r="V249" i="12" s="1"/>
  <c r="BM251" i="12" l="1"/>
  <c r="W248" i="12"/>
  <c r="W249" i="12" s="1"/>
  <c r="BP249" i="12"/>
  <c r="W247" i="12"/>
  <c r="X246" i="12"/>
  <c r="BN250" i="12"/>
  <c r="V251" i="12"/>
  <c r="BN251" i="12" l="1"/>
  <c r="X248" i="12"/>
  <c r="X249" i="12" s="1"/>
  <c r="Y246" i="12"/>
  <c r="BQ249" i="12"/>
  <c r="X247" i="12"/>
  <c r="BO250" i="12"/>
  <c r="W251" i="12"/>
  <c r="BO251" i="12" l="1"/>
  <c r="Z246" i="12"/>
  <c r="BR249" i="12"/>
  <c r="Y248" i="12"/>
  <c r="Y249" i="12" s="1"/>
  <c r="Y247" i="12"/>
  <c r="BP250" i="12"/>
  <c r="X251" i="12"/>
  <c r="Y251" i="12" l="1"/>
  <c r="BQ250" i="12"/>
  <c r="BP251" i="12"/>
  <c r="BS249" i="12"/>
  <c r="Z248" i="12"/>
  <c r="Z249" i="12" s="1"/>
  <c r="Z247" i="12"/>
  <c r="AA246" i="12"/>
  <c r="BQ251" i="12" l="1"/>
  <c r="BR250" i="12"/>
  <c r="Z251" i="12"/>
  <c r="BT249" i="12"/>
  <c r="AA247" i="12"/>
  <c r="AA248" i="12"/>
  <c r="AA249" i="12" s="1"/>
  <c r="AB246" i="12"/>
  <c r="AC246" i="12" l="1"/>
  <c r="AB248" i="12"/>
  <c r="AB249" i="12" s="1"/>
  <c r="AB247" i="12"/>
  <c r="BU249" i="12"/>
  <c r="AA251" i="12"/>
  <c r="BS250" i="12"/>
  <c r="BS251" i="12" s="1"/>
  <c r="BR251" i="12"/>
  <c r="BT250" i="12" l="1"/>
  <c r="AB251" i="12"/>
  <c r="AC248" i="12"/>
  <c r="AC249" i="12" s="1"/>
  <c r="AC247" i="12"/>
  <c r="AD246" i="12"/>
  <c r="BV249" i="12"/>
  <c r="AD248" i="12" l="1"/>
  <c r="AD249" i="12" s="1"/>
  <c r="AD247" i="12"/>
  <c r="BW249" i="12"/>
  <c r="AE246" i="12"/>
  <c r="BU250" i="12"/>
  <c r="AC251" i="12"/>
  <c r="BT251" i="12"/>
  <c r="BU251" i="12" l="1"/>
  <c r="BX249" i="12"/>
  <c r="AF246" i="12"/>
  <c r="AE248" i="12"/>
  <c r="AE249" i="12" s="1"/>
  <c r="AE247" i="12"/>
  <c r="AD251" i="12"/>
  <c r="BV250" i="12"/>
  <c r="BW250" i="12" l="1"/>
  <c r="AE251" i="12"/>
  <c r="BY249" i="12"/>
  <c r="AG246" i="12"/>
  <c r="AF248" i="12"/>
  <c r="AF249" i="12" s="1"/>
  <c r="AF247" i="12"/>
  <c r="BV251" i="12"/>
  <c r="BW251" i="12" l="1"/>
  <c r="BX250" i="12"/>
  <c r="AF251" i="12"/>
  <c r="BZ249" i="12"/>
  <c r="AG247" i="12"/>
  <c r="AG248" i="12"/>
  <c r="BM247" i="12"/>
  <c r="BL247" i="12"/>
  <c r="BS247" i="12"/>
  <c r="CO247" i="12"/>
  <c r="CI247" i="12"/>
  <c r="CK247" i="12"/>
  <c r="BV247" i="12"/>
  <c r="BX247" i="12"/>
  <c r="BG247" i="12"/>
  <c r="BK247" i="12"/>
  <c r="CG247" i="12"/>
  <c r="BF247" i="12"/>
  <c r="CA247" i="12"/>
  <c r="BY247" i="12"/>
  <c r="CP247" i="12"/>
  <c r="CJ247" i="12"/>
  <c r="BC247" i="12"/>
  <c r="CE247" i="12"/>
  <c r="BZ247" i="12"/>
  <c r="BO247" i="12"/>
  <c r="CF247" i="12"/>
  <c r="CL247" i="12"/>
  <c r="CH247" i="12"/>
  <c r="BE247" i="12"/>
  <c r="BP247" i="12"/>
  <c r="CC247" i="12"/>
  <c r="BT247" i="12"/>
  <c r="CD247" i="12"/>
  <c r="CB247" i="12"/>
  <c r="BI247" i="12"/>
  <c r="BH247" i="12"/>
  <c r="BQ247" i="12"/>
  <c r="BN247" i="12"/>
  <c r="CM247" i="12"/>
  <c r="BU247" i="12"/>
  <c r="BR247" i="12"/>
  <c r="BJ247" i="12"/>
  <c r="CQ247" i="12"/>
  <c r="BD247" i="12"/>
  <c r="CN247" i="12"/>
  <c r="BW247" i="12"/>
  <c r="A253" i="12"/>
  <c r="BX251" i="12" l="1"/>
  <c r="AG249" i="12"/>
  <c r="AQ247" i="12"/>
  <c r="AQ248" i="12"/>
  <c r="AQ246" i="12"/>
  <c r="AH248" i="12"/>
  <c r="C254" i="12"/>
  <c r="AU257" i="12"/>
  <c r="AW255" i="12" l="1"/>
  <c r="D254" i="12"/>
  <c r="C256" i="12"/>
  <c r="BB255" i="12"/>
  <c r="AV255" i="12"/>
  <c r="BA255" i="12"/>
  <c r="AZ255" i="12"/>
  <c r="AU255" i="12"/>
  <c r="AT255" i="12"/>
  <c r="AX255" i="12"/>
  <c r="AV257" i="12"/>
  <c r="C255" i="12"/>
  <c r="AY255" i="12"/>
  <c r="N252" i="12"/>
  <c r="AT252" i="12"/>
  <c r="K252" i="12"/>
  <c r="AJ248" i="12"/>
  <c r="I252" i="12"/>
  <c r="G252" i="12"/>
  <c r="AR248" i="12"/>
  <c r="V252" i="12"/>
  <c r="T252" i="12"/>
  <c r="C252" i="12"/>
  <c r="P252" i="12"/>
  <c r="E252" i="12"/>
  <c r="R252" i="12"/>
  <c r="AQ252" i="12" s="1"/>
  <c r="AG251" i="12"/>
  <c r="BY250" i="12"/>
  <c r="AH249" i="12"/>
  <c r="AK249" i="12" l="1"/>
  <c r="AH250" i="12"/>
  <c r="AL250" i="12" s="1"/>
  <c r="BY251" i="12"/>
  <c r="AT251" i="12" s="1"/>
  <c r="C257" i="12"/>
  <c r="AP251" i="12"/>
  <c r="AH251" i="12"/>
  <c r="AM251" i="12" s="1"/>
  <c r="D256" i="12"/>
  <c r="D257" i="12" s="1"/>
  <c r="AW257" i="12"/>
  <c r="E254" i="12"/>
  <c r="D255" i="12"/>
  <c r="AV258" i="12" l="1"/>
  <c r="D259" i="12"/>
  <c r="BZ251" i="12"/>
  <c r="S245" i="12"/>
  <c r="E256" i="12"/>
  <c r="E255" i="12"/>
  <c r="AX257" i="12"/>
  <c r="F254" i="12"/>
  <c r="AU258" i="12"/>
  <c r="C259" i="12"/>
  <c r="AU259" i="12" l="1"/>
  <c r="E257" i="12"/>
  <c r="AV259" i="12"/>
  <c r="AY257" i="12"/>
  <c r="F256" i="12"/>
  <c r="F255" i="12"/>
  <c r="G254" i="12"/>
  <c r="F257" i="12" l="1"/>
  <c r="AW258" i="12"/>
  <c r="E259" i="12"/>
  <c r="AZ257" i="12"/>
  <c r="G255" i="12"/>
  <c r="G256" i="12"/>
  <c r="H254" i="12"/>
  <c r="AX258" i="12" l="1"/>
  <c r="F259" i="12"/>
  <c r="H255" i="12"/>
  <c r="I254" i="12"/>
  <c r="BA257" i="12"/>
  <c r="H256" i="12"/>
  <c r="AW259" i="12"/>
  <c r="G257" i="12"/>
  <c r="AY258" i="12" l="1"/>
  <c r="G259" i="12"/>
  <c r="H257" i="12"/>
  <c r="J254" i="12"/>
  <c r="I256" i="12"/>
  <c r="BB257" i="12"/>
  <c r="I255" i="12"/>
  <c r="AX259" i="12"/>
  <c r="AY259" i="12" l="1"/>
  <c r="I257" i="12"/>
  <c r="J256" i="12"/>
  <c r="J257" i="12" s="1"/>
  <c r="K254" i="12"/>
  <c r="J255" i="12"/>
  <c r="BC257" i="12"/>
  <c r="H259" i="12"/>
  <c r="AZ258" i="12"/>
  <c r="AZ259" i="12" l="1"/>
  <c r="BB258" i="12"/>
  <c r="J259" i="12"/>
  <c r="L254" i="12"/>
  <c r="K255" i="12"/>
  <c r="K256" i="12"/>
  <c r="K257" i="12" s="1"/>
  <c r="BD257" i="12"/>
  <c r="I259" i="12"/>
  <c r="BA258" i="12"/>
  <c r="BA259" i="12" l="1"/>
  <c r="BC258" i="12"/>
  <c r="K259" i="12"/>
  <c r="BE257" i="12"/>
  <c r="M254" i="12"/>
  <c r="L256" i="12"/>
  <c r="L257" i="12" s="1"/>
  <c r="L255" i="12"/>
  <c r="BB259" i="12"/>
  <c r="L259" i="12" l="1"/>
  <c r="BD258" i="12"/>
  <c r="BF257" i="12"/>
  <c r="M255" i="12"/>
  <c r="M256" i="12"/>
  <c r="M257" i="12" s="1"/>
  <c r="N254" i="12"/>
  <c r="BC259" i="12"/>
  <c r="BD259" i="12" l="1"/>
  <c r="BE258" i="12"/>
  <c r="M259" i="12"/>
  <c r="N255" i="12"/>
  <c r="O254" i="12"/>
  <c r="N256" i="12"/>
  <c r="N257" i="12" s="1"/>
  <c r="BG257" i="12"/>
  <c r="BE259" i="12" l="1"/>
  <c r="BF258" i="12"/>
  <c r="N259" i="12"/>
  <c r="P254" i="12"/>
  <c r="O256" i="12"/>
  <c r="O257" i="12" s="1"/>
  <c r="O255" i="12"/>
  <c r="BH257" i="12"/>
  <c r="BF259" i="12" l="1"/>
  <c r="BG258" i="12"/>
  <c r="O259" i="12"/>
  <c r="P256" i="12"/>
  <c r="P257" i="12" s="1"/>
  <c r="P255" i="12"/>
  <c r="BI257" i="12"/>
  <c r="Q254" i="12"/>
  <c r="BG259" i="12" l="1"/>
  <c r="BJ257" i="12"/>
  <c r="Q256" i="12"/>
  <c r="Q257" i="12" s="1"/>
  <c r="Q255" i="12"/>
  <c r="R254" i="12"/>
  <c r="BH258" i="12"/>
  <c r="P259" i="12"/>
  <c r="BH259" i="12" l="1"/>
  <c r="BK257" i="12"/>
  <c r="S254" i="12"/>
  <c r="R255" i="12"/>
  <c r="R256" i="12"/>
  <c r="R257" i="12" s="1"/>
  <c r="Q259" i="12"/>
  <c r="BI258" i="12"/>
  <c r="BI259" i="12" l="1"/>
  <c r="R259" i="12"/>
  <c r="BJ258" i="12"/>
  <c r="BL257" i="12"/>
  <c r="S255" i="12"/>
  <c r="T254" i="12"/>
  <c r="S256" i="12"/>
  <c r="S257" i="12" s="1"/>
  <c r="BJ259" i="12" l="1"/>
  <c r="BK258" i="12"/>
  <c r="S259" i="12"/>
  <c r="T255" i="12"/>
  <c r="U254" i="12"/>
  <c r="T256" i="12"/>
  <c r="T257" i="12" s="1"/>
  <c r="BM257" i="12"/>
  <c r="BL258" i="12" l="1"/>
  <c r="T259" i="12"/>
  <c r="V254" i="12"/>
  <c r="U256" i="12"/>
  <c r="U257" i="12" s="1"/>
  <c r="BN257" i="12"/>
  <c r="U255" i="12"/>
  <c r="BK259" i="12"/>
  <c r="BL259" i="12" l="1"/>
  <c r="U259" i="12"/>
  <c r="BM258" i="12"/>
  <c r="V256" i="12"/>
  <c r="V257" i="12" s="1"/>
  <c r="V255" i="12"/>
  <c r="BO257" i="12"/>
  <c r="W254" i="12"/>
  <c r="BM259" i="12" l="1"/>
  <c r="W256" i="12"/>
  <c r="W257" i="12" s="1"/>
  <c r="W255" i="12"/>
  <c r="BP257" i="12"/>
  <c r="X254" i="12"/>
  <c r="BN258" i="12"/>
  <c r="V259" i="12"/>
  <c r="BN259" i="12" l="1"/>
  <c r="BQ257" i="12"/>
  <c r="X256" i="12"/>
  <c r="X257" i="12" s="1"/>
  <c r="X255" i="12"/>
  <c r="Y254" i="12"/>
  <c r="BO258" i="12"/>
  <c r="W259" i="12"/>
  <c r="BO259" i="12" l="1"/>
  <c r="BR257" i="12"/>
  <c r="Y255" i="12"/>
  <c r="Z254" i="12"/>
  <c r="Y256" i="12"/>
  <c r="Y257" i="12" s="1"/>
  <c r="X259" i="12"/>
  <c r="BP258" i="12"/>
  <c r="BP259" i="12" l="1"/>
  <c r="Y259" i="12"/>
  <c r="BQ258" i="12"/>
  <c r="Z255" i="12"/>
  <c r="AA254" i="12"/>
  <c r="BS257" i="12"/>
  <c r="Z256" i="12"/>
  <c r="Z257" i="12" s="1"/>
  <c r="BQ259" i="12" l="1"/>
  <c r="BR258" i="12"/>
  <c r="Z259" i="12"/>
  <c r="AB254" i="12"/>
  <c r="AA256" i="12"/>
  <c r="AA257" i="12" s="1"/>
  <c r="BT257" i="12"/>
  <c r="AA255" i="12"/>
  <c r="BR259" i="12" l="1"/>
  <c r="BS258" i="12"/>
  <c r="AA259" i="12"/>
  <c r="AB256" i="12"/>
  <c r="AB257" i="12" s="1"/>
  <c r="AC254" i="12"/>
  <c r="BU257" i="12"/>
  <c r="AB255" i="12"/>
  <c r="BS259" i="12" l="1"/>
  <c r="AD254" i="12"/>
  <c r="AC256" i="12"/>
  <c r="AC257" i="12" s="1"/>
  <c r="AC255" i="12"/>
  <c r="BV257" i="12"/>
  <c r="AB259" i="12"/>
  <c r="BT258" i="12"/>
  <c r="BT259" i="12" l="1"/>
  <c r="BU258" i="12"/>
  <c r="AC259" i="12"/>
  <c r="BW257" i="12"/>
  <c r="AE254" i="12"/>
  <c r="AD256" i="12"/>
  <c r="AD257" i="12" s="1"/>
  <c r="AD255" i="12"/>
  <c r="BV258" i="12" l="1"/>
  <c r="AD259" i="12"/>
  <c r="BX257" i="12"/>
  <c r="AE255" i="12"/>
  <c r="AE256" i="12"/>
  <c r="AE257" i="12" s="1"/>
  <c r="AF254" i="12"/>
  <c r="BU259" i="12"/>
  <c r="AF255" i="12" l="1"/>
  <c r="AG254" i="12"/>
  <c r="AF256" i="12"/>
  <c r="AF257" i="12" s="1"/>
  <c r="BY257" i="12"/>
  <c r="AE259" i="12"/>
  <c r="BW258" i="12"/>
  <c r="BV259" i="12"/>
  <c r="BW259" i="12" l="1"/>
  <c r="AF259" i="12"/>
  <c r="BX258" i="12"/>
  <c r="AG256" i="12"/>
  <c r="AG255" i="12"/>
  <c r="BZ257" i="12"/>
  <c r="BO255" i="12"/>
  <c r="BZ255" i="12"/>
  <c r="BU255" i="12"/>
  <c r="CM255" i="12"/>
  <c r="BC255" i="12"/>
  <c r="CQ255" i="12"/>
  <c r="BR255" i="12"/>
  <c r="CA255" i="12"/>
  <c r="CL255" i="12"/>
  <c r="CC255" i="12"/>
  <c r="A261" i="12"/>
  <c r="CE255" i="12"/>
  <c r="BM255" i="12"/>
  <c r="CB255" i="12"/>
  <c r="CN255" i="12"/>
  <c r="BK255" i="12"/>
  <c r="CK255" i="12"/>
  <c r="CD255" i="12"/>
  <c r="BH255" i="12"/>
  <c r="BL255" i="12"/>
  <c r="BE255" i="12"/>
  <c r="CG255" i="12"/>
  <c r="CI255" i="12"/>
  <c r="CF255" i="12"/>
  <c r="BN255" i="12"/>
  <c r="BI255" i="12"/>
  <c r="BX255" i="12"/>
  <c r="BV255" i="12"/>
  <c r="BG255" i="12"/>
  <c r="CJ255" i="12"/>
  <c r="CH255" i="12"/>
  <c r="BJ255" i="12"/>
  <c r="BT255" i="12"/>
  <c r="BF255" i="12"/>
  <c r="BP255" i="12"/>
  <c r="BW255" i="12"/>
  <c r="BQ255" i="12"/>
  <c r="BS255" i="12"/>
  <c r="CP255" i="12"/>
  <c r="CO255" i="12"/>
  <c r="BY255" i="12"/>
  <c r="BD255" i="12"/>
  <c r="BX259" i="12" l="1"/>
  <c r="C262" i="12"/>
  <c r="AU265" i="12"/>
  <c r="AG257" i="12"/>
  <c r="AQ254" i="12"/>
  <c r="AQ255" i="12"/>
  <c r="AQ256" i="12"/>
  <c r="AH256" i="12"/>
  <c r="AG259" i="12" l="1"/>
  <c r="BY258" i="12"/>
  <c r="AH257" i="12"/>
  <c r="V260" i="12"/>
  <c r="I260" i="12"/>
  <c r="T260" i="12"/>
  <c r="G260" i="12"/>
  <c r="N260" i="12"/>
  <c r="K260" i="12"/>
  <c r="E260" i="12"/>
  <c r="AT260" i="12"/>
  <c r="C260" i="12"/>
  <c r="AJ256" i="12"/>
  <c r="AR256" i="12"/>
  <c r="R260" i="12"/>
  <c r="AQ260" i="12" s="1"/>
  <c r="P260" i="12"/>
  <c r="BA263" i="12"/>
  <c r="AU263" i="12"/>
  <c r="AZ263" i="12"/>
  <c r="AT263" i="12"/>
  <c r="AY263" i="12"/>
  <c r="C264" i="12"/>
  <c r="AX263" i="12"/>
  <c r="C263" i="12"/>
  <c r="AW263" i="12"/>
  <c r="D262" i="12"/>
  <c r="AV263" i="12"/>
  <c r="AV265" i="12"/>
  <c r="BB263" i="12"/>
  <c r="BY259" i="12" l="1"/>
  <c r="AT259" i="12" s="1"/>
  <c r="C265" i="12"/>
  <c r="AK257" i="12"/>
  <c r="AH258" i="12"/>
  <c r="AL258" i="12" s="1"/>
  <c r="AW265" i="12"/>
  <c r="D264" i="12"/>
  <c r="D265" i="12" s="1"/>
  <c r="D263" i="12"/>
  <c r="E262" i="12"/>
  <c r="AP259" i="12"/>
  <c r="AH259" i="12"/>
  <c r="AM259" i="12" s="1"/>
  <c r="BZ259" i="12" l="1"/>
  <c r="C267" i="12"/>
  <c r="AU266" i="12"/>
  <c r="AX265" i="12"/>
  <c r="E263" i="12"/>
  <c r="F262" i="12"/>
  <c r="E264" i="12"/>
  <c r="S253" i="12"/>
  <c r="AV266" i="12"/>
  <c r="D267" i="12"/>
  <c r="AU267" i="12" l="1"/>
  <c r="AV267" i="12"/>
  <c r="E265" i="12"/>
  <c r="F263" i="12"/>
  <c r="G262" i="12"/>
  <c r="AY265" i="12"/>
  <c r="F264" i="12"/>
  <c r="AW266" i="12" l="1"/>
  <c r="E267" i="12"/>
  <c r="H262" i="12"/>
  <c r="G264" i="12"/>
  <c r="AZ265" i="12"/>
  <c r="G263" i="12"/>
  <c r="F265" i="12"/>
  <c r="G265" i="12" l="1"/>
  <c r="H264" i="12"/>
  <c r="I262" i="12"/>
  <c r="BA265" i="12"/>
  <c r="H263" i="12"/>
  <c r="F267" i="12"/>
  <c r="AX266" i="12"/>
  <c r="AW267" i="12"/>
  <c r="H265" i="12" l="1"/>
  <c r="AY266" i="12"/>
  <c r="G267" i="12"/>
  <c r="AX267" i="12"/>
  <c r="J262" i="12"/>
  <c r="BB265" i="12"/>
  <c r="I264" i="12"/>
  <c r="I263" i="12"/>
  <c r="H267" i="12" l="1"/>
  <c r="AZ266" i="12"/>
  <c r="AZ267" i="12" s="1"/>
  <c r="I265" i="12"/>
  <c r="AY267" i="12"/>
  <c r="BC265" i="12"/>
  <c r="J264" i="12"/>
  <c r="J263" i="12"/>
  <c r="K262" i="12"/>
  <c r="BA266" i="12" l="1"/>
  <c r="I267" i="12"/>
  <c r="BD265" i="12"/>
  <c r="K263" i="12"/>
  <c r="K264" i="12"/>
  <c r="K265" i="12" s="1"/>
  <c r="L262" i="12"/>
  <c r="J265" i="12"/>
  <c r="BA267" i="12" l="1"/>
  <c r="L263" i="12"/>
  <c r="M262" i="12"/>
  <c r="L264" i="12"/>
  <c r="L265" i="12" s="1"/>
  <c r="BE265" i="12"/>
  <c r="BC266" i="12"/>
  <c r="K267" i="12"/>
  <c r="BB266" i="12"/>
  <c r="J267" i="12"/>
  <c r="N262" i="12" l="1"/>
  <c r="M264" i="12"/>
  <c r="M265" i="12" s="1"/>
  <c r="M263" i="12"/>
  <c r="BF265" i="12"/>
  <c r="BC267" i="12"/>
  <c r="L267" i="12"/>
  <c r="BD266" i="12"/>
  <c r="BB267" i="12"/>
  <c r="M267" i="12" l="1"/>
  <c r="BE266" i="12"/>
  <c r="BD267" i="12"/>
  <c r="N264" i="12"/>
  <c r="N265" i="12" s="1"/>
  <c r="N263" i="12"/>
  <c r="BG265" i="12"/>
  <c r="O262" i="12"/>
  <c r="BE267" i="12" l="1"/>
  <c r="BF266" i="12"/>
  <c r="N267" i="12"/>
  <c r="BH265" i="12"/>
  <c r="P262" i="12"/>
  <c r="O264" i="12"/>
  <c r="O265" i="12" s="1"/>
  <c r="O263" i="12"/>
  <c r="BF267" i="12" l="1"/>
  <c r="BI265" i="12"/>
  <c r="Q262" i="12"/>
  <c r="P264" i="12"/>
  <c r="P265" i="12" s="1"/>
  <c r="P263" i="12"/>
  <c r="O267" i="12"/>
  <c r="BG266" i="12"/>
  <c r="BG267" i="12" l="1"/>
  <c r="P267" i="12"/>
  <c r="BH266" i="12"/>
  <c r="BJ265" i="12"/>
  <c r="Q263" i="12"/>
  <c r="R262" i="12"/>
  <c r="Q264" i="12"/>
  <c r="Q265" i="12" s="1"/>
  <c r="R263" i="12" l="1"/>
  <c r="S262" i="12"/>
  <c r="R264" i="12"/>
  <c r="R265" i="12" s="1"/>
  <c r="BK265" i="12"/>
  <c r="BI266" i="12"/>
  <c r="Q267" i="12"/>
  <c r="BH267" i="12"/>
  <c r="BI267" i="12" l="1"/>
  <c r="R267" i="12"/>
  <c r="BJ266" i="12"/>
  <c r="T262" i="12"/>
  <c r="S264" i="12"/>
  <c r="S265" i="12" s="1"/>
  <c r="BL265" i="12"/>
  <c r="S263" i="12"/>
  <c r="BJ267" i="12" l="1"/>
  <c r="BK266" i="12"/>
  <c r="S267" i="12"/>
  <c r="T264" i="12"/>
  <c r="T265" i="12" s="1"/>
  <c r="BM265" i="12"/>
  <c r="T263" i="12"/>
  <c r="U262" i="12"/>
  <c r="U264" i="12" l="1"/>
  <c r="U265" i="12" s="1"/>
  <c r="U263" i="12"/>
  <c r="BN265" i="12"/>
  <c r="V262" i="12"/>
  <c r="T267" i="12"/>
  <c r="BL266" i="12"/>
  <c r="BK267" i="12"/>
  <c r="BL267" i="12" l="1"/>
  <c r="U267" i="12"/>
  <c r="BM266" i="12"/>
  <c r="BO265" i="12"/>
  <c r="V264" i="12"/>
  <c r="V265" i="12" s="1"/>
  <c r="V263" i="12"/>
  <c r="W262" i="12"/>
  <c r="BM267" i="12" l="1"/>
  <c r="BP265" i="12"/>
  <c r="W263" i="12"/>
  <c r="W264" i="12"/>
  <c r="W265" i="12" s="1"/>
  <c r="X262" i="12"/>
  <c r="BN266" i="12"/>
  <c r="V267" i="12"/>
  <c r="BN267" i="12" l="1"/>
  <c r="X263" i="12"/>
  <c r="Y262" i="12"/>
  <c r="BQ265" i="12"/>
  <c r="X264" i="12"/>
  <c r="X265" i="12" s="1"/>
  <c r="BO266" i="12"/>
  <c r="W267" i="12"/>
  <c r="Z262" i="12" l="1"/>
  <c r="Y264" i="12"/>
  <c r="Y265" i="12" s="1"/>
  <c r="BR265" i="12"/>
  <c r="Y263" i="12"/>
  <c r="BO267" i="12"/>
  <c r="BP266" i="12"/>
  <c r="X267" i="12"/>
  <c r="BP267" i="12" l="1"/>
  <c r="BQ266" i="12"/>
  <c r="Y267" i="12"/>
  <c r="Z264" i="12"/>
  <c r="Z265" i="12" s="1"/>
  <c r="AA262" i="12"/>
  <c r="Z263" i="12"/>
  <c r="BS265" i="12"/>
  <c r="BR266" i="12" l="1"/>
  <c r="Z267" i="12"/>
  <c r="AB262" i="12"/>
  <c r="AA263" i="12"/>
  <c r="BT265" i="12"/>
  <c r="AA264" i="12"/>
  <c r="AA265" i="12" s="1"/>
  <c r="BQ267" i="12"/>
  <c r="AA267" i="12" l="1"/>
  <c r="BS266" i="12"/>
  <c r="BU265" i="12"/>
  <c r="AC262" i="12"/>
  <c r="AB264" i="12"/>
  <c r="AB265" i="12" s="1"/>
  <c r="AB263" i="12"/>
  <c r="BR267" i="12"/>
  <c r="AB267" i="12" l="1"/>
  <c r="BT266" i="12"/>
  <c r="BT267" i="12" s="1"/>
  <c r="BV265" i="12"/>
  <c r="AC263" i="12"/>
  <c r="AC264" i="12"/>
  <c r="AC265" i="12" s="1"/>
  <c r="AD262" i="12"/>
  <c r="BS267" i="12"/>
  <c r="AD263" i="12" l="1"/>
  <c r="AE262" i="12"/>
  <c r="AD264" i="12"/>
  <c r="AD265" i="12" s="1"/>
  <c r="BW265" i="12"/>
  <c r="AC267" i="12"/>
  <c r="BU266" i="12"/>
  <c r="BU267" i="12" s="1"/>
  <c r="AF262" i="12" l="1"/>
  <c r="AE264" i="12"/>
  <c r="AE265" i="12" s="1"/>
  <c r="AE263" i="12"/>
  <c r="BX265" i="12"/>
  <c r="BV266" i="12"/>
  <c r="AD267" i="12"/>
  <c r="BV267" i="12" l="1"/>
  <c r="BW266" i="12"/>
  <c r="AE267" i="12"/>
  <c r="AF264" i="12"/>
  <c r="AF265" i="12" s="1"/>
  <c r="AF263" i="12"/>
  <c r="BY265" i="12"/>
  <c r="AG262" i="12"/>
  <c r="BW267" i="12" l="1"/>
  <c r="BZ265" i="12"/>
  <c r="AG264" i="12"/>
  <c r="AG263" i="12"/>
  <c r="CD263" i="12"/>
  <c r="BH263" i="12"/>
  <c r="CG263" i="12"/>
  <c r="CL263" i="12"/>
  <c r="CI263" i="12"/>
  <c r="CN263" i="12"/>
  <c r="CK263" i="12"/>
  <c r="BE263" i="12"/>
  <c r="CB263" i="12"/>
  <c r="CH263" i="12"/>
  <c r="CJ263" i="12"/>
  <c r="BP263" i="12"/>
  <c r="BD263" i="12"/>
  <c r="BC263" i="12"/>
  <c r="BJ263" i="12"/>
  <c r="BY263" i="12"/>
  <c r="BU263" i="12"/>
  <c r="BX263" i="12"/>
  <c r="BS263" i="12"/>
  <c r="A269" i="12"/>
  <c r="CA263" i="12"/>
  <c r="BG263" i="12"/>
  <c r="BR263" i="12"/>
  <c r="BM263" i="12"/>
  <c r="BW263" i="12"/>
  <c r="BO263" i="12"/>
  <c r="BK263" i="12"/>
  <c r="CE263" i="12"/>
  <c r="CP263" i="12"/>
  <c r="CF263" i="12"/>
  <c r="BT263" i="12"/>
  <c r="BI263" i="12"/>
  <c r="CO263" i="12"/>
  <c r="BQ263" i="12"/>
  <c r="CM263" i="12"/>
  <c r="BV263" i="12"/>
  <c r="BL263" i="12"/>
  <c r="CQ263" i="12"/>
  <c r="BN263" i="12"/>
  <c r="BF263" i="12"/>
  <c r="BZ263" i="12"/>
  <c r="CC263" i="12"/>
  <c r="AF267" i="12"/>
  <c r="BX266" i="12"/>
  <c r="BX267" i="12" l="1"/>
  <c r="AU273" i="12"/>
  <c r="C270" i="12"/>
  <c r="AG265" i="12"/>
  <c r="AQ262" i="12"/>
  <c r="AQ263" i="12"/>
  <c r="AH264" i="12"/>
  <c r="AQ264" i="12"/>
  <c r="R268" i="12" l="1"/>
  <c r="AQ268" i="12" s="1"/>
  <c r="E268" i="12"/>
  <c r="P268" i="12"/>
  <c r="C268" i="12"/>
  <c r="AR264" i="12"/>
  <c r="N268" i="12"/>
  <c r="K268" i="12"/>
  <c r="V268" i="12"/>
  <c r="T268" i="12"/>
  <c r="AJ264" i="12"/>
  <c r="G268" i="12"/>
  <c r="AT268" i="12"/>
  <c r="I268" i="12"/>
  <c r="AG267" i="12"/>
  <c r="BY266" i="12"/>
  <c r="AH265" i="12"/>
  <c r="AV273" i="12"/>
  <c r="AY271" i="12"/>
  <c r="AX271" i="12"/>
  <c r="C271" i="12"/>
  <c r="BB271" i="12"/>
  <c r="AT271" i="12"/>
  <c r="BA271" i="12"/>
  <c r="AU271" i="12"/>
  <c r="C272" i="12"/>
  <c r="AZ271" i="12"/>
  <c r="AW271" i="12"/>
  <c r="D270" i="12"/>
  <c r="AV271" i="12"/>
  <c r="AH266" i="12" l="1"/>
  <c r="AL266" i="12" s="1"/>
  <c r="AK265" i="12"/>
  <c r="C273" i="12"/>
  <c r="BY267" i="12"/>
  <c r="AT267" i="12" s="1"/>
  <c r="D271" i="12"/>
  <c r="E270" i="12"/>
  <c r="D272" i="12"/>
  <c r="D273" i="12" s="1"/>
  <c r="AW273" i="12"/>
  <c r="AP267" i="12"/>
  <c r="AH267" i="12"/>
  <c r="AM267" i="12" s="1"/>
  <c r="S261" i="12" l="1"/>
  <c r="C275" i="12"/>
  <c r="AU274" i="12"/>
  <c r="BZ267" i="12"/>
  <c r="F270" i="12"/>
  <c r="E272" i="12"/>
  <c r="AX273" i="12"/>
  <c r="E271" i="12"/>
  <c r="D275" i="12"/>
  <c r="AV274" i="12"/>
  <c r="AV275" i="12" l="1"/>
  <c r="E273" i="12"/>
  <c r="F272" i="12"/>
  <c r="F271" i="12"/>
  <c r="AY273" i="12"/>
  <c r="G270" i="12"/>
  <c r="AU275" i="12"/>
  <c r="F273" i="12" l="1"/>
  <c r="G272" i="12"/>
  <c r="G271" i="12"/>
  <c r="AZ273" i="12"/>
  <c r="H270" i="12"/>
  <c r="E275" i="12"/>
  <c r="AW274" i="12"/>
  <c r="AW275" i="12" l="1"/>
  <c r="BA273" i="12"/>
  <c r="H272" i="12"/>
  <c r="H271" i="12"/>
  <c r="I270" i="12"/>
  <c r="G273" i="12"/>
  <c r="F275" i="12"/>
  <c r="AX274" i="12"/>
  <c r="H273" i="12" l="1"/>
  <c r="AY274" i="12"/>
  <c r="G275" i="12"/>
  <c r="AX275" i="12"/>
  <c r="BB273" i="12"/>
  <c r="I271" i="12"/>
  <c r="J270" i="12"/>
  <c r="I272" i="12"/>
  <c r="AY275" i="12" l="1"/>
  <c r="I273" i="12"/>
  <c r="J271" i="12"/>
  <c r="K270" i="12"/>
  <c r="BC273" i="12"/>
  <c r="J272" i="12"/>
  <c r="J273" i="12" s="1"/>
  <c r="H275" i="12"/>
  <c r="AZ274" i="12"/>
  <c r="AZ275" i="12" l="1"/>
  <c r="J275" i="12"/>
  <c r="BB274" i="12"/>
  <c r="L270" i="12"/>
  <c r="K272" i="12"/>
  <c r="K273" i="12" s="1"/>
  <c r="BD273" i="12"/>
  <c r="K271" i="12"/>
  <c r="BA274" i="12"/>
  <c r="I275" i="12"/>
  <c r="BB275" i="12" l="1"/>
  <c r="BC274" i="12"/>
  <c r="K275" i="12"/>
  <c r="L272" i="12"/>
  <c r="L273" i="12" s="1"/>
  <c r="M270" i="12"/>
  <c r="BE273" i="12"/>
  <c r="L271" i="12"/>
  <c r="BA275" i="12"/>
  <c r="N270" i="12" l="1"/>
  <c r="BF273" i="12"/>
  <c r="M272" i="12"/>
  <c r="M273" i="12" s="1"/>
  <c r="M271" i="12"/>
  <c r="BD274" i="12"/>
  <c r="L275" i="12"/>
  <c r="BC275" i="12"/>
  <c r="BD275" i="12" l="1"/>
  <c r="M275" i="12"/>
  <c r="BE274" i="12"/>
  <c r="BG273" i="12"/>
  <c r="N272" i="12"/>
  <c r="N273" i="12" s="1"/>
  <c r="N271" i="12"/>
  <c r="O270" i="12"/>
  <c r="BH273" i="12" l="1"/>
  <c r="O271" i="12"/>
  <c r="O272" i="12"/>
  <c r="O273" i="12" s="1"/>
  <c r="P270" i="12"/>
  <c r="N275" i="12"/>
  <c r="BF274" i="12"/>
  <c r="BE275" i="12"/>
  <c r="BF275" i="12" l="1"/>
  <c r="P271" i="12"/>
  <c r="Q270" i="12"/>
  <c r="BI273" i="12"/>
  <c r="P272" i="12"/>
  <c r="P273" i="12" s="1"/>
  <c r="BG274" i="12"/>
  <c r="O275" i="12"/>
  <c r="BG275" i="12" l="1"/>
  <c r="BH274" i="12"/>
  <c r="P275" i="12"/>
  <c r="R270" i="12"/>
  <c r="Q272" i="12"/>
  <c r="Q273" i="12" s="1"/>
  <c r="Q271" i="12"/>
  <c r="BJ273" i="12"/>
  <c r="Q275" i="12" l="1"/>
  <c r="BI274" i="12"/>
  <c r="R272" i="12"/>
  <c r="R273" i="12" s="1"/>
  <c r="BK273" i="12"/>
  <c r="R271" i="12"/>
  <c r="S270" i="12"/>
  <c r="BH275" i="12"/>
  <c r="BI275" i="12" l="1"/>
  <c r="T270" i="12"/>
  <c r="BL273" i="12"/>
  <c r="S272" i="12"/>
  <c r="S273" i="12" s="1"/>
  <c r="S271" i="12"/>
  <c r="R275" i="12"/>
  <c r="BJ274" i="12"/>
  <c r="BJ275" i="12" l="1"/>
  <c r="BK274" i="12"/>
  <c r="S275" i="12"/>
  <c r="BM273" i="12"/>
  <c r="U270" i="12"/>
  <c r="T272" i="12"/>
  <c r="T273" i="12" s="1"/>
  <c r="T271" i="12"/>
  <c r="BK275" i="12" l="1"/>
  <c r="BL274" i="12"/>
  <c r="T275" i="12"/>
  <c r="BN273" i="12"/>
  <c r="U271" i="12"/>
  <c r="U272" i="12"/>
  <c r="U273" i="12" s="1"/>
  <c r="V270" i="12"/>
  <c r="BL275" i="12" l="1"/>
  <c r="BM274" i="12"/>
  <c r="U275" i="12"/>
  <c r="V271" i="12"/>
  <c r="W270" i="12"/>
  <c r="V272" i="12"/>
  <c r="V273" i="12" s="1"/>
  <c r="BO273" i="12"/>
  <c r="BM275" i="12" l="1"/>
  <c r="BN274" i="12"/>
  <c r="V275" i="12"/>
  <c r="X270" i="12"/>
  <c r="W272" i="12"/>
  <c r="W273" i="12" s="1"/>
  <c r="W271" i="12"/>
  <c r="BP273" i="12"/>
  <c r="X272" i="12" l="1"/>
  <c r="X273" i="12" s="1"/>
  <c r="X271" i="12"/>
  <c r="Y270" i="12"/>
  <c r="BQ273" i="12"/>
  <c r="BO274" i="12"/>
  <c r="W275" i="12"/>
  <c r="BN275" i="12"/>
  <c r="BO275" i="12" l="1"/>
  <c r="Y272" i="12"/>
  <c r="Y273" i="12" s="1"/>
  <c r="Y271" i="12"/>
  <c r="BR273" i="12"/>
  <c r="Z270" i="12"/>
  <c r="X275" i="12"/>
  <c r="BP274" i="12"/>
  <c r="BP275" i="12" l="1"/>
  <c r="Y275" i="12"/>
  <c r="BQ274" i="12"/>
  <c r="BS273" i="12"/>
  <c r="Z272" i="12"/>
  <c r="Z273" i="12" s="1"/>
  <c r="AA270" i="12"/>
  <c r="Z271" i="12"/>
  <c r="BQ275" i="12" l="1"/>
  <c r="BT273" i="12"/>
  <c r="AA271" i="12"/>
  <c r="AB270" i="12"/>
  <c r="AA272" i="12"/>
  <c r="AA273" i="12" s="1"/>
  <c r="Z275" i="12"/>
  <c r="BR274" i="12"/>
  <c r="BR275" i="12" l="1"/>
  <c r="BS274" i="12"/>
  <c r="AA275" i="12"/>
  <c r="AB271" i="12"/>
  <c r="AC270" i="12"/>
  <c r="BU273" i="12"/>
  <c r="AB272" i="12"/>
  <c r="AB273" i="12" s="1"/>
  <c r="BS275" i="12" l="1"/>
  <c r="BT274" i="12"/>
  <c r="AB275" i="12"/>
  <c r="AD270" i="12"/>
  <c r="AC272" i="12"/>
  <c r="AC273" i="12" s="1"/>
  <c r="BV273" i="12"/>
  <c r="AC271" i="12"/>
  <c r="BU274" i="12" l="1"/>
  <c r="AC275" i="12"/>
  <c r="BT275" i="12"/>
  <c r="AD272" i="12"/>
  <c r="AD273" i="12" s="1"/>
  <c r="AE270" i="12"/>
  <c r="BW273" i="12"/>
  <c r="AD271" i="12"/>
  <c r="BV274" i="12" l="1"/>
  <c r="AD275" i="12"/>
  <c r="BX273" i="12"/>
  <c r="AE272" i="12"/>
  <c r="AE273" i="12" s="1"/>
  <c r="AE271" i="12"/>
  <c r="AF270" i="12"/>
  <c r="BU275" i="12"/>
  <c r="BV275" i="12" l="1"/>
  <c r="BY273" i="12"/>
  <c r="AF272" i="12"/>
  <c r="AF273" i="12" s="1"/>
  <c r="AF271" i="12"/>
  <c r="AG270" i="12"/>
  <c r="AE275" i="12"/>
  <c r="BW274" i="12"/>
  <c r="BW275" i="12" l="1"/>
  <c r="BZ273" i="12"/>
  <c r="AG271" i="12"/>
  <c r="AG272" i="12"/>
  <c r="CM271" i="12"/>
  <c r="CC271" i="12"/>
  <c r="BW271" i="12"/>
  <c r="BS271" i="12"/>
  <c r="BE271" i="12"/>
  <c r="CF271" i="12"/>
  <c r="BX271" i="12"/>
  <c r="CI271" i="12"/>
  <c r="BG271" i="12"/>
  <c r="BI271" i="12"/>
  <c r="BM271" i="12"/>
  <c r="CD271" i="12"/>
  <c r="CQ271" i="12"/>
  <c r="BP271" i="12"/>
  <c r="CH271" i="12"/>
  <c r="CN271" i="12"/>
  <c r="BD271" i="12"/>
  <c r="BL271" i="12"/>
  <c r="CB271" i="12"/>
  <c r="BO271" i="12"/>
  <c r="A277" i="12"/>
  <c r="BU271" i="12"/>
  <c r="BJ271" i="12"/>
  <c r="CA271" i="12"/>
  <c r="BY271" i="12"/>
  <c r="CL271" i="12"/>
  <c r="CP271" i="12"/>
  <c r="BT271" i="12"/>
  <c r="CO271" i="12"/>
  <c r="BV271" i="12"/>
  <c r="CE271" i="12"/>
  <c r="CJ271" i="12"/>
  <c r="BC271" i="12"/>
  <c r="CG271" i="12"/>
  <c r="BK271" i="12"/>
  <c r="BF271" i="12"/>
  <c r="BQ271" i="12"/>
  <c r="BN271" i="12"/>
  <c r="BH271" i="12"/>
  <c r="CK271" i="12"/>
  <c r="BZ271" i="12"/>
  <c r="BR271" i="12"/>
  <c r="AF275" i="12"/>
  <c r="BX274" i="12"/>
  <c r="BX275" i="12" l="1"/>
  <c r="C278" i="12"/>
  <c r="AU281" i="12"/>
  <c r="AG273" i="12"/>
  <c r="AQ272" i="12"/>
  <c r="AH272" i="12"/>
  <c r="AQ271" i="12"/>
  <c r="AQ270" i="12"/>
  <c r="AG275" i="12" l="1"/>
  <c r="BY274" i="12"/>
  <c r="AH273" i="12"/>
  <c r="N276" i="12"/>
  <c r="AT276" i="12"/>
  <c r="K276" i="12"/>
  <c r="AJ272" i="12"/>
  <c r="T276" i="12"/>
  <c r="C276" i="12"/>
  <c r="R276" i="12"/>
  <c r="AQ276" i="12" s="1"/>
  <c r="G276" i="12"/>
  <c r="E276" i="12"/>
  <c r="P276" i="12"/>
  <c r="V276" i="12"/>
  <c r="AR272" i="12"/>
  <c r="I276" i="12"/>
  <c r="AW279" i="12"/>
  <c r="D278" i="12"/>
  <c r="C280" i="12"/>
  <c r="BB279" i="12"/>
  <c r="AV279" i="12"/>
  <c r="AX279" i="12"/>
  <c r="C279" i="12"/>
  <c r="AV281" i="12"/>
  <c r="AU279" i="12"/>
  <c r="BA279" i="12"/>
  <c r="AZ279" i="12"/>
  <c r="AT279" i="12"/>
  <c r="AY279" i="12"/>
  <c r="BY275" i="12" l="1"/>
  <c r="AT275" i="12" s="1"/>
  <c r="C281" i="12"/>
  <c r="AH274" i="12"/>
  <c r="AL274" i="12" s="1"/>
  <c r="AK273" i="12"/>
  <c r="BZ275" i="12"/>
  <c r="D280" i="12"/>
  <c r="D281" i="12" s="1"/>
  <c r="AW281" i="12"/>
  <c r="D279" i="12"/>
  <c r="E278" i="12"/>
  <c r="AH275" i="12"/>
  <c r="AM275" i="12" s="1"/>
  <c r="AP275" i="12"/>
  <c r="S269" i="12" l="1"/>
  <c r="C283" i="12"/>
  <c r="AU282" i="12"/>
  <c r="D283" i="12"/>
  <c r="AV282" i="12"/>
  <c r="F278" i="12"/>
  <c r="E280" i="12"/>
  <c r="E279" i="12"/>
  <c r="AX281" i="12"/>
  <c r="AU283" i="12" l="1"/>
  <c r="AY281" i="12"/>
  <c r="G278" i="12"/>
  <c r="F280" i="12"/>
  <c r="F281" i="12" s="1"/>
  <c r="F279" i="12"/>
  <c r="E281" i="12"/>
  <c r="AV283" i="12"/>
  <c r="AW282" i="12" l="1"/>
  <c r="E283" i="12"/>
  <c r="AX282" i="12"/>
  <c r="F283" i="12"/>
  <c r="AZ281" i="12"/>
  <c r="G279" i="12"/>
  <c r="H278" i="12"/>
  <c r="G280" i="12"/>
  <c r="AW283" i="12" l="1"/>
  <c r="H279" i="12"/>
  <c r="I278" i="12"/>
  <c r="H280" i="12"/>
  <c r="H281" i="12" s="1"/>
  <c r="BA281" i="12"/>
  <c r="AX283" i="12"/>
  <c r="G281" i="12"/>
  <c r="AZ282" i="12" l="1"/>
  <c r="H283" i="12"/>
  <c r="J278" i="12"/>
  <c r="I280" i="12"/>
  <c r="BB281" i="12"/>
  <c r="I279" i="12"/>
  <c r="AY282" i="12"/>
  <c r="G283" i="12"/>
  <c r="AZ283" i="12" l="1"/>
  <c r="AY283" i="12"/>
  <c r="I281" i="12"/>
  <c r="J280" i="12"/>
  <c r="J281" i="12" s="1"/>
  <c r="J279" i="12"/>
  <c r="K278" i="12"/>
  <c r="BC281" i="12"/>
  <c r="K280" i="12" l="1"/>
  <c r="K279" i="12"/>
  <c r="BD281" i="12"/>
  <c r="L278" i="12"/>
  <c r="BA282" i="12"/>
  <c r="I283" i="12"/>
  <c r="BB282" i="12"/>
  <c r="J283" i="12"/>
  <c r="BA283" i="12" l="1"/>
  <c r="BE281" i="12"/>
  <c r="M278" i="12"/>
  <c r="L279" i="12"/>
  <c r="L280" i="12"/>
  <c r="L281" i="12" s="1"/>
  <c r="BB283" i="12"/>
  <c r="K281" i="12"/>
  <c r="BD282" i="12" l="1"/>
  <c r="L283" i="12"/>
  <c r="K283" i="12"/>
  <c r="BC282" i="12"/>
  <c r="BF281" i="12"/>
  <c r="M279" i="12"/>
  <c r="N278" i="12"/>
  <c r="M280" i="12"/>
  <c r="M281" i="12" s="1"/>
  <c r="BC283" i="12" l="1"/>
  <c r="BE282" i="12"/>
  <c r="M283" i="12"/>
  <c r="N279" i="12"/>
  <c r="O278" i="12"/>
  <c r="BG281" i="12"/>
  <c r="N280" i="12"/>
  <c r="N281" i="12" s="1"/>
  <c r="BD283" i="12"/>
  <c r="BE283" i="12" l="1"/>
  <c r="BF282" i="12"/>
  <c r="N283" i="12"/>
  <c r="P278" i="12"/>
  <c r="O280" i="12"/>
  <c r="O281" i="12" s="1"/>
  <c r="BH281" i="12"/>
  <c r="O279" i="12"/>
  <c r="BG282" i="12" l="1"/>
  <c r="O283" i="12"/>
  <c r="P280" i="12"/>
  <c r="P281" i="12" s="1"/>
  <c r="Q278" i="12"/>
  <c r="BI281" i="12"/>
  <c r="P279" i="12"/>
  <c r="BF283" i="12"/>
  <c r="BG283" i="12" l="1"/>
  <c r="Q280" i="12"/>
  <c r="Q281" i="12" s="1"/>
  <c r="Q279" i="12"/>
  <c r="BJ281" i="12"/>
  <c r="R278" i="12"/>
  <c r="BH282" i="12"/>
  <c r="P283" i="12"/>
  <c r="Q283" i="12" l="1"/>
  <c r="BI282" i="12"/>
  <c r="BH283" i="12"/>
  <c r="BK281" i="12"/>
  <c r="R280" i="12"/>
  <c r="R281" i="12" s="1"/>
  <c r="R279" i="12"/>
  <c r="S278" i="12"/>
  <c r="BI283" i="12" l="1"/>
  <c r="BJ282" i="12"/>
  <c r="R283" i="12"/>
  <c r="BL281" i="12"/>
  <c r="S279" i="12"/>
  <c r="S280" i="12"/>
  <c r="S281" i="12" s="1"/>
  <c r="T278" i="12"/>
  <c r="BJ283" i="12" l="1"/>
  <c r="T279" i="12"/>
  <c r="U278" i="12"/>
  <c r="T280" i="12"/>
  <c r="T281" i="12" s="1"/>
  <c r="BM281" i="12"/>
  <c r="BK282" i="12"/>
  <c r="S283" i="12"/>
  <c r="BL282" i="12" l="1"/>
  <c r="T283" i="12"/>
  <c r="V278" i="12"/>
  <c r="U280" i="12"/>
  <c r="U281" i="12" s="1"/>
  <c r="U279" i="12"/>
  <c r="BN281" i="12"/>
  <c r="BK283" i="12"/>
  <c r="U283" i="12" l="1"/>
  <c r="BM282" i="12"/>
  <c r="V280" i="12"/>
  <c r="V281" i="12" s="1"/>
  <c r="BO281" i="12"/>
  <c r="W278" i="12"/>
  <c r="V279" i="12"/>
  <c r="BL283" i="12"/>
  <c r="BM283" i="12" l="1"/>
  <c r="X278" i="12"/>
  <c r="W280" i="12"/>
  <c r="W281" i="12" s="1"/>
  <c r="W279" i="12"/>
  <c r="BP281" i="12"/>
  <c r="BN282" i="12"/>
  <c r="V283" i="12"/>
  <c r="BO282" i="12" l="1"/>
  <c r="W283" i="12"/>
  <c r="BQ281" i="12"/>
  <c r="Y278" i="12"/>
  <c r="X280" i="12"/>
  <c r="X281" i="12" s="1"/>
  <c r="X279" i="12"/>
  <c r="BN283" i="12"/>
  <c r="X283" i="12" l="1"/>
  <c r="BP282" i="12"/>
  <c r="BP283" i="12" s="1"/>
  <c r="BR281" i="12"/>
  <c r="Y279" i="12"/>
  <c r="Z278" i="12"/>
  <c r="Y280" i="12"/>
  <c r="Y281" i="12" s="1"/>
  <c r="BO283" i="12"/>
  <c r="BQ282" i="12" l="1"/>
  <c r="Y283" i="12"/>
  <c r="Z279" i="12"/>
  <c r="AA278" i="12"/>
  <c r="Z280" i="12"/>
  <c r="Z281" i="12" s="1"/>
  <c r="BS281" i="12"/>
  <c r="BR282" i="12" l="1"/>
  <c r="Z283" i="12"/>
  <c r="AB278" i="12"/>
  <c r="AA280" i="12"/>
  <c r="AA281" i="12" s="1"/>
  <c r="BT281" i="12"/>
  <c r="AA279" i="12"/>
  <c r="BQ283" i="12"/>
  <c r="BS282" i="12" l="1"/>
  <c r="AA283" i="12"/>
  <c r="AB280" i="12"/>
  <c r="AB281" i="12" s="1"/>
  <c r="AB279" i="12"/>
  <c r="BU281" i="12"/>
  <c r="AC278" i="12"/>
  <c r="BR283" i="12"/>
  <c r="BS283" i="12" l="1"/>
  <c r="AC280" i="12"/>
  <c r="AC281" i="12" s="1"/>
  <c r="AC279" i="12"/>
  <c r="BV281" i="12"/>
  <c r="AD278" i="12"/>
  <c r="BT282" i="12"/>
  <c r="AB283" i="12"/>
  <c r="BT283" i="12" l="1"/>
  <c r="BW281" i="12"/>
  <c r="AD280" i="12"/>
  <c r="AD281" i="12" s="1"/>
  <c r="AD279" i="12"/>
  <c r="AE278" i="12"/>
  <c r="BU282" i="12"/>
  <c r="AC283" i="12"/>
  <c r="BU283" i="12" l="1"/>
  <c r="BX281" i="12"/>
  <c r="AE279" i="12"/>
  <c r="AF278" i="12"/>
  <c r="AE280" i="12"/>
  <c r="AE281" i="12" s="1"/>
  <c r="AD283" i="12"/>
  <c r="BV282" i="12"/>
  <c r="BV283" i="12" l="1"/>
  <c r="BW282" i="12"/>
  <c r="AE283" i="12"/>
  <c r="AF279" i="12"/>
  <c r="AG278" i="12"/>
  <c r="BY281" i="12"/>
  <c r="AF280" i="12"/>
  <c r="AF281" i="12" s="1"/>
  <c r="BX282" i="12" l="1"/>
  <c r="AF283" i="12"/>
  <c r="AG280" i="12"/>
  <c r="AG279" i="12"/>
  <c r="BZ281" i="12"/>
  <c r="BI279" i="12"/>
  <c r="CI279" i="12"/>
  <c r="BN279" i="12"/>
  <c r="BW279" i="12"/>
  <c r="CA279" i="12"/>
  <c r="BS279" i="12"/>
  <c r="CF279" i="12"/>
  <c r="CM279" i="12"/>
  <c r="BG279" i="12"/>
  <c r="CN279" i="12"/>
  <c r="BZ279" i="12"/>
  <c r="BV279" i="12"/>
  <c r="BD279" i="12"/>
  <c r="BY279" i="12"/>
  <c r="CD279" i="12"/>
  <c r="BE279" i="12"/>
  <c r="BL279" i="12"/>
  <c r="BC279" i="12"/>
  <c r="A285" i="12"/>
  <c r="CK279" i="12"/>
  <c r="CL279" i="12"/>
  <c r="CQ279" i="12"/>
  <c r="CC279" i="12"/>
  <c r="CG279" i="12"/>
  <c r="CE279" i="12"/>
  <c r="BO279" i="12"/>
  <c r="CO279" i="12"/>
  <c r="BX279" i="12"/>
  <c r="BU279" i="12"/>
  <c r="CJ279" i="12"/>
  <c r="CH279" i="12"/>
  <c r="BJ279" i="12"/>
  <c r="BM279" i="12"/>
  <c r="BR279" i="12"/>
  <c r="BF279" i="12"/>
  <c r="BK279" i="12"/>
  <c r="BQ279" i="12"/>
  <c r="BH279" i="12"/>
  <c r="BP279" i="12"/>
  <c r="CP279" i="12"/>
  <c r="CB279" i="12"/>
  <c r="BT279" i="12"/>
  <c r="BW283" i="12"/>
  <c r="AU289" i="12" l="1"/>
  <c r="C286" i="12"/>
  <c r="AG281" i="12"/>
  <c r="AQ280" i="12"/>
  <c r="AQ279" i="12"/>
  <c r="AQ278" i="12"/>
  <c r="AH280" i="12"/>
  <c r="BX283" i="12"/>
  <c r="BY282" i="12" l="1"/>
  <c r="AG283" i="12"/>
  <c r="AH281" i="12"/>
  <c r="BA287" i="12"/>
  <c r="AU287" i="12"/>
  <c r="AZ287" i="12"/>
  <c r="AT287" i="12"/>
  <c r="AV287" i="12"/>
  <c r="D286" i="12"/>
  <c r="AW287" i="12"/>
  <c r="AV289" i="12"/>
  <c r="BB287" i="12"/>
  <c r="C288" i="12"/>
  <c r="AY287" i="12"/>
  <c r="AX287" i="12"/>
  <c r="C287" i="12"/>
  <c r="V284" i="12"/>
  <c r="I284" i="12"/>
  <c r="T284" i="12"/>
  <c r="G284" i="12"/>
  <c r="C284" i="12"/>
  <c r="AR280" i="12"/>
  <c r="R284" i="12"/>
  <c r="AQ284" i="12" s="1"/>
  <c r="P284" i="12"/>
  <c r="E284" i="12"/>
  <c r="AT284" i="12"/>
  <c r="N284" i="12"/>
  <c r="K284" i="12"/>
  <c r="AJ280" i="12"/>
  <c r="C289" i="12" l="1"/>
  <c r="AW289" i="12"/>
  <c r="E286" i="12"/>
  <c r="D288" i="12"/>
  <c r="D289" i="12" s="1"/>
  <c r="D287" i="12"/>
  <c r="AK281" i="12"/>
  <c r="AH282" i="12"/>
  <c r="AL282" i="12" s="1"/>
  <c r="BZ283" i="12"/>
  <c r="AP283" i="12"/>
  <c r="AH283" i="12"/>
  <c r="AM283" i="12" s="1"/>
  <c r="BY283" i="12"/>
  <c r="AT283" i="12" s="1"/>
  <c r="D291" i="12" l="1"/>
  <c r="AV290" i="12"/>
  <c r="S277" i="12"/>
  <c r="AX289" i="12"/>
  <c r="E287" i="12"/>
  <c r="E288" i="12"/>
  <c r="F286" i="12"/>
  <c r="AU290" i="12"/>
  <c r="C291" i="12"/>
  <c r="AV291" i="12" l="1"/>
  <c r="E289" i="12"/>
  <c r="AU291" i="12"/>
  <c r="F287" i="12"/>
  <c r="G286" i="12"/>
  <c r="F288" i="12"/>
  <c r="F289" i="12" s="1"/>
  <c r="AY289" i="12"/>
  <c r="H286" i="12" l="1"/>
  <c r="G288" i="12"/>
  <c r="AZ289" i="12"/>
  <c r="G287" i="12"/>
  <c r="F291" i="12"/>
  <c r="AX290" i="12"/>
  <c r="E291" i="12"/>
  <c r="AW290" i="12"/>
  <c r="AW291" i="12" l="1"/>
  <c r="G289" i="12"/>
  <c r="AX291" i="12"/>
  <c r="H288" i="12"/>
  <c r="H287" i="12"/>
  <c r="BA289" i="12"/>
  <c r="I286" i="12"/>
  <c r="I288" i="12" l="1"/>
  <c r="I287" i="12"/>
  <c r="BB289" i="12"/>
  <c r="J286" i="12"/>
  <c r="H289" i="12"/>
  <c r="G291" i="12"/>
  <c r="AY290" i="12"/>
  <c r="AY291" i="12" l="1"/>
  <c r="BC289" i="12"/>
  <c r="J288" i="12"/>
  <c r="J287" i="12"/>
  <c r="K286" i="12"/>
  <c r="H291" i="12"/>
  <c r="AZ290" i="12"/>
  <c r="I289" i="12"/>
  <c r="AZ291" i="12" l="1"/>
  <c r="BD289" i="12"/>
  <c r="K287" i="12"/>
  <c r="L286" i="12"/>
  <c r="K288" i="12"/>
  <c r="J289" i="12"/>
  <c r="I291" i="12"/>
  <c r="BA290" i="12"/>
  <c r="K289" i="12" l="1"/>
  <c r="L287" i="12"/>
  <c r="M286" i="12"/>
  <c r="BE289" i="12"/>
  <c r="L288" i="12"/>
  <c r="L289" i="12" s="1"/>
  <c r="BB290" i="12"/>
  <c r="J291" i="12"/>
  <c r="BA291" i="12"/>
  <c r="L291" i="12" l="1"/>
  <c r="BD290" i="12"/>
  <c r="BB291" i="12"/>
  <c r="BC290" i="12"/>
  <c r="K291" i="12"/>
  <c r="N286" i="12"/>
  <c r="M288" i="12"/>
  <c r="M289" i="12" s="1"/>
  <c r="M287" i="12"/>
  <c r="BF289" i="12"/>
  <c r="BD291" i="12" l="1"/>
  <c r="BC291" i="12"/>
  <c r="BE290" i="12"/>
  <c r="M291" i="12"/>
  <c r="N288" i="12"/>
  <c r="N289" i="12" s="1"/>
  <c r="O286" i="12"/>
  <c r="N287" i="12"/>
  <c r="BG289" i="12"/>
  <c r="P286" i="12" l="1"/>
  <c r="BH289" i="12"/>
  <c r="O287" i="12"/>
  <c r="O288" i="12"/>
  <c r="O289" i="12" s="1"/>
  <c r="N291" i="12"/>
  <c r="BF290" i="12"/>
  <c r="BE291" i="12"/>
  <c r="BF291" i="12" l="1"/>
  <c r="O291" i="12"/>
  <c r="BG290" i="12"/>
  <c r="BI289" i="12"/>
  <c r="P288" i="12"/>
  <c r="P289" i="12" s="1"/>
  <c r="P287" i="12"/>
  <c r="Q286" i="12"/>
  <c r="BG291" i="12" l="1"/>
  <c r="BJ289" i="12"/>
  <c r="Q287" i="12"/>
  <c r="Q288" i="12"/>
  <c r="Q289" i="12" s="1"/>
  <c r="R286" i="12"/>
  <c r="BH290" i="12"/>
  <c r="P291" i="12"/>
  <c r="BH291" i="12" l="1"/>
  <c r="R287" i="12"/>
  <c r="S286" i="12"/>
  <c r="BK289" i="12"/>
  <c r="R288" i="12"/>
  <c r="R289" i="12" s="1"/>
  <c r="BI290" i="12"/>
  <c r="Q291" i="12"/>
  <c r="BI291" i="12" l="1"/>
  <c r="R291" i="12"/>
  <c r="BJ290" i="12"/>
  <c r="T286" i="12"/>
  <c r="S288" i="12"/>
  <c r="S289" i="12" s="1"/>
  <c r="S287" i="12"/>
  <c r="BL289" i="12"/>
  <c r="BJ291" i="12" l="1"/>
  <c r="S291" i="12"/>
  <c r="BK290" i="12"/>
  <c r="T288" i="12"/>
  <c r="T289" i="12" s="1"/>
  <c r="BM289" i="12"/>
  <c r="U286" i="12"/>
  <c r="T287" i="12"/>
  <c r="BK291" i="12" l="1"/>
  <c r="T291" i="12"/>
  <c r="BL290" i="12"/>
  <c r="V286" i="12"/>
  <c r="BN289" i="12"/>
  <c r="U288" i="12"/>
  <c r="U289" i="12" s="1"/>
  <c r="U287" i="12"/>
  <c r="BL291" i="12" l="1"/>
  <c r="BM290" i="12"/>
  <c r="U291" i="12"/>
  <c r="BO289" i="12"/>
  <c r="W286" i="12"/>
  <c r="V288" i="12"/>
  <c r="V289" i="12" s="1"/>
  <c r="V287" i="12"/>
  <c r="BN290" i="12" l="1"/>
  <c r="V291" i="12"/>
  <c r="BP289" i="12"/>
  <c r="W287" i="12"/>
  <c r="X286" i="12"/>
  <c r="W288" i="12"/>
  <c r="W289" i="12" s="1"/>
  <c r="BM291" i="12"/>
  <c r="BO290" i="12" l="1"/>
  <c r="W291" i="12"/>
  <c r="X287" i="12"/>
  <c r="Y286" i="12"/>
  <c r="X288" i="12"/>
  <c r="X289" i="12" s="1"/>
  <c r="BQ289" i="12"/>
  <c r="BN291" i="12"/>
  <c r="BO291" i="12" l="1"/>
  <c r="BP290" i="12"/>
  <c r="X291" i="12"/>
  <c r="Z286" i="12"/>
  <c r="Y288" i="12"/>
  <c r="Y289" i="12" s="1"/>
  <c r="BR289" i="12"/>
  <c r="Y287" i="12"/>
  <c r="BP291" i="12" l="1"/>
  <c r="Y291" i="12"/>
  <c r="BQ290" i="12"/>
  <c r="Z288" i="12"/>
  <c r="Z289" i="12" s="1"/>
  <c r="Z287" i="12"/>
  <c r="AA286" i="12"/>
  <c r="BS289" i="12"/>
  <c r="BQ291" i="12" l="1"/>
  <c r="AA288" i="12"/>
  <c r="AA289" i="12" s="1"/>
  <c r="AA287" i="12"/>
  <c r="BT289" i="12"/>
  <c r="AB286" i="12"/>
  <c r="Z291" i="12"/>
  <c r="BR290" i="12"/>
  <c r="BR291" i="12" l="1"/>
  <c r="BU289" i="12"/>
  <c r="AB287" i="12"/>
  <c r="AB288" i="12"/>
  <c r="AB289" i="12" s="1"/>
  <c r="AC286" i="12"/>
  <c r="AA291" i="12"/>
  <c r="BS290" i="12"/>
  <c r="BS291" i="12" l="1"/>
  <c r="BV289" i="12"/>
  <c r="AC287" i="12"/>
  <c r="AD286" i="12"/>
  <c r="AC288" i="12"/>
  <c r="AC289" i="12" s="1"/>
  <c r="AB291" i="12"/>
  <c r="BT290" i="12"/>
  <c r="BT291" i="12" l="1"/>
  <c r="BU290" i="12"/>
  <c r="AC291" i="12"/>
  <c r="AD287" i="12"/>
  <c r="AE286" i="12"/>
  <c r="BW289" i="12"/>
  <c r="AD288" i="12"/>
  <c r="AD289" i="12" s="1"/>
  <c r="BV290" i="12" l="1"/>
  <c r="AD291" i="12"/>
  <c r="AF286" i="12"/>
  <c r="AE288" i="12"/>
  <c r="AE289" i="12" s="1"/>
  <c r="AE287" i="12"/>
  <c r="BX289" i="12"/>
  <c r="BU291" i="12"/>
  <c r="AF288" i="12" l="1"/>
  <c r="AF289" i="12" s="1"/>
  <c r="AG286" i="12"/>
  <c r="BY289" i="12"/>
  <c r="AF287" i="12"/>
  <c r="BW290" i="12"/>
  <c r="AE291" i="12"/>
  <c r="BV291" i="12"/>
  <c r="BZ289" i="12" l="1"/>
  <c r="AG288" i="12"/>
  <c r="AG287" i="12"/>
  <c r="CM287" i="12"/>
  <c r="BG287" i="12"/>
  <c r="BP287" i="12"/>
  <c r="BE287" i="12"/>
  <c r="BJ287" i="12"/>
  <c r="CI287" i="12"/>
  <c r="BI287" i="12"/>
  <c r="CQ287" i="12"/>
  <c r="BZ287" i="12"/>
  <c r="CB287" i="12"/>
  <c r="CL287" i="12"/>
  <c r="A293" i="12"/>
  <c r="BV287" i="12"/>
  <c r="BL287" i="12"/>
  <c r="CE287" i="12"/>
  <c r="BX287" i="12"/>
  <c r="CK287" i="12"/>
  <c r="CN287" i="12"/>
  <c r="BC287" i="12"/>
  <c r="CD287" i="12"/>
  <c r="BR287" i="12"/>
  <c r="BH287" i="12"/>
  <c r="CP287" i="12"/>
  <c r="CF287" i="12"/>
  <c r="BM287" i="12"/>
  <c r="CA287" i="12"/>
  <c r="BO287" i="12"/>
  <c r="CO287" i="12"/>
  <c r="BF287" i="12"/>
  <c r="BS287" i="12"/>
  <c r="CC287" i="12"/>
  <c r="CH287" i="12"/>
  <c r="BQ287" i="12"/>
  <c r="BU287" i="12"/>
  <c r="CG287" i="12"/>
  <c r="BT287" i="12"/>
  <c r="BW287" i="12"/>
  <c r="CJ287" i="12"/>
  <c r="BK287" i="12"/>
  <c r="BY287" i="12"/>
  <c r="BN287" i="12"/>
  <c r="BD287" i="12"/>
  <c r="BW291" i="12"/>
  <c r="BX290" i="12"/>
  <c r="AF291" i="12"/>
  <c r="BX291" i="12" l="1"/>
  <c r="AU297" i="12"/>
  <c r="C294" i="12"/>
  <c r="AG289" i="12"/>
  <c r="AH288" i="12"/>
  <c r="AQ286" i="12"/>
  <c r="AQ288" i="12"/>
  <c r="AQ287" i="12"/>
  <c r="R292" i="12" l="1"/>
  <c r="AQ292" i="12" s="1"/>
  <c r="E292" i="12"/>
  <c r="P292" i="12"/>
  <c r="C292" i="12"/>
  <c r="AR288" i="12"/>
  <c r="G292" i="12"/>
  <c r="AJ288" i="12"/>
  <c r="V292" i="12"/>
  <c r="AT292" i="12"/>
  <c r="K292" i="12"/>
  <c r="I292" i="12"/>
  <c r="T292" i="12"/>
  <c r="N292" i="12"/>
  <c r="AG291" i="12"/>
  <c r="BY290" i="12"/>
  <c r="AH289" i="12"/>
  <c r="AV297" i="12"/>
  <c r="AY295" i="12"/>
  <c r="AX295" i="12"/>
  <c r="C295" i="12"/>
  <c r="AW295" i="12"/>
  <c r="AV295" i="12"/>
  <c r="C296" i="12"/>
  <c r="BB295" i="12"/>
  <c r="BA295" i="12"/>
  <c r="D294" i="12"/>
  <c r="AT295" i="12"/>
  <c r="AU295" i="12"/>
  <c r="AZ295" i="12"/>
  <c r="BY291" i="12" l="1"/>
  <c r="AT291" i="12" s="1"/>
  <c r="C297" i="12"/>
  <c r="AH290" i="12"/>
  <c r="AL290" i="12" s="1"/>
  <c r="AK289" i="12"/>
  <c r="D295" i="12"/>
  <c r="E294" i="12"/>
  <c r="AW297" i="12"/>
  <c r="D296" i="12"/>
  <c r="D297" i="12" s="1"/>
  <c r="AH291" i="12"/>
  <c r="AM291" i="12" s="1"/>
  <c r="AP291" i="12"/>
  <c r="S285" i="12" l="1"/>
  <c r="BZ291" i="12"/>
  <c r="AU298" i="12"/>
  <c r="C299" i="12"/>
  <c r="F294" i="12"/>
  <c r="E296" i="12"/>
  <c r="AX297" i="12"/>
  <c r="E295" i="12"/>
  <c r="AV298" i="12"/>
  <c r="D299" i="12"/>
  <c r="E297" i="12" l="1"/>
  <c r="AV299" i="12"/>
  <c r="AU299" i="12"/>
  <c r="F296" i="12"/>
  <c r="G294" i="12"/>
  <c r="AY297" i="12"/>
  <c r="F295" i="12"/>
  <c r="H294" i="12" l="1"/>
  <c r="AZ297" i="12"/>
  <c r="G296" i="12"/>
  <c r="G297" i="12" s="1"/>
  <c r="G295" i="12"/>
  <c r="F297" i="12"/>
  <c r="E299" i="12"/>
  <c r="AW298" i="12"/>
  <c r="AY298" i="12" l="1"/>
  <c r="G299" i="12"/>
  <c r="AW299" i="12"/>
  <c r="F299" i="12"/>
  <c r="AX298" i="12"/>
  <c r="BA297" i="12"/>
  <c r="I294" i="12"/>
  <c r="H296" i="12"/>
  <c r="H295" i="12"/>
  <c r="AX299" i="12" l="1"/>
  <c r="H297" i="12"/>
  <c r="AY299" i="12"/>
  <c r="BB297" i="12"/>
  <c r="I295" i="12"/>
  <c r="I296" i="12"/>
  <c r="J294" i="12"/>
  <c r="I297" i="12" l="1"/>
  <c r="J295" i="12"/>
  <c r="K294" i="12"/>
  <c r="J296" i="12"/>
  <c r="BC297" i="12"/>
  <c r="H299" i="12"/>
  <c r="AZ298" i="12"/>
  <c r="J297" i="12" l="1"/>
  <c r="L294" i="12"/>
  <c r="K296" i="12"/>
  <c r="K297" i="12" s="1"/>
  <c r="K295" i="12"/>
  <c r="BD297" i="12"/>
  <c r="AZ299" i="12"/>
  <c r="I299" i="12"/>
  <c r="BA298" i="12"/>
  <c r="BA299" i="12" l="1"/>
  <c r="K299" i="12"/>
  <c r="BC298" i="12"/>
  <c r="L296" i="12"/>
  <c r="L297" i="12" s="1"/>
  <c r="L295" i="12"/>
  <c r="BE297" i="12"/>
  <c r="M294" i="12"/>
  <c r="J299" i="12"/>
  <c r="BB298" i="12"/>
  <c r="BB299" i="12" l="1"/>
  <c r="BC299" i="12"/>
  <c r="BF297" i="12"/>
  <c r="M296" i="12"/>
  <c r="M297" i="12" s="1"/>
  <c r="M295" i="12"/>
  <c r="N294" i="12"/>
  <c r="BD298" i="12"/>
  <c r="L299" i="12"/>
  <c r="BD299" i="12" l="1"/>
  <c r="BG297" i="12"/>
  <c r="O294" i="12"/>
  <c r="N296" i="12"/>
  <c r="N297" i="12" s="1"/>
  <c r="N295" i="12"/>
  <c r="M299" i="12"/>
  <c r="BE298" i="12"/>
  <c r="BH297" i="12" l="1"/>
  <c r="O295" i="12"/>
  <c r="P294" i="12"/>
  <c r="O296" i="12"/>
  <c r="O297" i="12" s="1"/>
  <c r="BF298" i="12"/>
  <c r="N299" i="12"/>
  <c r="BE299" i="12"/>
  <c r="BF299" i="12" l="1"/>
  <c r="BG298" i="12"/>
  <c r="O299" i="12"/>
  <c r="P295" i="12"/>
  <c r="Q294" i="12"/>
  <c r="BI297" i="12"/>
  <c r="P296" i="12"/>
  <c r="P297" i="12" s="1"/>
  <c r="BG299" i="12" l="1"/>
  <c r="R294" i="12"/>
  <c r="Q296" i="12"/>
  <c r="Q297" i="12" s="1"/>
  <c r="Q295" i="12"/>
  <c r="BJ297" i="12"/>
  <c r="P299" i="12"/>
  <c r="BH298" i="12"/>
  <c r="BH299" i="12" l="1"/>
  <c r="R296" i="12"/>
  <c r="R297" i="12" s="1"/>
  <c r="R295" i="12"/>
  <c r="BK297" i="12"/>
  <c r="S294" i="12"/>
  <c r="BI298" i="12"/>
  <c r="Q299" i="12"/>
  <c r="BI299" i="12" l="1"/>
  <c r="S296" i="12"/>
  <c r="S297" i="12" s="1"/>
  <c r="S295" i="12"/>
  <c r="T294" i="12"/>
  <c r="BL297" i="12"/>
  <c r="BJ298" i="12"/>
  <c r="R299" i="12"/>
  <c r="BJ299" i="12" l="1"/>
  <c r="BM297" i="12"/>
  <c r="T296" i="12"/>
  <c r="T297" i="12" s="1"/>
  <c r="T295" i="12"/>
  <c r="U294" i="12"/>
  <c r="S299" i="12"/>
  <c r="BK298" i="12"/>
  <c r="BK299" i="12" l="1"/>
  <c r="BL298" i="12"/>
  <c r="T299" i="12"/>
  <c r="BN297" i="12"/>
  <c r="U295" i="12"/>
  <c r="V294" i="12"/>
  <c r="U296" i="12"/>
  <c r="U297" i="12" s="1"/>
  <c r="BM298" i="12" l="1"/>
  <c r="U299" i="12"/>
  <c r="V295" i="12"/>
  <c r="W294" i="12"/>
  <c r="BO297" i="12"/>
  <c r="V296" i="12"/>
  <c r="V297" i="12" s="1"/>
  <c r="BL299" i="12"/>
  <c r="BM299" i="12" l="1"/>
  <c r="V299" i="12"/>
  <c r="BN298" i="12"/>
  <c r="X294" i="12"/>
  <c r="W296" i="12"/>
  <c r="W297" i="12" s="1"/>
  <c r="BP297" i="12"/>
  <c r="W295" i="12"/>
  <c r="BN299" i="12" l="1"/>
  <c r="X296" i="12"/>
  <c r="X297" i="12" s="1"/>
  <c r="Y294" i="12"/>
  <c r="BQ297" i="12"/>
  <c r="X295" i="12"/>
  <c r="W299" i="12"/>
  <c r="BO298" i="12"/>
  <c r="BO299" i="12" l="1"/>
  <c r="Z294" i="12"/>
  <c r="BR297" i="12"/>
  <c r="Y295" i="12"/>
  <c r="Y296" i="12"/>
  <c r="Y297" i="12" s="1"/>
  <c r="X299" i="12"/>
  <c r="BP298" i="12"/>
  <c r="BP299" i="12" l="1"/>
  <c r="Y299" i="12"/>
  <c r="BQ298" i="12"/>
  <c r="BS297" i="12"/>
  <c r="Z296" i="12"/>
  <c r="Z297" i="12" s="1"/>
  <c r="Z295" i="12"/>
  <c r="AA294" i="12"/>
  <c r="BQ299" i="12" l="1"/>
  <c r="BT297" i="12"/>
  <c r="AA295" i="12"/>
  <c r="AA296" i="12"/>
  <c r="AA297" i="12" s="1"/>
  <c r="AB294" i="12"/>
  <c r="BR298" i="12"/>
  <c r="Z299" i="12"/>
  <c r="BR299" i="12" l="1"/>
  <c r="AB295" i="12"/>
  <c r="AC294" i="12"/>
  <c r="AB296" i="12"/>
  <c r="AB297" i="12" s="1"/>
  <c r="BU297" i="12"/>
  <c r="BS298" i="12"/>
  <c r="AA299" i="12"/>
  <c r="BS299" i="12" l="1"/>
  <c r="BT298" i="12"/>
  <c r="AB299" i="12"/>
  <c r="AD294" i="12"/>
  <c r="AC296" i="12"/>
  <c r="AC297" i="12" s="1"/>
  <c r="AC295" i="12"/>
  <c r="BV297" i="12"/>
  <c r="BU298" i="12" l="1"/>
  <c r="AC299" i="12"/>
  <c r="AD296" i="12"/>
  <c r="AD297" i="12" s="1"/>
  <c r="AD295" i="12"/>
  <c r="BW297" i="12"/>
  <c r="AE294" i="12"/>
  <c r="BT299" i="12"/>
  <c r="BX297" i="12" l="1"/>
  <c r="AE296" i="12"/>
  <c r="AE297" i="12" s="1"/>
  <c r="AE295" i="12"/>
  <c r="AF294" i="12"/>
  <c r="AD299" i="12"/>
  <c r="BV298" i="12"/>
  <c r="BV299" i="12" s="1"/>
  <c r="BU299" i="12"/>
  <c r="BW298" i="12" l="1"/>
  <c r="AE299" i="12"/>
  <c r="BY297" i="12"/>
  <c r="AG294" i="12"/>
  <c r="AF296" i="12"/>
  <c r="AF297" i="12" s="1"/>
  <c r="AF295" i="12"/>
  <c r="AF299" i="12" l="1"/>
  <c r="BX298" i="12"/>
  <c r="BZ297" i="12"/>
  <c r="AG295" i="12"/>
  <c r="AG296" i="12"/>
  <c r="BP295" i="12"/>
  <c r="BW295" i="12"/>
  <c r="BL295" i="12"/>
  <c r="BR295" i="12"/>
  <c r="BX295" i="12"/>
  <c r="CG295" i="12"/>
  <c r="BU295" i="12"/>
  <c r="BS295" i="12"/>
  <c r="BF295" i="12"/>
  <c r="CA295" i="12"/>
  <c r="CF295" i="12"/>
  <c r="CH295" i="12"/>
  <c r="BE295" i="12"/>
  <c r="BG295" i="12"/>
  <c r="BZ295" i="12"/>
  <c r="CQ295" i="12"/>
  <c r="CD295" i="12"/>
  <c r="CC295" i="12"/>
  <c r="BJ295" i="12"/>
  <c r="BV295" i="12"/>
  <c r="BY295" i="12"/>
  <c r="CI295" i="12"/>
  <c r="BK295" i="12"/>
  <c r="CM295" i="12"/>
  <c r="CE295" i="12"/>
  <c r="CO295" i="12"/>
  <c r="BH295" i="12"/>
  <c r="BT295" i="12"/>
  <c r="BQ295" i="12"/>
  <c r="CP295" i="12"/>
  <c r="BD295" i="12"/>
  <c r="CB295" i="12"/>
  <c r="BN295" i="12"/>
  <c r="A301" i="12"/>
  <c r="CK295" i="12"/>
  <c r="CL295" i="12"/>
  <c r="CJ295" i="12"/>
  <c r="BO295" i="12"/>
  <c r="CN295" i="12"/>
  <c r="BI295" i="12"/>
  <c r="BC295" i="12"/>
  <c r="BM295" i="12"/>
  <c r="BW299" i="12"/>
  <c r="BX299" i="12" l="1"/>
  <c r="AG297" i="12"/>
  <c r="AQ296" i="12"/>
  <c r="AQ295" i="12"/>
  <c r="AH296" i="12"/>
  <c r="AQ294" i="12"/>
  <c r="AU305" i="12"/>
  <c r="C302" i="12"/>
  <c r="N300" i="12" l="1"/>
  <c r="AT300" i="12"/>
  <c r="K300" i="12"/>
  <c r="AJ296" i="12"/>
  <c r="I300" i="12"/>
  <c r="G300" i="12"/>
  <c r="AR296" i="12"/>
  <c r="C300" i="12"/>
  <c r="V300" i="12"/>
  <c r="R300" i="12"/>
  <c r="AQ300" i="12" s="1"/>
  <c r="P300" i="12"/>
  <c r="T300" i="12"/>
  <c r="E300" i="12"/>
  <c r="AX303" i="12"/>
  <c r="AY303" i="12"/>
  <c r="D302" i="12"/>
  <c r="AV305" i="12"/>
  <c r="AW303" i="12"/>
  <c r="AT303" i="12"/>
  <c r="BB303" i="12"/>
  <c r="AZ303" i="12"/>
  <c r="C304" i="12"/>
  <c r="AV303" i="12"/>
  <c r="AU303" i="12"/>
  <c r="C303" i="12"/>
  <c r="BA303" i="12"/>
  <c r="BY298" i="12"/>
  <c r="AG299" i="12"/>
  <c r="AH297" i="12"/>
  <c r="BY299" i="12" l="1"/>
  <c r="AT299" i="12" s="1"/>
  <c r="AK297" i="12"/>
  <c r="AH298" i="12"/>
  <c r="AL298" i="12" s="1"/>
  <c r="AW305" i="12"/>
  <c r="D304" i="12"/>
  <c r="D305" i="12" s="1"/>
  <c r="E302" i="12"/>
  <c r="D303" i="12"/>
  <c r="AP299" i="12"/>
  <c r="AH299" i="12"/>
  <c r="AM299" i="12" s="1"/>
  <c r="C305" i="12"/>
  <c r="E304" i="12" l="1"/>
  <c r="E303" i="12"/>
  <c r="AX305" i="12"/>
  <c r="F302" i="12"/>
  <c r="AU306" i="12"/>
  <c r="C307" i="12"/>
  <c r="AV306" i="12"/>
  <c r="D307" i="12"/>
  <c r="S293" i="12"/>
  <c r="BZ299" i="12"/>
  <c r="AU307" i="12" l="1"/>
  <c r="F304" i="12"/>
  <c r="F303" i="12"/>
  <c r="G302" i="12"/>
  <c r="AY305" i="12"/>
  <c r="AV307" i="12"/>
  <c r="E305" i="12"/>
  <c r="F305" i="12" l="1"/>
  <c r="E307" i="12"/>
  <c r="AW306" i="12"/>
  <c r="G304" i="12"/>
  <c r="G303" i="12"/>
  <c r="AZ305" i="12"/>
  <c r="H302" i="12"/>
  <c r="G305" i="12" l="1"/>
  <c r="F307" i="12"/>
  <c r="AX306" i="12"/>
  <c r="BA305" i="12"/>
  <c r="H304" i="12"/>
  <c r="H305" i="12" s="1"/>
  <c r="H303" i="12"/>
  <c r="I302" i="12"/>
  <c r="AW307" i="12"/>
  <c r="AX307" i="12" l="1"/>
  <c r="G307" i="12"/>
  <c r="AY306" i="12"/>
  <c r="H307" i="12"/>
  <c r="AZ306" i="12"/>
  <c r="J302" i="12"/>
  <c r="I304" i="12"/>
  <c r="I303" i="12"/>
  <c r="BB305" i="12"/>
  <c r="AY307" i="12" l="1"/>
  <c r="AZ307" i="12"/>
  <c r="I305" i="12"/>
  <c r="BC305" i="12"/>
  <c r="K302" i="12"/>
  <c r="J303" i="12"/>
  <c r="J304" i="12"/>
  <c r="J305" i="12" s="1"/>
  <c r="K304" i="12" l="1"/>
  <c r="BD305" i="12"/>
  <c r="L302" i="12"/>
  <c r="K303" i="12"/>
  <c r="I307" i="12"/>
  <c r="BA306" i="12"/>
  <c r="BA307" i="12" s="1"/>
  <c r="J307" i="12"/>
  <c r="BB306" i="12"/>
  <c r="BB307" i="12" l="1"/>
  <c r="BE305" i="12"/>
  <c r="M302" i="12"/>
  <c r="L304" i="12"/>
  <c r="L305" i="12" s="1"/>
  <c r="L303" i="12"/>
  <c r="K305" i="12"/>
  <c r="L307" i="12" l="1"/>
  <c r="BD306" i="12"/>
  <c r="BC306" i="12"/>
  <c r="K307" i="12"/>
  <c r="M303" i="12"/>
  <c r="BF305" i="12"/>
  <c r="N302" i="12"/>
  <c r="M304" i="12"/>
  <c r="M305" i="12" s="1"/>
  <c r="BD307" i="12" l="1"/>
  <c r="BC307" i="12"/>
  <c r="M307" i="12"/>
  <c r="BE306" i="12"/>
  <c r="BG305" i="12"/>
  <c r="N303" i="12"/>
  <c r="N304" i="12"/>
  <c r="N305" i="12" s="1"/>
  <c r="O302" i="12"/>
  <c r="BE307" i="12" l="1"/>
  <c r="O304" i="12"/>
  <c r="O305" i="12" s="1"/>
  <c r="P302" i="12"/>
  <c r="O303" i="12"/>
  <c r="BH305" i="12"/>
  <c r="N307" i="12"/>
  <c r="BF306" i="12"/>
  <c r="BF307" i="12" l="1"/>
  <c r="P303" i="12"/>
  <c r="P304" i="12"/>
  <c r="P305" i="12" s="1"/>
  <c r="Q302" i="12"/>
  <c r="BI305" i="12"/>
  <c r="O307" i="12"/>
  <c r="BG306" i="12"/>
  <c r="BG307" i="12" l="1"/>
  <c r="Q304" i="12"/>
  <c r="Q305" i="12" s="1"/>
  <c r="BJ305" i="12"/>
  <c r="R302" i="12"/>
  <c r="Q303" i="12"/>
  <c r="P307" i="12"/>
  <c r="BH306" i="12"/>
  <c r="BH307" i="12" l="1"/>
  <c r="BI306" i="12"/>
  <c r="Q307" i="12"/>
  <c r="BK305" i="12"/>
  <c r="R304" i="12"/>
  <c r="R305" i="12" s="1"/>
  <c r="S302" i="12"/>
  <c r="R303" i="12"/>
  <c r="S303" i="12" l="1"/>
  <c r="T302" i="12"/>
  <c r="BL305" i="12"/>
  <c r="S304" i="12"/>
  <c r="S305" i="12" s="1"/>
  <c r="R307" i="12"/>
  <c r="BJ306" i="12"/>
  <c r="BI307" i="12"/>
  <c r="BJ307" i="12" l="1"/>
  <c r="S307" i="12"/>
  <c r="BK306" i="12"/>
  <c r="BM305" i="12"/>
  <c r="T303" i="12"/>
  <c r="U302" i="12"/>
  <c r="T304" i="12"/>
  <c r="T305" i="12" s="1"/>
  <c r="BK307" i="12" l="1"/>
  <c r="BL306" i="12"/>
  <c r="T307" i="12"/>
  <c r="V302" i="12"/>
  <c r="U304" i="12"/>
  <c r="U305" i="12" s="1"/>
  <c r="BN305" i="12"/>
  <c r="U303" i="12"/>
  <c r="BM306" i="12" l="1"/>
  <c r="U307" i="12"/>
  <c r="V304" i="12"/>
  <c r="V305" i="12" s="1"/>
  <c r="BO305" i="12"/>
  <c r="V303" i="12"/>
  <c r="W302" i="12"/>
  <c r="BL307" i="12"/>
  <c r="BM307" i="12" l="1"/>
  <c r="W304" i="12"/>
  <c r="W305" i="12" s="1"/>
  <c r="BP305" i="12"/>
  <c r="W303" i="12"/>
  <c r="X302" i="12"/>
  <c r="BN306" i="12"/>
  <c r="V307" i="12"/>
  <c r="W307" i="12" l="1"/>
  <c r="BO306" i="12"/>
  <c r="BO307" i="12" s="1"/>
  <c r="BN307" i="12"/>
  <c r="BQ305" i="12"/>
  <c r="X303" i="12"/>
  <c r="X304" i="12"/>
  <c r="X305" i="12" s="1"/>
  <c r="Y302" i="12"/>
  <c r="X307" i="12" l="1"/>
  <c r="BP306" i="12"/>
  <c r="BP307" i="12" s="1"/>
  <c r="BR305" i="12"/>
  <c r="Y303" i="12"/>
  <c r="Z302" i="12"/>
  <c r="Y304" i="12"/>
  <c r="Y305" i="12" s="1"/>
  <c r="Y307" i="12" l="1"/>
  <c r="BQ306" i="12"/>
  <c r="BS305" i="12"/>
  <c r="Z303" i="12"/>
  <c r="AA302" i="12"/>
  <c r="Z304" i="12"/>
  <c r="Z305" i="12" s="1"/>
  <c r="BQ307" i="12" l="1"/>
  <c r="BR306" i="12"/>
  <c r="Z307" i="12"/>
  <c r="AB302" i="12"/>
  <c r="AA304" i="12"/>
  <c r="AA305" i="12" s="1"/>
  <c r="AA303" i="12"/>
  <c r="BT305" i="12"/>
  <c r="BS306" i="12" l="1"/>
  <c r="AA307" i="12"/>
  <c r="AB304" i="12"/>
  <c r="AB305" i="12" s="1"/>
  <c r="AC302" i="12"/>
  <c r="AB303" i="12"/>
  <c r="BU305" i="12"/>
  <c r="BR307" i="12"/>
  <c r="AB307" i="12" l="1"/>
  <c r="BT306" i="12"/>
  <c r="BT307" i="12" s="1"/>
  <c r="AC304" i="12"/>
  <c r="AC305" i="12" s="1"/>
  <c r="AD302" i="12"/>
  <c r="AC303" i="12"/>
  <c r="BV305" i="12"/>
  <c r="BS307" i="12"/>
  <c r="AD304" i="12" l="1"/>
  <c r="AD305" i="12" s="1"/>
  <c r="AE302" i="12"/>
  <c r="BW305" i="12"/>
  <c r="AD303" i="12"/>
  <c r="AC307" i="12"/>
  <c r="BU306" i="12"/>
  <c r="BU307" i="12" l="1"/>
  <c r="BX305" i="12"/>
  <c r="AE303" i="12"/>
  <c r="AE304" i="12"/>
  <c r="AE305" i="12" s="1"/>
  <c r="AF302" i="12"/>
  <c r="BV306" i="12"/>
  <c r="AD307" i="12"/>
  <c r="BV307" i="12" l="1"/>
  <c r="BY305" i="12"/>
  <c r="AF303" i="12"/>
  <c r="AG302" i="12"/>
  <c r="AF304" i="12"/>
  <c r="AF305" i="12" s="1"/>
  <c r="BW306" i="12"/>
  <c r="AE307" i="12"/>
  <c r="BW307" i="12" l="1"/>
  <c r="AF307" i="12"/>
  <c r="BX306" i="12"/>
  <c r="AG303" i="12"/>
  <c r="BZ305" i="12"/>
  <c r="AG304" i="12"/>
  <c r="BD303" i="12"/>
  <c r="CE303" i="12"/>
  <c r="CB303" i="12"/>
  <c r="CH303" i="12"/>
  <c r="CN303" i="12"/>
  <c r="CP303" i="12"/>
  <c r="BN303" i="12"/>
  <c r="BV303" i="12"/>
  <c r="BY303" i="12"/>
  <c r="CK303" i="12"/>
  <c r="CD303" i="12"/>
  <c r="CI303" i="12"/>
  <c r="BT303" i="12"/>
  <c r="CM303" i="12"/>
  <c r="BR303" i="12"/>
  <c r="BX303" i="12"/>
  <c r="BH303" i="12"/>
  <c r="BK303" i="12"/>
  <c r="CJ303" i="12"/>
  <c r="BS303" i="12"/>
  <c r="BU303" i="12"/>
  <c r="BI303" i="12"/>
  <c r="CO303" i="12"/>
  <c r="CQ303" i="12"/>
  <c r="BQ303" i="12"/>
  <c r="CG303" i="12"/>
  <c r="BP303" i="12"/>
  <c r="BF303" i="12"/>
  <c r="BW303" i="12"/>
  <c r="BO303" i="12"/>
  <c r="BL303" i="12"/>
  <c r="CA303" i="12"/>
  <c r="CL303" i="12"/>
  <c r="BE303" i="12"/>
  <c r="BZ303" i="12"/>
  <c r="BC303" i="12"/>
  <c r="BJ303" i="12"/>
  <c r="CF303" i="12"/>
  <c r="BG303" i="12"/>
  <c r="A309" i="12"/>
  <c r="CC303" i="12"/>
  <c r="BM303" i="12"/>
  <c r="BX307" i="12" l="1"/>
  <c r="AG305" i="12"/>
  <c r="AH304" i="12"/>
  <c r="AQ304" i="12"/>
  <c r="AQ303" i="12"/>
  <c r="AQ302" i="12"/>
  <c r="C310" i="12"/>
  <c r="AU313" i="12"/>
  <c r="AT308" i="12" l="1"/>
  <c r="K308" i="12"/>
  <c r="AJ304" i="12"/>
  <c r="N308" i="12"/>
  <c r="AR304" i="12"/>
  <c r="I308" i="12"/>
  <c r="R308" i="12"/>
  <c r="AQ308" i="12" s="1"/>
  <c r="P308" i="12"/>
  <c r="V308" i="12"/>
  <c r="G308" i="12"/>
  <c r="E308" i="12"/>
  <c r="C308" i="12"/>
  <c r="T308" i="12"/>
  <c r="C312" i="12"/>
  <c r="BB311" i="12"/>
  <c r="AV311" i="12"/>
  <c r="BA311" i="12"/>
  <c r="AU311" i="12"/>
  <c r="AZ311" i="12"/>
  <c r="AY311" i="12"/>
  <c r="AW311" i="12"/>
  <c r="AT311" i="12"/>
  <c r="D310" i="12"/>
  <c r="AV313" i="12"/>
  <c r="AX311" i="12"/>
  <c r="C311" i="12"/>
  <c r="BY306" i="12"/>
  <c r="AG307" i="12"/>
  <c r="AH305" i="12"/>
  <c r="BY307" i="12" l="1"/>
  <c r="AT307" i="12" s="1"/>
  <c r="AK305" i="12"/>
  <c r="AH306" i="12"/>
  <c r="AL306" i="12" s="1"/>
  <c r="AP307" i="12"/>
  <c r="AH307" i="12"/>
  <c r="AM307" i="12" s="1"/>
  <c r="C313" i="12"/>
  <c r="D312" i="12"/>
  <c r="D313" i="12" s="1"/>
  <c r="D311" i="12"/>
  <c r="AW313" i="12"/>
  <c r="E310" i="12"/>
  <c r="BZ307" i="12" l="1"/>
  <c r="C315" i="12"/>
  <c r="AU314" i="12"/>
  <c r="AX313" i="12"/>
  <c r="E312" i="12"/>
  <c r="E311" i="12"/>
  <c r="F310" i="12"/>
  <c r="S301" i="12"/>
  <c r="AV314" i="12"/>
  <c r="D315" i="12"/>
  <c r="AV315" i="12" l="1"/>
  <c r="AU315" i="12"/>
  <c r="E313" i="12"/>
  <c r="AY313" i="12"/>
  <c r="F311" i="12"/>
  <c r="G310" i="12"/>
  <c r="F312" i="12"/>
  <c r="F313" i="12" l="1"/>
  <c r="E315" i="12"/>
  <c r="AW314" i="12"/>
  <c r="G311" i="12"/>
  <c r="AZ313" i="12"/>
  <c r="H310" i="12"/>
  <c r="G312" i="12"/>
  <c r="AW315" i="12" l="1"/>
  <c r="I310" i="12"/>
  <c r="H312" i="12"/>
  <c r="H313" i="12" s="1"/>
  <c r="BA313" i="12"/>
  <c r="H311" i="12"/>
  <c r="F315" i="12"/>
  <c r="AX314" i="12"/>
  <c r="G313" i="12"/>
  <c r="AX315" i="12" l="1"/>
  <c r="AZ314" i="12"/>
  <c r="H315" i="12"/>
  <c r="I312" i="12"/>
  <c r="I313" i="12" s="1"/>
  <c r="BB313" i="12"/>
  <c r="I311" i="12"/>
  <c r="J310" i="12"/>
  <c r="AY314" i="12"/>
  <c r="G315" i="12"/>
  <c r="I315" i="12" l="1"/>
  <c r="BA314" i="12"/>
  <c r="AZ315" i="12"/>
  <c r="J312" i="12"/>
  <c r="J313" i="12" s="1"/>
  <c r="J311" i="12"/>
  <c r="K310" i="12"/>
  <c r="BC313" i="12"/>
  <c r="AY315" i="12"/>
  <c r="BA315" i="12" l="1"/>
  <c r="BD313" i="12"/>
  <c r="K312" i="12"/>
  <c r="K313" i="12" s="1"/>
  <c r="K311" i="12"/>
  <c r="L310" i="12"/>
  <c r="BB314" i="12"/>
  <c r="J315" i="12"/>
  <c r="BB315" i="12" l="1"/>
  <c r="BC314" i="12"/>
  <c r="K315" i="12"/>
  <c r="BE313" i="12"/>
  <c r="L311" i="12"/>
  <c r="L312" i="12"/>
  <c r="L313" i="12" s="1"/>
  <c r="M310" i="12"/>
  <c r="M311" i="12" l="1"/>
  <c r="M312" i="12"/>
  <c r="M313" i="12" s="1"/>
  <c r="N310" i="12"/>
  <c r="BF313" i="12"/>
  <c r="L315" i="12"/>
  <c r="BD314" i="12"/>
  <c r="BD315" i="12" s="1"/>
  <c r="BC315" i="12"/>
  <c r="O310" i="12" l="1"/>
  <c r="N312" i="12"/>
  <c r="N313" i="12" s="1"/>
  <c r="N311" i="12"/>
  <c r="BG313" i="12"/>
  <c r="M315" i="12"/>
  <c r="BE314" i="12"/>
  <c r="BE315" i="12" l="1"/>
  <c r="BF314" i="12"/>
  <c r="N315" i="12"/>
  <c r="O312" i="12"/>
  <c r="O313" i="12" s="1"/>
  <c r="O311" i="12"/>
  <c r="BH313" i="12"/>
  <c r="P310" i="12"/>
  <c r="BF315" i="12" l="1"/>
  <c r="BI313" i="12"/>
  <c r="Q310" i="12"/>
  <c r="P312" i="12"/>
  <c r="P313" i="12" s="1"/>
  <c r="P311" i="12"/>
  <c r="O315" i="12"/>
  <c r="BG314" i="12"/>
  <c r="BG315" i="12" l="1"/>
  <c r="BH314" i="12"/>
  <c r="P315" i="12"/>
  <c r="BJ313" i="12"/>
  <c r="R310" i="12"/>
  <c r="Q311" i="12"/>
  <c r="Q312" i="12"/>
  <c r="Q313" i="12" s="1"/>
  <c r="BI314" i="12" l="1"/>
  <c r="Q315" i="12"/>
  <c r="BK313" i="12"/>
  <c r="R311" i="12"/>
  <c r="S310" i="12"/>
  <c r="R312" i="12"/>
  <c r="R313" i="12" s="1"/>
  <c r="BH315" i="12"/>
  <c r="BI315" i="12" l="1"/>
  <c r="BJ314" i="12"/>
  <c r="R315" i="12"/>
  <c r="S311" i="12"/>
  <c r="T310" i="12"/>
  <c r="S312" i="12"/>
  <c r="S313" i="12" s="1"/>
  <c r="BL313" i="12"/>
  <c r="BK314" i="12" l="1"/>
  <c r="S315" i="12"/>
  <c r="U310" i="12"/>
  <c r="T312" i="12"/>
  <c r="T313" i="12" s="1"/>
  <c r="BM313" i="12"/>
  <c r="T311" i="12"/>
  <c r="BJ315" i="12"/>
  <c r="BK315" i="12" l="1"/>
  <c r="BL314" i="12"/>
  <c r="T315" i="12"/>
  <c r="U312" i="12"/>
  <c r="U313" i="12" s="1"/>
  <c r="V310" i="12"/>
  <c r="BN313" i="12"/>
  <c r="U311" i="12"/>
  <c r="BL315" i="12" l="1"/>
  <c r="V312" i="12"/>
  <c r="V313" i="12" s="1"/>
  <c r="V311" i="12"/>
  <c r="BO313" i="12"/>
  <c r="W310" i="12"/>
  <c r="U315" i="12"/>
  <c r="BM314" i="12"/>
  <c r="BM315" i="12" l="1"/>
  <c r="BP313" i="12"/>
  <c r="W312" i="12"/>
  <c r="W313" i="12" s="1"/>
  <c r="W311" i="12"/>
  <c r="X310" i="12"/>
  <c r="BN314" i="12"/>
  <c r="V315" i="12"/>
  <c r="BN315" i="12" l="1"/>
  <c r="BQ313" i="12"/>
  <c r="X311" i="12"/>
  <c r="X312" i="12"/>
  <c r="X313" i="12" s="1"/>
  <c r="Y310" i="12"/>
  <c r="BO314" i="12"/>
  <c r="W315" i="12"/>
  <c r="BO315" i="12" l="1"/>
  <c r="Y311" i="12"/>
  <c r="BR313" i="12"/>
  <c r="Z310" i="12"/>
  <c r="Y312" i="12"/>
  <c r="Y313" i="12" s="1"/>
  <c r="BP314" i="12"/>
  <c r="X315" i="12"/>
  <c r="BP315" i="12" l="1"/>
  <c r="Y315" i="12"/>
  <c r="BQ314" i="12"/>
  <c r="AA310" i="12"/>
  <c r="Z312" i="12"/>
  <c r="Z313" i="12" s="1"/>
  <c r="BS313" i="12"/>
  <c r="Z311" i="12"/>
  <c r="BQ315" i="12" l="1"/>
  <c r="BR314" i="12"/>
  <c r="Z315" i="12"/>
  <c r="AA312" i="12"/>
  <c r="AA313" i="12" s="1"/>
  <c r="AB310" i="12"/>
  <c r="AA311" i="12"/>
  <c r="BT313" i="12"/>
  <c r="AC310" i="12" l="1"/>
  <c r="AB312" i="12"/>
  <c r="AB313" i="12" s="1"/>
  <c r="AB311" i="12"/>
  <c r="BU313" i="12"/>
  <c r="BS314" i="12"/>
  <c r="AA315" i="12"/>
  <c r="BR315" i="12"/>
  <c r="AB315" i="12" l="1"/>
  <c r="BT314" i="12"/>
  <c r="BS315" i="12"/>
  <c r="BV313" i="12"/>
  <c r="AD310" i="12"/>
  <c r="AC312" i="12"/>
  <c r="AC313" i="12" s="1"/>
  <c r="AC311" i="12"/>
  <c r="BT315" i="12" l="1"/>
  <c r="BU314" i="12"/>
  <c r="AC315" i="12"/>
  <c r="BW313" i="12"/>
  <c r="AD311" i="12"/>
  <c r="AD312" i="12"/>
  <c r="AD313" i="12" s="1"/>
  <c r="AE310" i="12"/>
  <c r="AE311" i="12" l="1"/>
  <c r="AF310" i="12"/>
  <c r="AE312" i="12"/>
  <c r="AE313" i="12" s="1"/>
  <c r="BX313" i="12"/>
  <c r="BV314" i="12"/>
  <c r="AD315" i="12"/>
  <c r="BU315" i="12"/>
  <c r="BV315" i="12" l="1"/>
  <c r="AE315" i="12"/>
  <c r="BW314" i="12"/>
  <c r="AG310" i="12"/>
  <c r="AF312" i="12"/>
  <c r="AF313" i="12" s="1"/>
  <c r="AF311" i="12"/>
  <c r="BY313" i="12"/>
  <c r="BW315" i="12" l="1"/>
  <c r="BX314" i="12"/>
  <c r="AF315" i="12"/>
  <c r="AG312" i="12"/>
  <c r="AG311" i="12"/>
  <c r="BZ313" i="12"/>
  <c r="BJ311" i="12"/>
  <c r="CB311" i="12"/>
  <c r="BH311" i="12"/>
  <c r="BE311" i="12"/>
  <c r="CI311" i="12"/>
  <c r="CJ311" i="12"/>
  <c r="BS311" i="12"/>
  <c r="BM311" i="12"/>
  <c r="BR311" i="12"/>
  <c r="BY311" i="12"/>
  <c r="BI311" i="12"/>
  <c r="BO311" i="12"/>
  <c r="BQ311" i="12"/>
  <c r="BX311" i="12"/>
  <c r="BW311" i="12"/>
  <c r="BD311" i="12"/>
  <c r="CE311" i="12"/>
  <c r="BN311" i="12"/>
  <c r="CG311" i="12"/>
  <c r="BG311" i="12"/>
  <c r="CF311" i="12"/>
  <c r="BK311" i="12"/>
  <c r="CL311" i="12"/>
  <c r="BU311" i="12"/>
  <c r="BL311" i="12"/>
  <c r="BT311" i="12"/>
  <c r="CO311" i="12"/>
  <c r="CA311" i="12"/>
  <c r="CN311" i="12"/>
  <c r="A317" i="12"/>
  <c r="CQ311" i="12"/>
  <c r="BZ311" i="12"/>
  <c r="CC311" i="12"/>
  <c r="BF311" i="12"/>
  <c r="BC311" i="12"/>
  <c r="CP311" i="12"/>
  <c r="BP311" i="12"/>
  <c r="CD311" i="12"/>
  <c r="CH311" i="12"/>
  <c r="CK311" i="12"/>
  <c r="BV311" i="12"/>
  <c r="CM311" i="12"/>
  <c r="AU321" i="12" l="1"/>
  <c r="C318" i="12"/>
  <c r="AG313" i="12"/>
  <c r="AH312" i="12"/>
  <c r="AQ312" i="12"/>
  <c r="AQ311" i="12"/>
  <c r="AQ310" i="12"/>
  <c r="BX315" i="12"/>
  <c r="T316" i="12" l="1"/>
  <c r="G316" i="12"/>
  <c r="R316" i="12"/>
  <c r="AQ316" i="12" s="1"/>
  <c r="E316" i="12"/>
  <c r="N316" i="12"/>
  <c r="K316" i="12"/>
  <c r="P316" i="12"/>
  <c r="I316" i="12"/>
  <c r="AJ312" i="12"/>
  <c r="C316" i="12"/>
  <c r="V316" i="12"/>
  <c r="AR312" i="12"/>
  <c r="AT316" i="12"/>
  <c r="AG315" i="12"/>
  <c r="BY314" i="12"/>
  <c r="AH313" i="12"/>
  <c r="AZ319" i="12"/>
  <c r="AT319" i="12"/>
  <c r="AV321" i="12"/>
  <c r="AY319" i="12"/>
  <c r="BA319" i="12"/>
  <c r="C320" i="12"/>
  <c r="AX319" i="12"/>
  <c r="C319" i="12"/>
  <c r="BB319" i="12"/>
  <c r="AW319" i="12"/>
  <c r="D318" i="12"/>
  <c r="AV319" i="12"/>
  <c r="AU319" i="12"/>
  <c r="BY315" i="12" l="1"/>
  <c r="AT315" i="12" s="1"/>
  <c r="C321" i="12"/>
  <c r="AH314" i="12"/>
  <c r="AL314" i="12" s="1"/>
  <c r="AK313" i="12"/>
  <c r="BZ315" i="12"/>
  <c r="AW321" i="12"/>
  <c r="D319" i="12"/>
  <c r="D320" i="12"/>
  <c r="D321" i="12" s="1"/>
  <c r="E318" i="12"/>
  <c r="AH315" i="12"/>
  <c r="AM315" i="12" s="1"/>
  <c r="AP315" i="12"/>
  <c r="E319" i="12" l="1"/>
  <c r="F318" i="12"/>
  <c r="E320" i="12"/>
  <c r="AX321" i="12"/>
  <c r="AV322" i="12"/>
  <c r="D323" i="12"/>
  <c r="S309" i="12"/>
  <c r="AU322" i="12"/>
  <c r="C323" i="12"/>
  <c r="AU323" i="12" l="1"/>
  <c r="AV323" i="12"/>
  <c r="E321" i="12"/>
  <c r="G318" i="12"/>
  <c r="F320" i="12"/>
  <c r="F319" i="12"/>
  <c r="AY321" i="12"/>
  <c r="F321" i="12" l="1"/>
  <c r="AW322" i="12"/>
  <c r="E323" i="12"/>
  <c r="G320" i="12"/>
  <c r="AZ321" i="12"/>
  <c r="G319" i="12"/>
  <c r="H318" i="12"/>
  <c r="AW323" i="12" l="1"/>
  <c r="G321" i="12"/>
  <c r="I318" i="12"/>
  <c r="H320" i="12"/>
  <c r="BA321" i="12"/>
  <c r="H319" i="12"/>
  <c r="F323" i="12"/>
  <c r="AX322" i="12"/>
  <c r="AX323" i="12" l="1"/>
  <c r="AY322" i="12"/>
  <c r="G323" i="12"/>
  <c r="H321" i="12"/>
  <c r="BB321" i="12"/>
  <c r="J318" i="12"/>
  <c r="I320" i="12"/>
  <c r="I319" i="12"/>
  <c r="AY323" i="12" l="1"/>
  <c r="H323" i="12"/>
  <c r="AZ322" i="12"/>
  <c r="I321" i="12"/>
  <c r="BC321" i="12"/>
  <c r="J319" i="12"/>
  <c r="J320" i="12"/>
  <c r="K318" i="12"/>
  <c r="AZ323" i="12" l="1"/>
  <c r="K319" i="12"/>
  <c r="L318" i="12"/>
  <c r="K320" i="12"/>
  <c r="BD321" i="12"/>
  <c r="I323" i="12"/>
  <c r="BA322" i="12"/>
  <c r="J321" i="12"/>
  <c r="BA323" i="12" l="1"/>
  <c r="K321" i="12"/>
  <c r="M318" i="12"/>
  <c r="L320" i="12"/>
  <c r="L321" i="12" s="1"/>
  <c r="BE321" i="12"/>
  <c r="L319" i="12"/>
  <c r="J323" i="12"/>
  <c r="BB322" i="12"/>
  <c r="BB323" i="12" l="1"/>
  <c r="L323" i="12"/>
  <c r="BD322" i="12"/>
  <c r="M320" i="12"/>
  <c r="M321" i="12" s="1"/>
  <c r="M319" i="12"/>
  <c r="BF321" i="12"/>
  <c r="N318" i="12"/>
  <c r="BC322" i="12"/>
  <c r="K323" i="12"/>
  <c r="BD323" i="12" l="1"/>
  <c r="N320" i="12"/>
  <c r="N321" i="12" s="1"/>
  <c r="N319" i="12"/>
  <c r="BG321" i="12"/>
  <c r="O318" i="12"/>
  <c r="M323" i="12"/>
  <c r="BE322" i="12"/>
  <c r="BC323" i="12"/>
  <c r="BE323" i="12" l="1"/>
  <c r="BH321" i="12"/>
  <c r="O320" i="12"/>
  <c r="O321" i="12" s="1"/>
  <c r="O319" i="12"/>
  <c r="P318" i="12"/>
  <c r="BF322" i="12"/>
  <c r="N323" i="12"/>
  <c r="O323" i="12" l="1"/>
  <c r="BG322" i="12"/>
  <c r="BF323" i="12"/>
  <c r="BI321" i="12"/>
  <c r="P319" i="12"/>
  <c r="Q318" i="12"/>
  <c r="P320" i="12"/>
  <c r="P321" i="12" s="1"/>
  <c r="BG323" i="12" l="1"/>
  <c r="Q319" i="12"/>
  <c r="R318" i="12"/>
  <c r="BJ321" i="12"/>
  <c r="Q320" i="12"/>
  <c r="Q321" i="12" s="1"/>
  <c r="P323" i="12"/>
  <c r="BH322" i="12"/>
  <c r="BH323" i="12" l="1"/>
  <c r="Q323" i="12"/>
  <c r="BI322" i="12"/>
  <c r="S318" i="12"/>
  <c r="R320" i="12"/>
  <c r="R321" i="12" s="1"/>
  <c r="BK321" i="12"/>
  <c r="R319" i="12"/>
  <c r="R323" i="12" l="1"/>
  <c r="BJ322" i="12"/>
  <c r="BJ323" i="12" s="1"/>
  <c r="S320" i="12"/>
  <c r="S321" i="12" s="1"/>
  <c r="T318" i="12"/>
  <c r="S319" i="12"/>
  <c r="BL321" i="12"/>
  <c r="BI323" i="12"/>
  <c r="U318" i="12" l="1"/>
  <c r="T320" i="12"/>
  <c r="T321" i="12" s="1"/>
  <c r="T319" i="12"/>
  <c r="BM321" i="12"/>
  <c r="S323" i="12"/>
  <c r="BK322" i="12"/>
  <c r="BK323" i="12" l="1"/>
  <c r="T323" i="12"/>
  <c r="BL322" i="12"/>
  <c r="BN321" i="12"/>
  <c r="U320" i="12"/>
  <c r="U321" i="12" s="1"/>
  <c r="U319" i="12"/>
  <c r="V318" i="12"/>
  <c r="BO321" i="12" l="1"/>
  <c r="V319" i="12"/>
  <c r="V320" i="12"/>
  <c r="V321" i="12" s="1"/>
  <c r="W318" i="12"/>
  <c r="U323" i="12"/>
  <c r="BM322" i="12"/>
  <c r="BM323" i="12" s="1"/>
  <c r="BL323" i="12"/>
  <c r="W319" i="12" l="1"/>
  <c r="X318" i="12"/>
  <c r="BP321" i="12"/>
  <c r="W320" i="12"/>
  <c r="W321" i="12" s="1"/>
  <c r="V323" i="12"/>
  <c r="BN322" i="12"/>
  <c r="BN323" i="12" s="1"/>
  <c r="Y318" i="12" l="1"/>
  <c r="X320" i="12"/>
  <c r="X321" i="12" s="1"/>
  <c r="X319" i="12"/>
  <c r="BQ321" i="12"/>
  <c r="W323" i="12"/>
  <c r="BO322" i="12"/>
  <c r="BO323" i="12" s="1"/>
  <c r="BP322" i="12" l="1"/>
  <c r="X323" i="12"/>
  <c r="Y320" i="12"/>
  <c r="Y321" i="12" s="1"/>
  <c r="BR321" i="12"/>
  <c r="Y319" i="12"/>
  <c r="Z318" i="12"/>
  <c r="BQ322" i="12" l="1"/>
  <c r="Y323" i="12"/>
  <c r="BP323" i="12"/>
  <c r="AA318" i="12"/>
  <c r="BS321" i="12"/>
  <c r="Z320" i="12"/>
  <c r="Z321" i="12" s="1"/>
  <c r="Z319" i="12"/>
  <c r="Z323" i="12" l="1"/>
  <c r="BR322" i="12"/>
  <c r="BT321" i="12"/>
  <c r="AB318" i="12"/>
  <c r="AA320" i="12"/>
  <c r="AA321" i="12" s="1"/>
  <c r="AA319" i="12"/>
  <c r="BQ323" i="12"/>
  <c r="BR323" i="12" l="1"/>
  <c r="BS322" i="12"/>
  <c r="AA323" i="12"/>
  <c r="BU321" i="12"/>
  <c r="AB319" i="12"/>
  <c r="AC318" i="12"/>
  <c r="AB320" i="12"/>
  <c r="AB321" i="12" s="1"/>
  <c r="BT322" i="12" l="1"/>
  <c r="AB323" i="12"/>
  <c r="AC319" i="12"/>
  <c r="AD318" i="12"/>
  <c r="AC320" i="12"/>
  <c r="AC321" i="12" s="1"/>
  <c r="BV321" i="12"/>
  <c r="BS323" i="12"/>
  <c r="BU322" i="12" l="1"/>
  <c r="AC323" i="12"/>
  <c r="AE318" i="12"/>
  <c r="AD320" i="12"/>
  <c r="AD321" i="12" s="1"/>
  <c r="BW321" i="12"/>
  <c r="AD319" i="12"/>
  <c r="BT323" i="12"/>
  <c r="AD323" i="12" l="1"/>
  <c r="BV322" i="12"/>
  <c r="AE320" i="12"/>
  <c r="AE321" i="12" s="1"/>
  <c r="AE319" i="12"/>
  <c r="AF318" i="12"/>
  <c r="BX321" i="12"/>
  <c r="BU323" i="12"/>
  <c r="AF320" i="12" l="1"/>
  <c r="AF321" i="12" s="1"/>
  <c r="AF319" i="12"/>
  <c r="BY321" i="12"/>
  <c r="AG318" i="12"/>
  <c r="BW322" i="12"/>
  <c r="AE323" i="12"/>
  <c r="BV323" i="12"/>
  <c r="BW323" i="12" l="1"/>
  <c r="BZ321" i="12"/>
  <c r="AG319" i="12"/>
  <c r="AG320" i="12"/>
  <c r="CJ319" i="12"/>
  <c r="BR319" i="12"/>
  <c r="BL319" i="12"/>
  <c r="A325" i="12"/>
  <c r="CF319" i="12"/>
  <c r="BY319" i="12"/>
  <c r="BD319" i="12"/>
  <c r="CE319" i="12"/>
  <c r="BE319" i="12"/>
  <c r="CM319" i="12"/>
  <c r="BQ319" i="12"/>
  <c r="BN319" i="12"/>
  <c r="CD319" i="12"/>
  <c r="BS319" i="12"/>
  <c r="CO319" i="12"/>
  <c r="BC319" i="12"/>
  <c r="BW319" i="12"/>
  <c r="CL319" i="12"/>
  <c r="BP319" i="12"/>
  <c r="CP319" i="12"/>
  <c r="CG319" i="12"/>
  <c r="BJ319" i="12"/>
  <c r="CC319" i="12"/>
  <c r="CI319" i="12"/>
  <c r="BU319" i="12"/>
  <c r="BX319" i="12"/>
  <c r="BZ319" i="12"/>
  <c r="BO319" i="12"/>
  <c r="BV319" i="12"/>
  <c r="BF319" i="12"/>
  <c r="CB319" i="12"/>
  <c r="CA319" i="12"/>
  <c r="BT319" i="12"/>
  <c r="CQ319" i="12"/>
  <c r="BI319" i="12"/>
  <c r="CH319" i="12"/>
  <c r="CN319" i="12"/>
  <c r="CK319" i="12"/>
  <c r="BH319" i="12"/>
  <c r="BM319" i="12"/>
  <c r="BG319" i="12"/>
  <c r="BK319" i="12"/>
  <c r="AF323" i="12"/>
  <c r="BX322" i="12"/>
  <c r="BX323" i="12" l="1"/>
  <c r="AG321" i="12"/>
  <c r="AQ318" i="12"/>
  <c r="AQ320" i="12"/>
  <c r="AH320" i="12"/>
  <c r="AQ319" i="12"/>
  <c r="AU329" i="12"/>
  <c r="C326" i="12"/>
  <c r="AX327" i="12" l="1"/>
  <c r="C327" i="12"/>
  <c r="AY327" i="12"/>
  <c r="AV329" i="12"/>
  <c r="AW327" i="12"/>
  <c r="D326" i="12"/>
  <c r="BB327" i="12"/>
  <c r="C328" i="12"/>
  <c r="BA327" i="12"/>
  <c r="AT327" i="12"/>
  <c r="AZ327" i="12"/>
  <c r="AV327" i="12"/>
  <c r="AU327" i="12"/>
  <c r="P324" i="12"/>
  <c r="C324" i="12"/>
  <c r="AR320" i="12"/>
  <c r="N324" i="12"/>
  <c r="R324" i="12"/>
  <c r="AQ324" i="12" s="1"/>
  <c r="K324" i="12"/>
  <c r="V324" i="12"/>
  <c r="E324" i="12"/>
  <c r="AT324" i="12"/>
  <c r="T324" i="12"/>
  <c r="AJ320" i="12"/>
  <c r="I324" i="12"/>
  <c r="G324" i="12"/>
  <c r="AG323" i="12"/>
  <c r="BY322" i="12"/>
  <c r="AH321" i="12"/>
  <c r="AH322" i="12" l="1"/>
  <c r="AL322" i="12" s="1"/>
  <c r="AK321" i="12"/>
  <c r="BY323" i="12"/>
  <c r="AT323" i="12" s="1"/>
  <c r="AH323" i="12"/>
  <c r="AM323" i="12" s="1"/>
  <c r="AP323" i="12"/>
  <c r="C329" i="12"/>
  <c r="AW329" i="12"/>
  <c r="D327" i="12"/>
  <c r="E326" i="12"/>
  <c r="D328" i="12"/>
  <c r="D329" i="12" s="1"/>
  <c r="E328" i="12" l="1"/>
  <c r="F326" i="12"/>
  <c r="E327" i="12"/>
  <c r="AX329" i="12"/>
  <c r="S317" i="12"/>
  <c r="BZ323" i="12"/>
  <c r="AU330" i="12"/>
  <c r="C331" i="12"/>
  <c r="D331" i="12"/>
  <c r="AV330" i="12"/>
  <c r="AV331" i="12" l="1"/>
  <c r="AU331" i="12"/>
  <c r="G326" i="12"/>
  <c r="F327" i="12"/>
  <c r="AY329" i="12"/>
  <c r="F328" i="12"/>
  <c r="E329" i="12"/>
  <c r="E331" i="12" l="1"/>
  <c r="AW330" i="12"/>
  <c r="G328" i="12"/>
  <c r="G329" i="12" s="1"/>
  <c r="AZ329" i="12"/>
  <c r="G327" i="12"/>
  <c r="H326" i="12"/>
  <c r="F329" i="12"/>
  <c r="AW331" i="12" l="1"/>
  <c r="F331" i="12"/>
  <c r="AX330" i="12"/>
  <c r="G331" i="12"/>
  <c r="AY330" i="12"/>
  <c r="BA329" i="12"/>
  <c r="H328" i="12"/>
  <c r="H327" i="12"/>
  <c r="I326" i="12"/>
  <c r="AX331" i="12" l="1"/>
  <c r="I327" i="12"/>
  <c r="J326" i="12"/>
  <c r="BB329" i="12"/>
  <c r="I328" i="12"/>
  <c r="H329" i="12"/>
  <c r="AY331" i="12"/>
  <c r="I329" i="12" l="1"/>
  <c r="K326" i="12"/>
  <c r="BC329" i="12"/>
  <c r="J327" i="12"/>
  <c r="J328" i="12"/>
  <c r="H331" i="12"/>
  <c r="AZ330" i="12"/>
  <c r="AZ331" i="12" l="1"/>
  <c r="K328" i="12"/>
  <c r="K329" i="12" s="1"/>
  <c r="BD329" i="12"/>
  <c r="K327" i="12"/>
  <c r="L326" i="12"/>
  <c r="J329" i="12"/>
  <c r="BA330" i="12"/>
  <c r="I331" i="12"/>
  <c r="BC330" i="12" l="1"/>
  <c r="K331" i="12"/>
  <c r="BA331" i="12"/>
  <c r="BB330" i="12"/>
  <c r="J331" i="12"/>
  <c r="BE329" i="12"/>
  <c r="L327" i="12"/>
  <c r="M326" i="12"/>
  <c r="L328" i="12"/>
  <c r="L329" i="12" s="1"/>
  <c r="L331" i="12" l="1"/>
  <c r="BD330" i="12"/>
  <c r="BB331" i="12"/>
  <c r="N326" i="12"/>
  <c r="M328" i="12"/>
  <c r="M329" i="12" s="1"/>
  <c r="BF329" i="12"/>
  <c r="M327" i="12"/>
  <c r="BC331" i="12"/>
  <c r="BD331" i="12" l="1"/>
  <c r="BE330" i="12"/>
  <c r="M331" i="12"/>
  <c r="BG329" i="12"/>
  <c r="N328" i="12"/>
  <c r="N329" i="12" s="1"/>
  <c r="N327" i="12"/>
  <c r="O326" i="12"/>
  <c r="O327" i="12" l="1"/>
  <c r="O328" i="12"/>
  <c r="O329" i="12" s="1"/>
  <c r="P326" i="12"/>
  <c r="BH329" i="12"/>
  <c r="N331" i="12"/>
  <c r="BF330" i="12"/>
  <c r="BE331" i="12"/>
  <c r="BF331" i="12" l="1"/>
  <c r="Q326" i="12"/>
  <c r="P328" i="12"/>
  <c r="P329" i="12" s="1"/>
  <c r="P327" i="12"/>
  <c r="BI329" i="12"/>
  <c r="O331" i="12"/>
  <c r="BG330" i="12"/>
  <c r="BG331" i="12" l="1"/>
  <c r="BH330" i="12"/>
  <c r="P331" i="12"/>
  <c r="Q328" i="12"/>
  <c r="Q329" i="12" s="1"/>
  <c r="BJ329" i="12"/>
  <c r="Q327" i="12"/>
  <c r="R326" i="12"/>
  <c r="BH331" i="12" l="1"/>
  <c r="Q331" i="12"/>
  <c r="BI330" i="12"/>
  <c r="BK329" i="12"/>
  <c r="R327" i="12"/>
  <c r="R328" i="12"/>
  <c r="R329" i="12" s="1"/>
  <c r="S326" i="12"/>
  <c r="BI331" i="12" l="1"/>
  <c r="R331" i="12"/>
  <c r="BJ330" i="12"/>
  <c r="BL329" i="12"/>
  <c r="S328" i="12"/>
  <c r="S329" i="12" s="1"/>
  <c r="T326" i="12"/>
  <c r="S327" i="12"/>
  <c r="BJ331" i="12" l="1"/>
  <c r="BM329" i="12"/>
  <c r="T327" i="12"/>
  <c r="U326" i="12"/>
  <c r="T328" i="12"/>
  <c r="T329" i="12" s="1"/>
  <c r="S331" i="12"/>
  <c r="BK330" i="12"/>
  <c r="BK331" i="12" l="1"/>
  <c r="BL330" i="12"/>
  <c r="T331" i="12"/>
  <c r="U327" i="12"/>
  <c r="U328" i="12"/>
  <c r="U329" i="12" s="1"/>
  <c r="V326" i="12"/>
  <c r="BN329" i="12"/>
  <c r="V328" i="12" l="1"/>
  <c r="V329" i="12" s="1"/>
  <c r="W326" i="12"/>
  <c r="BO329" i="12"/>
  <c r="V327" i="12"/>
  <c r="U331" i="12"/>
  <c r="BM330" i="12"/>
  <c r="BL331" i="12"/>
  <c r="BM331" i="12" l="1"/>
  <c r="W328" i="12"/>
  <c r="W329" i="12" s="1"/>
  <c r="X326" i="12"/>
  <c r="BP329" i="12"/>
  <c r="W327" i="12"/>
  <c r="BN330" i="12"/>
  <c r="V331" i="12"/>
  <c r="BN331" i="12" l="1"/>
  <c r="BQ329" i="12"/>
  <c r="X327" i="12"/>
  <c r="Y326" i="12"/>
  <c r="X328" i="12"/>
  <c r="X329" i="12" s="1"/>
  <c r="BO330" i="12"/>
  <c r="W331" i="12"/>
  <c r="BO331" i="12" l="1"/>
  <c r="BP330" i="12"/>
  <c r="X331" i="12"/>
  <c r="BR329" i="12"/>
  <c r="Y327" i="12"/>
  <c r="Y328" i="12"/>
  <c r="Y329" i="12" s="1"/>
  <c r="Z326" i="12"/>
  <c r="Y331" i="12" l="1"/>
  <c r="BQ330" i="12"/>
  <c r="BP331" i="12"/>
  <c r="BS329" i="12"/>
  <c r="Z328" i="12"/>
  <c r="Z329" i="12" s="1"/>
  <c r="Z327" i="12"/>
  <c r="AA326" i="12"/>
  <c r="BQ331" i="12" l="1"/>
  <c r="BR330" i="12"/>
  <c r="Z331" i="12"/>
  <c r="AA327" i="12"/>
  <c r="AB326" i="12"/>
  <c r="BT329" i="12"/>
  <c r="AA328" i="12"/>
  <c r="AA329" i="12" s="1"/>
  <c r="BS330" i="12" l="1"/>
  <c r="AA331" i="12"/>
  <c r="AC326" i="12"/>
  <c r="AB328" i="12"/>
  <c r="AB329" i="12" s="1"/>
  <c r="BU329" i="12"/>
  <c r="AB327" i="12"/>
  <c r="BR331" i="12"/>
  <c r="BS331" i="12" l="1"/>
  <c r="AB331" i="12"/>
  <c r="BT330" i="12"/>
  <c r="AC328" i="12"/>
  <c r="AC329" i="12" s="1"/>
  <c r="AC327" i="12"/>
  <c r="AD326" i="12"/>
  <c r="BV329" i="12"/>
  <c r="BT331" i="12" l="1"/>
  <c r="AD328" i="12"/>
  <c r="AD329" i="12" s="1"/>
  <c r="BW329" i="12"/>
  <c r="AD327" i="12"/>
  <c r="AE326" i="12"/>
  <c r="AC331" i="12"/>
  <c r="BU330" i="12"/>
  <c r="BU331" i="12" l="1"/>
  <c r="BX329" i="12"/>
  <c r="AE327" i="12"/>
  <c r="AF326" i="12"/>
  <c r="AE328" i="12"/>
  <c r="AE329" i="12" s="1"/>
  <c r="AD331" i="12"/>
  <c r="BV330" i="12"/>
  <c r="BV331" i="12" l="1"/>
  <c r="BW330" i="12"/>
  <c r="AE331" i="12"/>
  <c r="BY329" i="12"/>
  <c r="AF327" i="12"/>
  <c r="AF328" i="12"/>
  <c r="AF329" i="12" s="1"/>
  <c r="AG326" i="12"/>
  <c r="BW331" i="12" l="1"/>
  <c r="AG327" i="12"/>
  <c r="BZ329" i="12"/>
  <c r="AG328" i="12"/>
  <c r="CH327" i="12"/>
  <c r="BM327" i="12"/>
  <c r="CC327" i="12"/>
  <c r="BD327" i="12"/>
  <c r="BV327" i="12"/>
  <c r="CN327" i="12"/>
  <c r="BK327" i="12"/>
  <c r="CF327" i="12"/>
  <c r="BL327" i="12"/>
  <c r="CE327" i="12"/>
  <c r="BP327" i="12"/>
  <c r="BE327" i="12"/>
  <c r="BG327" i="12"/>
  <c r="BS327" i="12"/>
  <c r="BT327" i="12"/>
  <c r="BX327" i="12"/>
  <c r="CG327" i="12"/>
  <c r="CB327" i="12"/>
  <c r="BI327" i="12"/>
  <c r="BF327" i="12"/>
  <c r="BJ327" i="12"/>
  <c r="CP327" i="12"/>
  <c r="BC327" i="12"/>
  <c r="CL327" i="12"/>
  <c r="CO327" i="12"/>
  <c r="CI327" i="12"/>
  <c r="CA327" i="12"/>
  <c r="CJ327" i="12"/>
  <c r="BY327" i="12"/>
  <c r="BW327" i="12"/>
  <c r="CQ327" i="12"/>
  <c r="CM327" i="12"/>
  <c r="BU327" i="12"/>
  <c r="BQ327" i="12"/>
  <c r="CD327" i="12"/>
  <c r="BZ327" i="12"/>
  <c r="BN327" i="12"/>
  <c r="BR327" i="12"/>
  <c r="CK327" i="12"/>
  <c r="BH327" i="12"/>
  <c r="BO327" i="12"/>
  <c r="A333" i="12"/>
  <c r="BX330" i="12"/>
  <c r="AF331" i="12"/>
  <c r="BX331" i="12" l="1"/>
  <c r="C334" i="12"/>
  <c r="AU337" i="12"/>
  <c r="AG329" i="12"/>
  <c r="AQ327" i="12"/>
  <c r="AH328" i="12"/>
  <c r="AQ328" i="12"/>
  <c r="AQ326" i="12"/>
  <c r="BY330" i="12" l="1"/>
  <c r="AG331" i="12"/>
  <c r="AH329" i="12"/>
  <c r="AT332" i="12"/>
  <c r="K332" i="12"/>
  <c r="AJ328" i="12"/>
  <c r="V332" i="12"/>
  <c r="I332" i="12"/>
  <c r="G332" i="12"/>
  <c r="AR328" i="12"/>
  <c r="E332" i="12"/>
  <c r="N332" i="12"/>
  <c r="C332" i="12"/>
  <c r="T332" i="12"/>
  <c r="R332" i="12"/>
  <c r="AQ332" i="12" s="1"/>
  <c r="P332" i="12"/>
  <c r="C336" i="12"/>
  <c r="BB335" i="12"/>
  <c r="AV335" i="12"/>
  <c r="BA335" i="12"/>
  <c r="AU335" i="12"/>
  <c r="AY335" i="12"/>
  <c r="AX335" i="12"/>
  <c r="C335" i="12"/>
  <c r="AZ335" i="12"/>
  <c r="AW335" i="12"/>
  <c r="D334" i="12"/>
  <c r="AV337" i="12"/>
  <c r="AT335" i="12"/>
  <c r="AH330" i="12" l="1"/>
  <c r="AL330" i="12" s="1"/>
  <c r="AK329" i="12"/>
  <c r="BZ331" i="12"/>
  <c r="AH331" i="12"/>
  <c r="AM331" i="12" s="1"/>
  <c r="AP331" i="12"/>
  <c r="C337" i="12"/>
  <c r="D336" i="12"/>
  <c r="D337" i="12" s="1"/>
  <c r="D335" i="12"/>
  <c r="AW337" i="12"/>
  <c r="E334" i="12"/>
  <c r="BY331" i="12"/>
  <c r="AT331" i="12" s="1"/>
  <c r="S325" i="12" l="1"/>
  <c r="C339" i="12"/>
  <c r="AU338" i="12"/>
  <c r="D339" i="12"/>
  <c r="AV338" i="12"/>
  <c r="AX337" i="12"/>
  <c r="F334" i="12"/>
  <c r="E335" i="12"/>
  <c r="E336" i="12"/>
  <c r="AU339" i="12" l="1"/>
  <c r="E337" i="12"/>
  <c r="AY337" i="12"/>
  <c r="F335" i="12"/>
  <c r="G334" i="12"/>
  <c r="F336" i="12"/>
  <c r="F337" i="12" s="1"/>
  <c r="AV339" i="12"/>
  <c r="F339" i="12" l="1"/>
  <c r="AX338" i="12"/>
  <c r="G335" i="12"/>
  <c r="H334" i="12"/>
  <c r="AZ337" i="12"/>
  <c r="G336" i="12"/>
  <c r="E339" i="12"/>
  <c r="AW338" i="12"/>
  <c r="AW339" i="12" l="1"/>
  <c r="AX339" i="12"/>
  <c r="I334" i="12"/>
  <c r="H336" i="12"/>
  <c r="BA337" i="12"/>
  <c r="H335" i="12"/>
  <c r="G337" i="12"/>
  <c r="AY338" i="12" l="1"/>
  <c r="G339" i="12"/>
  <c r="H337" i="12"/>
  <c r="I336" i="12"/>
  <c r="J334" i="12"/>
  <c r="BB337" i="12"/>
  <c r="I335" i="12"/>
  <c r="BC337" i="12" l="1"/>
  <c r="J336" i="12"/>
  <c r="J337" i="12" s="1"/>
  <c r="J335" i="12"/>
  <c r="K334" i="12"/>
  <c r="I337" i="12"/>
  <c r="AY339" i="12"/>
  <c r="AZ338" i="12"/>
  <c r="H339" i="12"/>
  <c r="AZ339" i="12" l="1"/>
  <c r="BA338" i="12"/>
  <c r="I339" i="12"/>
  <c r="BD337" i="12"/>
  <c r="K336" i="12"/>
  <c r="K337" i="12" s="1"/>
  <c r="K335" i="12"/>
  <c r="L334" i="12"/>
  <c r="J339" i="12"/>
  <c r="BB338" i="12"/>
  <c r="BB339" i="12" l="1"/>
  <c r="BE337" i="12"/>
  <c r="L335" i="12"/>
  <c r="L336" i="12"/>
  <c r="L337" i="12" s="1"/>
  <c r="M334" i="12"/>
  <c r="K339" i="12"/>
  <c r="BC338" i="12"/>
  <c r="BA339" i="12"/>
  <c r="BC339" i="12" l="1"/>
  <c r="M335" i="12"/>
  <c r="N334" i="12"/>
  <c r="M336" i="12"/>
  <c r="M337" i="12" s="1"/>
  <c r="BF337" i="12"/>
  <c r="L339" i="12"/>
  <c r="BD338" i="12"/>
  <c r="BD339" i="12" l="1"/>
  <c r="BE338" i="12"/>
  <c r="M339" i="12"/>
  <c r="O334" i="12"/>
  <c r="N336" i="12"/>
  <c r="N337" i="12" s="1"/>
  <c r="N335" i="12"/>
  <c r="BG337" i="12"/>
  <c r="BE339" i="12" l="1"/>
  <c r="N339" i="12"/>
  <c r="BF338" i="12"/>
  <c r="O336" i="12"/>
  <c r="O337" i="12" s="1"/>
  <c r="BH337" i="12"/>
  <c r="O335" i="12"/>
  <c r="P334" i="12"/>
  <c r="BF339" i="12" l="1"/>
  <c r="Q334" i="12"/>
  <c r="P336" i="12"/>
  <c r="P337" i="12" s="1"/>
  <c r="P335" i="12"/>
  <c r="BI337" i="12"/>
  <c r="BG338" i="12"/>
  <c r="O339" i="12"/>
  <c r="BJ337" i="12" l="1"/>
  <c r="R334" i="12"/>
  <c r="Q336" i="12"/>
  <c r="Q337" i="12" s="1"/>
  <c r="Q335" i="12"/>
  <c r="BG339" i="12"/>
  <c r="P339" i="12"/>
  <c r="BH338" i="12"/>
  <c r="BH339" i="12" l="1"/>
  <c r="BI338" i="12"/>
  <c r="Q339" i="12"/>
  <c r="BK337" i="12"/>
  <c r="R335" i="12"/>
  <c r="S334" i="12"/>
  <c r="R336" i="12"/>
  <c r="R337" i="12" s="1"/>
  <c r="R339" i="12" l="1"/>
  <c r="BJ338" i="12"/>
  <c r="BJ339" i="12" s="1"/>
  <c r="S335" i="12"/>
  <c r="T334" i="12"/>
  <c r="S336" i="12"/>
  <c r="S337" i="12" s="1"/>
  <c r="BL337" i="12"/>
  <c r="BI339" i="12"/>
  <c r="BK338" i="12" l="1"/>
  <c r="S339" i="12"/>
  <c r="U334" i="12"/>
  <c r="T336" i="12"/>
  <c r="T337" i="12" s="1"/>
  <c r="BM337" i="12"/>
  <c r="T335" i="12"/>
  <c r="T339" i="12" l="1"/>
  <c r="BL338" i="12"/>
  <c r="U336" i="12"/>
  <c r="U337" i="12" s="1"/>
  <c r="U335" i="12"/>
  <c r="BN337" i="12"/>
  <c r="V334" i="12"/>
  <c r="BK339" i="12"/>
  <c r="BL339" i="12" l="1"/>
  <c r="V336" i="12"/>
  <c r="V337" i="12" s="1"/>
  <c r="V335" i="12"/>
  <c r="BO337" i="12"/>
  <c r="W334" i="12"/>
  <c r="U339" i="12"/>
  <c r="BM338" i="12"/>
  <c r="BM339" i="12" l="1"/>
  <c r="BN338" i="12"/>
  <c r="V339" i="12"/>
  <c r="BP337" i="12"/>
  <c r="X334" i="12"/>
  <c r="W336" i="12"/>
  <c r="W337" i="12" s="1"/>
  <c r="W335" i="12"/>
  <c r="BN339" i="12" l="1"/>
  <c r="W339" i="12"/>
  <c r="BO338" i="12"/>
  <c r="BQ337" i="12"/>
  <c r="X335" i="12"/>
  <c r="Y334" i="12"/>
  <c r="X336" i="12"/>
  <c r="X337" i="12" s="1"/>
  <c r="BO339" i="12" l="1"/>
  <c r="BP338" i="12"/>
  <c r="X339" i="12"/>
  <c r="Y335" i="12"/>
  <c r="Z334" i="12"/>
  <c r="BR337" i="12"/>
  <c r="Y336" i="12"/>
  <c r="Y337" i="12" s="1"/>
  <c r="Y339" i="12" l="1"/>
  <c r="BQ338" i="12"/>
  <c r="AA334" i="12"/>
  <c r="Z336" i="12"/>
  <c r="Z337" i="12" s="1"/>
  <c r="BS337" i="12"/>
  <c r="Z335" i="12"/>
  <c r="BP339" i="12"/>
  <c r="BQ339" i="12" l="1"/>
  <c r="AA336" i="12"/>
  <c r="AA337" i="12" s="1"/>
  <c r="AB334" i="12"/>
  <c r="AA335" i="12"/>
  <c r="BT337" i="12"/>
  <c r="BR338" i="12"/>
  <c r="Z339" i="12"/>
  <c r="AB335" i="12" l="1"/>
  <c r="AB336" i="12"/>
  <c r="AB337" i="12" s="1"/>
  <c r="AC334" i="12"/>
  <c r="BU337" i="12"/>
  <c r="BR339" i="12"/>
  <c r="AA339" i="12"/>
  <c r="BS338" i="12"/>
  <c r="BS339" i="12" l="1"/>
  <c r="AB339" i="12"/>
  <c r="BT338" i="12"/>
  <c r="BV337" i="12"/>
  <c r="AC336" i="12"/>
  <c r="AC337" i="12" s="1"/>
  <c r="AC335" i="12"/>
  <c r="AD334" i="12"/>
  <c r="BT339" i="12" l="1"/>
  <c r="BW337" i="12"/>
  <c r="AD335" i="12"/>
  <c r="AD336" i="12"/>
  <c r="AD337" i="12" s="1"/>
  <c r="AE334" i="12"/>
  <c r="AC339" i="12"/>
  <c r="BU338" i="12"/>
  <c r="BU339" i="12" l="1"/>
  <c r="AE335" i="12"/>
  <c r="AF334" i="12"/>
  <c r="AE336" i="12"/>
  <c r="AE337" i="12" s="1"/>
  <c r="BX337" i="12"/>
  <c r="BV338" i="12"/>
  <c r="AD339" i="12"/>
  <c r="AG334" i="12" l="1"/>
  <c r="AF336" i="12"/>
  <c r="AF337" i="12" s="1"/>
  <c r="AF335" i="12"/>
  <c r="BY337" i="12"/>
  <c r="BV339" i="12"/>
  <c r="BW338" i="12"/>
  <c r="AE339" i="12"/>
  <c r="BX338" i="12" l="1"/>
  <c r="AF339" i="12"/>
  <c r="BW339" i="12"/>
  <c r="AG336" i="12"/>
  <c r="BZ337" i="12"/>
  <c r="AG335" i="12"/>
  <c r="CO335" i="12"/>
  <c r="BZ335" i="12"/>
  <c r="BJ335" i="12"/>
  <c r="CQ335" i="12"/>
  <c r="BX335" i="12"/>
  <c r="BG335" i="12"/>
  <c r="BQ335" i="12"/>
  <c r="BD335" i="12"/>
  <c r="CH335" i="12"/>
  <c r="BP335" i="12"/>
  <c r="CJ335" i="12"/>
  <c r="BS335" i="12"/>
  <c r="CM335" i="12"/>
  <c r="BO335" i="12"/>
  <c r="CD335" i="12"/>
  <c r="CI335" i="12"/>
  <c r="BM335" i="12"/>
  <c r="CC335" i="12"/>
  <c r="CA335" i="12"/>
  <c r="BW335" i="12"/>
  <c r="CP335" i="12"/>
  <c r="CL335" i="12"/>
  <c r="BU335" i="12"/>
  <c r="BF335" i="12"/>
  <c r="BR335" i="12"/>
  <c r="BY335" i="12"/>
  <c r="CE335" i="12"/>
  <c r="CB335" i="12"/>
  <c r="BC335" i="12"/>
  <c r="BK335" i="12"/>
  <c r="BV335" i="12"/>
  <c r="BH335" i="12"/>
  <c r="CK335" i="12"/>
  <c r="BI335" i="12"/>
  <c r="A341" i="12"/>
  <c r="BN335" i="12"/>
  <c r="CF335" i="12"/>
  <c r="CG335" i="12"/>
  <c r="BE335" i="12"/>
  <c r="BL335" i="12"/>
  <c r="BT335" i="12"/>
  <c r="CN335" i="12"/>
  <c r="AU345" i="12" l="1"/>
  <c r="C342" i="12"/>
  <c r="AG337" i="12"/>
  <c r="AQ334" i="12"/>
  <c r="AQ335" i="12"/>
  <c r="AQ336" i="12"/>
  <c r="AH336" i="12"/>
  <c r="BX339" i="12"/>
  <c r="BY338" i="12" l="1"/>
  <c r="AG339" i="12"/>
  <c r="AH337" i="12"/>
  <c r="AZ343" i="12"/>
  <c r="AT343" i="12"/>
  <c r="AV345" i="12"/>
  <c r="AY343" i="12"/>
  <c r="C344" i="12"/>
  <c r="AX343" i="12"/>
  <c r="C343" i="12"/>
  <c r="AW343" i="12"/>
  <c r="BB343" i="12"/>
  <c r="BA343" i="12"/>
  <c r="AV343" i="12"/>
  <c r="AU343" i="12"/>
  <c r="D342" i="12"/>
  <c r="T340" i="12"/>
  <c r="G340" i="12"/>
  <c r="R340" i="12"/>
  <c r="AQ340" i="12" s="1"/>
  <c r="E340" i="12"/>
  <c r="K340" i="12"/>
  <c r="I340" i="12"/>
  <c r="AR336" i="12"/>
  <c r="V340" i="12"/>
  <c r="P340" i="12"/>
  <c r="C340" i="12"/>
  <c r="N340" i="12"/>
  <c r="AJ336" i="12"/>
  <c r="AT340" i="12"/>
  <c r="BY339" i="12" l="1"/>
  <c r="AT339" i="12" s="1"/>
  <c r="C345" i="12"/>
  <c r="AH338" i="12"/>
  <c r="AL338" i="12" s="1"/>
  <c r="AK337" i="12"/>
  <c r="AW345" i="12"/>
  <c r="D343" i="12"/>
  <c r="D344" i="12"/>
  <c r="D345" i="12" s="1"/>
  <c r="E342" i="12"/>
  <c r="AH339" i="12"/>
  <c r="AM339" i="12" s="1"/>
  <c r="AP339" i="12"/>
  <c r="C347" i="12" l="1"/>
  <c r="AU346" i="12"/>
  <c r="E343" i="12"/>
  <c r="F342" i="12"/>
  <c r="AX345" i="12"/>
  <c r="E344" i="12"/>
  <c r="AV346" i="12"/>
  <c r="D347" i="12"/>
  <c r="S333" i="12"/>
  <c r="BZ339" i="12"/>
  <c r="AV347" i="12" l="1"/>
  <c r="G342" i="12"/>
  <c r="F344" i="12"/>
  <c r="AY345" i="12"/>
  <c r="F343" i="12"/>
  <c r="AU347" i="12"/>
  <c r="E345" i="12"/>
  <c r="AW346" i="12" l="1"/>
  <c r="E347" i="12"/>
  <c r="F345" i="12"/>
  <c r="G344" i="12"/>
  <c r="H342" i="12"/>
  <c r="G343" i="12"/>
  <c r="AZ345" i="12"/>
  <c r="AW347" i="12" l="1"/>
  <c r="AX346" i="12"/>
  <c r="F347" i="12"/>
  <c r="I342" i="12"/>
  <c r="BA345" i="12"/>
  <c r="H344" i="12"/>
  <c r="H343" i="12"/>
  <c r="G345" i="12"/>
  <c r="BB345" i="12" l="1"/>
  <c r="J342" i="12"/>
  <c r="I344" i="12"/>
  <c r="I345" i="12" s="1"/>
  <c r="I343" i="12"/>
  <c r="AX347" i="12"/>
  <c r="AY346" i="12"/>
  <c r="G347" i="12"/>
  <c r="H345" i="12"/>
  <c r="AY347" i="12" l="1"/>
  <c r="AZ346" i="12"/>
  <c r="H347" i="12"/>
  <c r="I347" i="12"/>
  <c r="BA346" i="12"/>
  <c r="BC345" i="12"/>
  <c r="J343" i="12"/>
  <c r="J344" i="12"/>
  <c r="K342" i="12"/>
  <c r="BA347" i="12" l="1"/>
  <c r="AZ347" i="12"/>
  <c r="K343" i="12"/>
  <c r="L342" i="12"/>
  <c r="K344" i="12"/>
  <c r="K345" i="12" s="1"/>
  <c r="BD345" i="12"/>
  <c r="J345" i="12"/>
  <c r="M342" i="12" l="1"/>
  <c r="L344" i="12"/>
  <c r="L345" i="12" s="1"/>
  <c r="L343" i="12"/>
  <c r="BE345" i="12"/>
  <c r="J347" i="12"/>
  <c r="BB346" i="12"/>
  <c r="BB347" i="12" s="1"/>
  <c r="BC346" i="12"/>
  <c r="K347" i="12"/>
  <c r="BC347" i="12" l="1"/>
  <c r="L347" i="12"/>
  <c r="BD346" i="12"/>
  <c r="M344" i="12"/>
  <c r="M345" i="12" s="1"/>
  <c r="M343" i="12"/>
  <c r="BF345" i="12"/>
  <c r="N342" i="12"/>
  <c r="BE346" i="12" l="1"/>
  <c r="M347" i="12"/>
  <c r="BD347" i="12"/>
  <c r="BG345" i="12"/>
  <c r="N344" i="12"/>
  <c r="N345" i="12" s="1"/>
  <c r="N343" i="12"/>
  <c r="O342" i="12"/>
  <c r="BE347" i="12" l="1"/>
  <c r="BF346" i="12"/>
  <c r="N347" i="12"/>
  <c r="BH345" i="12"/>
  <c r="P342" i="12"/>
  <c r="O344" i="12"/>
  <c r="O345" i="12" s="1"/>
  <c r="O343" i="12"/>
  <c r="BF347" i="12" l="1"/>
  <c r="BI345" i="12"/>
  <c r="P343" i="12"/>
  <c r="Q342" i="12"/>
  <c r="P344" i="12"/>
  <c r="P345" i="12" s="1"/>
  <c r="BG346" i="12"/>
  <c r="O347" i="12"/>
  <c r="BG347" i="12" l="1"/>
  <c r="P347" i="12"/>
  <c r="BH346" i="12"/>
  <c r="Q343" i="12"/>
  <c r="R342" i="12"/>
  <c r="BJ345" i="12"/>
  <c r="Q344" i="12"/>
  <c r="Q345" i="12" s="1"/>
  <c r="BH347" i="12" l="1"/>
  <c r="S342" i="12"/>
  <c r="R344" i="12"/>
  <c r="R345" i="12" s="1"/>
  <c r="R343" i="12"/>
  <c r="BK345" i="12"/>
  <c r="BI346" i="12"/>
  <c r="Q347" i="12"/>
  <c r="R347" i="12" l="1"/>
  <c r="BJ346" i="12"/>
  <c r="S344" i="12"/>
  <c r="S345" i="12" s="1"/>
  <c r="S343" i="12"/>
  <c r="T342" i="12"/>
  <c r="BL345" i="12"/>
  <c r="BI347" i="12"/>
  <c r="BJ347" i="12" l="1"/>
  <c r="T344" i="12"/>
  <c r="T345" i="12" s="1"/>
  <c r="T343" i="12"/>
  <c r="U342" i="12"/>
  <c r="BM345" i="12"/>
  <c r="S347" i="12"/>
  <c r="BK346" i="12"/>
  <c r="BK347" i="12" l="1"/>
  <c r="BN345" i="12"/>
  <c r="U344" i="12"/>
  <c r="U345" i="12" s="1"/>
  <c r="U343" i="12"/>
  <c r="V342" i="12"/>
  <c r="T347" i="12"/>
  <c r="BL346" i="12"/>
  <c r="BL347" i="12" l="1"/>
  <c r="BO345" i="12"/>
  <c r="V343" i="12"/>
  <c r="V344" i="12"/>
  <c r="V345" i="12" s="1"/>
  <c r="W342" i="12"/>
  <c r="U347" i="12"/>
  <c r="BM346" i="12"/>
  <c r="BM347" i="12" l="1"/>
  <c r="V347" i="12"/>
  <c r="BN346" i="12"/>
  <c r="W343" i="12"/>
  <c r="X342" i="12"/>
  <c r="BP345" i="12"/>
  <c r="W344" i="12"/>
  <c r="W345" i="12" s="1"/>
  <c r="BN347" i="12" l="1"/>
  <c r="W347" i="12"/>
  <c r="BO346" i="12"/>
  <c r="Y342" i="12"/>
  <c r="X344" i="12"/>
  <c r="X345" i="12" s="1"/>
  <c r="BQ345" i="12"/>
  <c r="X343" i="12"/>
  <c r="Y344" i="12" l="1"/>
  <c r="Y345" i="12" s="1"/>
  <c r="Z342" i="12"/>
  <c r="BR345" i="12"/>
  <c r="Y343" i="12"/>
  <c r="BO347" i="12"/>
  <c r="X347" i="12"/>
  <c r="BP346" i="12"/>
  <c r="BP347" i="12" l="1"/>
  <c r="AA342" i="12"/>
  <c r="BS345" i="12"/>
  <c r="Z343" i="12"/>
  <c r="Z344" i="12"/>
  <c r="Z345" i="12" s="1"/>
  <c r="BQ346" i="12"/>
  <c r="Y347" i="12"/>
  <c r="BQ347" i="12" l="1"/>
  <c r="BR346" i="12"/>
  <c r="Z347" i="12"/>
  <c r="BT345" i="12"/>
  <c r="AA344" i="12"/>
  <c r="AA345" i="12" s="1"/>
  <c r="AA343" i="12"/>
  <c r="AB342" i="12"/>
  <c r="AA347" i="12" l="1"/>
  <c r="BS346" i="12"/>
  <c r="BS347" i="12" s="1"/>
  <c r="BR347" i="12"/>
  <c r="BU345" i="12"/>
  <c r="AB343" i="12"/>
  <c r="AB344" i="12"/>
  <c r="AB345" i="12" s="1"/>
  <c r="AC342" i="12"/>
  <c r="BT346" i="12" l="1"/>
  <c r="AB347" i="12"/>
  <c r="AC343" i="12"/>
  <c r="AD342" i="12"/>
  <c r="AC344" i="12"/>
  <c r="AC345" i="12" s="1"/>
  <c r="BV345" i="12"/>
  <c r="AC347" i="12" l="1"/>
  <c r="BU346" i="12"/>
  <c r="AE342" i="12"/>
  <c r="AD344" i="12"/>
  <c r="AD345" i="12" s="1"/>
  <c r="AD343" i="12"/>
  <c r="BW345" i="12"/>
  <c r="BT347" i="12"/>
  <c r="BU347" i="12" l="1"/>
  <c r="AD347" i="12"/>
  <c r="BV346" i="12"/>
  <c r="AE344" i="12"/>
  <c r="AE345" i="12" s="1"/>
  <c r="AE343" i="12"/>
  <c r="BX345" i="12"/>
  <c r="AF342" i="12"/>
  <c r="BV347" i="12" l="1"/>
  <c r="BY345" i="12"/>
  <c r="AF344" i="12"/>
  <c r="AF345" i="12" s="1"/>
  <c r="AF343" i="12"/>
  <c r="AG342" i="12"/>
  <c r="AE347" i="12"/>
  <c r="BW346" i="12"/>
  <c r="BW347" i="12" l="1"/>
  <c r="BX346" i="12"/>
  <c r="AF347" i="12"/>
  <c r="BZ345" i="12"/>
  <c r="AG343" i="12"/>
  <c r="AG344" i="12"/>
  <c r="BY343" i="12"/>
  <c r="BM343" i="12"/>
  <c r="BC343" i="12"/>
  <c r="BI343" i="12"/>
  <c r="BP343" i="12"/>
  <c r="BU343" i="12"/>
  <c r="BR343" i="12"/>
  <c r="BE343" i="12"/>
  <c r="BW343" i="12"/>
  <c r="CN343" i="12"/>
  <c r="BD343" i="12"/>
  <c r="CH343" i="12"/>
  <c r="BJ343" i="12"/>
  <c r="BK343" i="12"/>
  <c r="BG343" i="12"/>
  <c r="CI343" i="12"/>
  <c r="BV343" i="12"/>
  <c r="BS343" i="12"/>
  <c r="CF343" i="12"/>
  <c r="BQ343" i="12"/>
  <c r="CG343" i="12"/>
  <c r="CD343" i="12"/>
  <c r="CP343" i="12"/>
  <c r="BN343" i="12"/>
  <c r="A349" i="12"/>
  <c r="CL343" i="12"/>
  <c r="CQ343" i="12"/>
  <c r="BX343" i="12"/>
  <c r="CB343" i="12"/>
  <c r="BO343" i="12"/>
  <c r="BF343" i="12"/>
  <c r="CA343" i="12"/>
  <c r="CM343" i="12"/>
  <c r="BZ343" i="12"/>
  <c r="CK343" i="12"/>
  <c r="CE343" i="12"/>
  <c r="BH343" i="12"/>
  <c r="CJ343" i="12"/>
  <c r="BL343" i="12"/>
  <c r="BT343" i="12"/>
  <c r="CO343" i="12"/>
  <c r="CC343" i="12"/>
  <c r="BX347" i="12" l="1"/>
  <c r="AU353" i="12"/>
  <c r="C350" i="12"/>
  <c r="AG345" i="12"/>
  <c r="AQ344" i="12"/>
  <c r="AQ342" i="12"/>
  <c r="AH344" i="12"/>
  <c r="AQ343" i="12"/>
  <c r="P348" i="12" l="1"/>
  <c r="C348" i="12"/>
  <c r="AR344" i="12"/>
  <c r="N348" i="12"/>
  <c r="K348" i="12"/>
  <c r="I348" i="12"/>
  <c r="E348" i="12"/>
  <c r="AT348" i="12"/>
  <c r="AJ344" i="12"/>
  <c r="V348" i="12"/>
  <c r="T348" i="12"/>
  <c r="G348" i="12"/>
  <c r="R348" i="12"/>
  <c r="AQ348" i="12" s="1"/>
  <c r="AG347" i="12"/>
  <c r="BY346" i="12"/>
  <c r="AH345" i="12"/>
  <c r="AX351" i="12"/>
  <c r="C351" i="12"/>
  <c r="AW351" i="12"/>
  <c r="D350" i="12"/>
  <c r="BB351" i="12"/>
  <c r="AT351" i="12"/>
  <c r="BA351" i="12"/>
  <c r="AZ351" i="12"/>
  <c r="AY351" i="12"/>
  <c r="C352" i="12"/>
  <c r="AV353" i="12"/>
  <c r="AU351" i="12"/>
  <c r="AV351" i="12"/>
  <c r="BY347" i="12" l="1"/>
  <c r="AT347" i="12" s="1"/>
  <c r="AH346" i="12"/>
  <c r="AL346" i="12" s="1"/>
  <c r="AK345" i="12"/>
  <c r="E350" i="12"/>
  <c r="D352" i="12"/>
  <c r="D353" i="12" s="1"/>
  <c r="D351" i="12"/>
  <c r="AW353" i="12"/>
  <c r="AH347" i="12"/>
  <c r="AM347" i="12" s="1"/>
  <c r="AP347" i="12"/>
  <c r="C353" i="12"/>
  <c r="BZ347" i="12" l="1"/>
  <c r="D355" i="12"/>
  <c r="AV354" i="12"/>
  <c r="E352" i="12"/>
  <c r="F350" i="12"/>
  <c r="E351" i="12"/>
  <c r="AX353" i="12"/>
  <c r="AU354" i="12"/>
  <c r="C355" i="12"/>
  <c r="S341" i="12"/>
  <c r="AV355" i="12" l="1"/>
  <c r="AU355" i="12"/>
  <c r="E353" i="12"/>
  <c r="F352" i="12"/>
  <c r="F351" i="12"/>
  <c r="G350" i="12"/>
  <c r="AY353" i="12"/>
  <c r="AZ353" i="12" l="1"/>
  <c r="G352" i="12"/>
  <c r="G351" i="12"/>
  <c r="H350" i="12"/>
  <c r="F353" i="12"/>
  <c r="E355" i="12"/>
  <c r="AW354" i="12"/>
  <c r="AX354" i="12" l="1"/>
  <c r="F355" i="12"/>
  <c r="BA353" i="12"/>
  <c r="H351" i="12"/>
  <c r="I350" i="12"/>
  <c r="H352" i="12"/>
  <c r="AW355" i="12"/>
  <c r="G353" i="12"/>
  <c r="AX355" i="12" l="1"/>
  <c r="H353" i="12"/>
  <c r="G355" i="12"/>
  <c r="AY354" i="12"/>
  <c r="I351" i="12"/>
  <c r="J350" i="12"/>
  <c r="BB353" i="12"/>
  <c r="I352" i="12"/>
  <c r="AY355" i="12" l="1"/>
  <c r="K350" i="12"/>
  <c r="J352" i="12"/>
  <c r="BC353" i="12"/>
  <c r="J351" i="12"/>
  <c r="I353" i="12"/>
  <c r="H355" i="12"/>
  <c r="AZ354" i="12"/>
  <c r="AZ355" i="12" l="1"/>
  <c r="BA354" i="12"/>
  <c r="I355" i="12"/>
  <c r="J353" i="12"/>
  <c r="K352" i="12"/>
  <c r="L350" i="12"/>
  <c r="BD353" i="12"/>
  <c r="K351" i="12"/>
  <c r="K353" i="12" l="1"/>
  <c r="BB354" i="12"/>
  <c r="J355" i="12"/>
  <c r="M350" i="12"/>
  <c r="BE353" i="12"/>
  <c r="L352" i="12"/>
  <c r="L353" i="12" s="1"/>
  <c r="L351" i="12"/>
  <c r="BA355" i="12"/>
  <c r="BB355" i="12" l="1"/>
  <c r="BF353" i="12"/>
  <c r="M352" i="12"/>
  <c r="M353" i="12" s="1"/>
  <c r="M351" i="12"/>
  <c r="N350" i="12"/>
  <c r="BD354" i="12"/>
  <c r="L355" i="12"/>
  <c r="K355" i="12"/>
  <c r="BC354" i="12"/>
  <c r="BC355" i="12" l="1"/>
  <c r="BD355" i="12"/>
  <c r="BG353" i="12"/>
  <c r="N351" i="12"/>
  <c r="N352" i="12"/>
  <c r="N353" i="12" s="1"/>
  <c r="O350" i="12"/>
  <c r="BE354" i="12"/>
  <c r="M355" i="12"/>
  <c r="BE355" i="12" l="1"/>
  <c r="O351" i="12"/>
  <c r="P350" i="12"/>
  <c r="O352" i="12"/>
  <c r="O353" i="12" s="1"/>
  <c r="BH353" i="12"/>
  <c r="N355" i="12"/>
  <c r="BF354" i="12"/>
  <c r="BF355" i="12" l="1"/>
  <c r="BG354" i="12"/>
  <c r="O355" i="12"/>
  <c r="Q350" i="12"/>
  <c r="P352" i="12"/>
  <c r="P353" i="12" s="1"/>
  <c r="P351" i="12"/>
  <c r="BI353" i="12"/>
  <c r="P355" i="12" l="1"/>
  <c r="BH354" i="12"/>
  <c r="Q352" i="12"/>
  <c r="Q353" i="12" s="1"/>
  <c r="Q351" i="12"/>
  <c r="BJ353" i="12"/>
  <c r="R350" i="12"/>
  <c r="BG355" i="12"/>
  <c r="BH355" i="12" l="1"/>
  <c r="BK353" i="12"/>
  <c r="S350" i="12"/>
  <c r="R351" i="12"/>
  <c r="R352" i="12"/>
  <c r="R353" i="12" s="1"/>
  <c r="BI354" i="12"/>
  <c r="Q355" i="12"/>
  <c r="BI355" i="12" l="1"/>
  <c r="BL353" i="12"/>
  <c r="T350" i="12"/>
  <c r="S351" i="12"/>
  <c r="S352" i="12"/>
  <c r="S353" i="12" s="1"/>
  <c r="R355" i="12"/>
  <c r="BJ354" i="12"/>
  <c r="S355" i="12" l="1"/>
  <c r="BK354" i="12"/>
  <c r="BM353" i="12"/>
  <c r="T351" i="12"/>
  <c r="U350" i="12"/>
  <c r="T352" i="12"/>
  <c r="T353" i="12" s="1"/>
  <c r="BJ355" i="12"/>
  <c r="BK355" i="12" l="1"/>
  <c r="T355" i="12"/>
  <c r="BL354" i="12"/>
  <c r="U351" i="12"/>
  <c r="V350" i="12"/>
  <c r="U352" i="12"/>
  <c r="U353" i="12" s="1"/>
  <c r="BN353" i="12"/>
  <c r="BL355" i="12" l="1"/>
  <c r="BM354" i="12"/>
  <c r="U355" i="12"/>
  <c r="W350" i="12"/>
  <c r="V352" i="12"/>
  <c r="V353" i="12" s="1"/>
  <c r="V351" i="12"/>
  <c r="BO353" i="12"/>
  <c r="W352" i="12" l="1"/>
  <c r="W353" i="12" s="1"/>
  <c r="BP353" i="12"/>
  <c r="W351" i="12"/>
  <c r="X350" i="12"/>
  <c r="V355" i="12"/>
  <c r="BN354" i="12"/>
  <c r="BN355" i="12" s="1"/>
  <c r="BM355" i="12"/>
  <c r="X352" i="12" l="1"/>
  <c r="X353" i="12" s="1"/>
  <c r="X351" i="12"/>
  <c r="BQ353" i="12"/>
  <c r="Y350" i="12"/>
  <c r="BO354" i="12"/>
  <c r="W355" i="12"/>
  <c r="BO355" i="12" l="1"/>
  <c r="BR353" i="12"/>
  <c r="Y352" i="12"/>
  <c r="Y353" i="12" s="1"/>
  <c r="Y351" i="12"/>
  <c r="Z350" i="12"/>
  <c r="X355" i="12"/>
  <c r="BP354" i="12"/>
  <c r="BS353" i="12" l="1"/>
  <c r="Z351" i="12"/>
  <c r="Z352" i="12"/>
  <c r="Z353" i="12" s="1"/>
  <c r="AA350" i="12"/>
  <c r="Y355" i="12"/>
  <c r="BQ354" i="12"/>
  <c r="BP355" i="12"/>
  <c r="BQ355" i="12" l="1"/>
  <c r="Z355" i="12"/>
  <c r="BR354" i="12"/>
  <c r="AA351" i="12"/>
  <c r="AB350" i="12"/>
  <c r="BT353" i="12"/>
  <c r="AA352" i="12"/>
  <c r="AA353" i="12" s="1"/>
  <c r="BR355" i="12" l="1"/>
  <c r="AA355" i="12"/>
  <c r="BS354" i="12"/>
  <c r="AC350" i="12"/>
  <c r="AB352" i="12"/>
  <c r="AB353" i="12" s="1"/>
  <c r="BU353" i="12"/>
  <c r="AB351" i="12"/>
  <c r="BS355" i="12" l="1"/>
  <c r="BT354" i="12"/>
  <c r="AB355" i="12"/>
  <c r="AC352" i="12"/>
  <c r="AC353" i="12" s="1"/>
  <c r="AD350" i="12"/>
  <c r="AC351" i="12"/>
  <c r="BV353" i="12"/>
  <c r="AE350" i="12" l="1"/>
  <c r="AD352" i="12"/>
  <c r="AD353" i="12" s="1"/>
  <c r="AD351" i="12"/>
  <c r="BW353" i="12"/>
  <c r="AC355" i="12"/>
  <c r="BU354" i="12"/>
  <c r="BT355" i="12"/>
  <c r="BU355" i="12" l="1"/>
  <c r="BX353" i="12"/>
  <c r="AF350" i="12"/>
  <c r="AE352" i="12"/>
  <c r="AE353" i="12" s="1"/>
  <c r="AE351" i="12"/>
  <c r="AD355" i="12"/>
  <c r="BV354" i="12"/>
  <c r="BV355" i="12" l="1"/>
  <c r="AE355" i="12"/>
  <c r="BW354" i="12"/>
  <c r="BY353" i="12"/>
  <c r="AF351" i="12"/>
  <c r="AF352" i="12"/>
  <c r="AF353" i="12" s="1"/>
  <c r="AG350" i="12"/>
  <c r="AG351" i="12" l="1"/>
  <c r="AG352" i="12"/>
  <c r="BZ353" i="12"/>
  <c r="BT351" i="12"/>
  <c r="CA351" i="12"/>
  <c r="CB351" i="12"/>
  <c r="BC351" i="12"/>
  <c r="CO351" i="12"/>
  <c r="BK351" i="12"/>
  <c r="BQ351" i="12"/>
  <c r="BX351" i="12"/>
  <c r="BH351" i="12"/>
  <c r="BS351" i="12"/>
  <c r="CD351" i="12"/>
  <c r="BI351" i="12"/>
  <c r="CH351" i="12"/>
  <c r="BL351" i="12"/>
  <c r="CI351" i="12"/>
  <c r="BJ351" i="12"/>
  <c r="BP351" i="12"/>
  <c r="CG351" i="12"/>
  <c r="BF351" i="12"/>
  <c r="CF351" i="12"/>
  <c r="CK351" i="12"/>
  <c r="BN351" i="12"/>
  <c r="BZ351" i="12"/>
  <c r="BD351" i="12"/>
  <c r="CL351" i="12"/>
  <c r="CC351" i="12"/>
  <c r="A357" i="12"/>
  <c r="BV351" i="12"/>
  <c r="CE351" i="12"/>
  <c r="CP351" i="12"/>
  <c r="CM351" i="12"/>
  <c r="BY351" i="12"/>
  <c r="CQ351" i="12"/>
  <c r="BR351" i="12"/>
  <c r="BO351" i="12"/>
  <c r="BU351" i="12"/>
  <c r="CJ351" i="12"/>
  <c r="CN351" i="12"/>
  <c r="BW351" i="12"/>
  <c r="BE351" i="12"/>
  <c r="BM351" i="12"/>
  <c r="BG351" i="12"/>
  <c r="BX354" i="12"/>
  <c r="AF355" i="12"/>
  <c r="BW355" i="12"/>
  <c r="C358" i="12" l="1"/>
  <c r="AU361" i="12"/>
  <c r="AG353" i="12"/>
  <c r="AQ352" i="12"/>
  <c r="AQ351" i="12"/>
  <c r="AQ350" i="12"/>
  <c r="AH352" i="12"/>
  <c r="BX355" i="12"/>
  <c r="AG355" i="12" l="1"/>
  <c r="BY354" i="12"/>
  <c r="AH353" i="12"/>
  <c r="AT356" i="12"/>
  <c r="K356" i="12"/>
  <c r="AJ352" i="12"/>
  <c r="V356" i="12"/>
  <c r="I356" i="12"/>
  <c r="R356" i="12"/>
  <c r="AQ356" i="12" s="1"/>
  <c r="P356" i="12"/>
  <c r="T356" i="12"/>
  <c r="N356" i="12"/>
  <c r="C356" i="12"/>
  <c r="G356" i="12"/>
  <c r="AR352" i="12"/>
  <c r="E356" i="12"/>
  <c r="AW359" i="12"/>
  <c r="C360" i="12"/>
  <c r="BB359" i="12"/>
  <c r="AV359" i="12"/>
  <c r="AZ359" i="12"/>
  <c r="AY359" i="12"/>
  <c r="AT359" i="12"/>
  <c r="AV361" i="12"/>
  <c r="D358" i="12"/>
  <c r="BA359" i="12"/>
  <c r="AX359" i="12"/>
  <c r="C359" i="12"/>
  <c r="AU359" i="12"/>
  <c r="BY355" i="12" l="1"/>
  <c r="AT355" i="12" s="1"/>
  <c r="D360" i="12"/>
  <c r="D361" i="12" s="1"/>
  <c r="AW361" i="12"/>
  <c r="E358" i="12"/>
  <c r="D359" i="12"/>
  <c r="AK353" i="12"/>
  <c r="AH354" i="12"/>
  <c r="AL354" i="12" s="1"/>
  <c r="C361" i="12"/>
  <c r="AP355" i="12"/>
  <c r="AH355" i="12"/>
  <c r="AM355" i="12" s="1"/>
  <c r="S349" i="12" l="1"/>
  <c r="BZ355" i="12"/>
  <c r="E360" i="12"/>
  <c r="AX361" i="12"/>
  <c r="F358" i="12"/>
  <c r="E359" i="12"/>
  <c r="C363" i="12"/>
  <c r="AU362" i="12"/>
  <c r="AV362" i="12"/>
  <c r="D363" i="12"/>
  <c r="AV363" i="12" l="1"/>
  <c r="AU363" i="12"/>
  <c r="AY361" i="12"/>
  <c r="F360" i="12"/>
  <c r="F361" i="12" s="1"/>
  <c r="F359" i="12"/>
  <c r="G358" i="12"/>
  <c r="E361" i="12"/>
  <c r="AW362" i="12" l="1"/>
  <c r="E363" i="12"/>
  <c r="AZ361" i="12"/>
  <c r="G359" i="12"/>
  <c r="H358" i="12"/>
  <c r="G360" i="12"/>
  <c r="F363" i="12"/>
  <c r="AX362" i="12"/>
  <c r="AX363" i="12" s="1"/>
  <c r="AW363" i="12" l="1"/>
  <c r="G361" i="12"/>
  <c r="BA361" i="12"/>
  <c r="I358" i="12"/>
  <c r="H359" i="12"/>
  <c r="H360" i="12"/>
  <c r="H361" i="12" s="1"/>
  <c r="H363" i="12" l="1"/>
  <c r="AZ362" i="12"/>
  <c r="I360" i="12"/>
  <c r="I361" i="12" s="1"/>
  <c r="I359" i="12"/>
  <c r="BB361" i="12"/>
  <c r="J358" i="12"/>
  <c r="AY362" i="12"/>
  <c r="G363" i="12"/>
  <c r="AY363" i="12" l="1"/>
  <c r="BA362" i="12"/>
  <c r="I363" i="12"/>
  <c r="J360" i="12"/>
  <c r="J359" i="12"/>
  <c r="K358" i="12"/>
  <c r="BC361" i="12"/>
  <c r="AZ363" i="12"/>
  <c r="BA363" i="12" l="1"/>
  <c r="J361" i="12"/>
  <c r="K359" i="12"/>
  <c r="L358" i="12"/>
  <c r="BD361" i="12"/>
  <c r="K360" i="12"/>
  <c r="K361" i="12" s="1"/>
  <c r="BE361" i="12" l="1"/>
  <c r="L360" i="12"/>
  <c r="L361" i="12" s="1"/>
  <c r="M358" i="12"/>
  <c r="L359" i="12"/>
  <c r="BC362" i="12"/>
  <c r="K363" i="12"/>
  <c r="BB362" i="12"/>
  <c r="J363" i="12"/>
  <c r="BF361" i="12" l="1"/>
  <c r="M359" i="12"/>
  <c r="M360" i="12"/>
  <c r="M361" i="12" s="1"/>
  <c r="N358" i="12"/>
  <c r="BC363" i="12"/>
  <c r="L363" i="12"/>
  <c r="BD362" i="12"/>
  <c r="BB363" i="12"/>
  <c r="BD363" i="12" l="1"/>
  <c r="O358" i="12"/>
  <c r="BG361" i="12"/>
  <c r="N359" i="12"/>
  <c r="N360" i="12"/>
  <c r="N361" i="12" s="1"/>
  <c r="BE362" i="12"/>
  <c r="M363" i="12"/>
  <c r="BE363" i="12" l="1"/>
  <c r="N363" i="12"/>
  <c r="BF362" i="12"/>
  <c r="O360" i="12"/>
  <c r="O361" i="12" s="1"/>
  <c r="BH361" i="12"/>
  <c r="O359" i="12"/>
  <c r="P358" i="12"/>
  <c r="BF363" i="12" l="1"/>
  <c r="P360" i="12"/>
  <c r="P361" i="12" s="1"/>
  <c r="BI361" i="12"/>
  <c r="P359" i="12"/>
  <c r="Q358" i="12"/>
  <c r="O363" i="12"/>
  <c r="BG362" i="12"/>
  <c r="BG363" i="12" l="1"/>
  <c r="BJ361" i="12"/>
  <c r="Q359" i="12"/>
  <c r="Q360" i="12"/>
  <c r="Q361" i="12" s="1"/>
  <c r="R358" i="12"/>
  <c r="P363" i="12"/>
  <c r="BH362" i="12"/>
  <c r="BH363" i="12" l="1"/>
  <c r="BK361" i="12"/>
  <c r="R360" i="12"/>
  <c r="R361" i="12" s="1"/>
  <c r="S358" i="12"/>
  <c r="R359" i="12"/>
  <c r="Q363" i="12"/>
  <c r="BI362" i="12"/>
  <c r="BI363" i="12" l="1"/>
  <c r="R363" i="12"/>
  <c r="BJ362" i="12"/>
  <c r="BL361" i="12"/>
  <c r="S359" i="12"/>
  <c r="T358" i="12"/>
  <c r="S360" i="12"/>
  <c r="S361" i="12" s="1"/>
  <c r="BJ363" i="12" l="1"/>
  <c r="BK362" i="12"/>
  <c r="S363" i="12"/>
  <c r="U358" i="12"/>
  <c r="T360" i="12"/>
  <c r="T361" i="12" s="1"/>
  <c r="BM361" i="12"/>
  <c r="T359" i="12"/>
  <c r="BK363" i="12" l="1"/>
  <c r="BL362" i="12"/>
  <c r="T363" i="12"/>
  <c r="U360" i="12"/>
  <c r="U361" i="12" s="1"/>
  <c r="U359" i="12"/>
  <c r="V358" i="12"/>
  <c r="BN361" i="12"/>
  <c r="BL363" i="12" l="1"/>
  <c r="V360" i="12"/>
  <c r="V361" i="12" s="1"/>
  <c r="V359" i="12"/>
  <c r="W358" i="12"/>
  <c r="BO361" i="12"/>
  <c r="BM362" i="12"/>
  <c r="U363" i="12"/>
  <c r="V363" i="12" l="1"/>
  <c r="BN362" i="12"/>
  <c r="BM363" i="12"/>
  <c r="W360" i="12"/>
  <c r="W361" i="12" s="1"/>
  <c r="W359" i="12"/>
  <c r="BP361" i="12"/>
  <c r="X358" i="12"/>
  <c r="BN363" i="12" l="1"/>
  <c r="BO362" i="12"/>
  <c r="W363" i="12"/>
  <c r="BQ361" i="12"/>
  <c r="Y358" i="12"/>
  <c r="X360" i="12"/>
  <c r="X361" i="12" s="1"/>
  <c r="X359" i="12"/>
  <c r="X363" i="12" l="1"/>
  <c r="BP362" i="12"/>
  <c r="BR361" i="12"/>
  <c r="Y359" i="12"/>
  <c r="Z358" i="12"/>
  <c r="Y360" i="12"/>
  <c r="Y361" i="12" s="1"/>
  <c r="BO363" i="12"/>
  <c r="BP363" i="12" l="1"/>
  <c r="BQ362" i="12"/>
  <c r="Y363" i="12"/>
  <c r="Z359" i="12"/>
  <c r="BS361" i="12"/>
  <c r="AA358" i="12"/>
  <c r="Z360" i="12"/>
  <c r="Z361" i="12" s="1"/>
  <c r="BQ363" i="12" l="1"/>
  <c r="BR362" i="12"/>
  <c r="Z363" i="12"/>
  <c r="AA360" i="12"/>
  <c r="AA361" i="12" s="1"/>
  <c r="AB358" i="12"/>
  <c r="AA359" i="12"/>
  <c r="BT361" i="12"/>
  <c r="AB360" i="12" l="1"/>
  <c r="AB361" i="12" s="1"/>
  <c r="AB359" i="12"/>
  <c r="AC358" i="12"/>
  <c r="BU361" i="12"/>
  <c r="AA363" i="12"/>
  <c r="BS362" i="12"/>
  <c r="BR363" i="12"/>
  <c r="BS363" i="12" l="1"/>
  <c r="BV361" i="12"/>
  <c r="AD358" i="12"/>
  <c r="AC359" i="12"/>
  <c r="AC360" i="12"/>
  <c r="AC361" i="12" s="1"/>
  <c r="AB363" i="12"/>
  <c r="BT362" i="12"/>
  <c r="BT363" i="12" l="1"/>
  <c r="AC363" i="12"/>
  <c r="BU362" i="12"/>
  <c r="BW361" i="12"/>
  <c r="AD360" i="12"/>
  <c r="AD361" i="12" s="1"/>
  <c r="AD359" i="12"/>
  <c r="AE358" i="12"/>
  <c r="BU363" i="12" l="1"/>
  <c r="BX361" i="12"/>
  <c r="AE359" i="12"/>
  <c r="AE360" i="12"/>
  <c r="AE361" i="12" s="1"/>
  <c r="AF358" i="12"/>
  <c r="AD363" i="12"/>
  <c r="BV362" i="12"/>
  <c r="BV363" i="12" l="1"/>
  <c r="AF359" i="12"/>
  <c r="AG358" i="12"/>
  <c r="BY361" i="12"/>
  <c r="AF360" i="12"/>
  <c r="AF361" i="12" s="1"/>
  <c r="AE363" i="12"/>
  <c r="BW362" i="12"/>
  <c r="BW363" i="12" l="1"/>
  <c r="AG360" i="12"/>
  <c r="AG359" i="12"/>
  <c r="BZ361" i="12"/>
  <c r="BT359" i="12"/>
  <c r="CH359" i="12"/>
  <c r="BC359" i="12"/>
  <c r="BR359" i="12"/>
  <c r="CE359" i="12"/>
  <c r="BE359" i="12"/>
  <c r="BJ359" i="12"/>
  <c r="BY359" i="12"/>
  <c r="BL359" i="12"/>
  <c r="BZ359" i="12"/>
  <c r="CO359" i="12"/>
  <c r="BM359" i="12"/>
  <c r="CN359" i="12"/>
  <c r="CB359" i="12"/>
  <c r="BF359" i="12"/>
  <c r="BH359" i="12"/>
  <c r="BV359" i="12"/>
  <c r="CL359" i="12"/>
  <c r="CA359" i="12"/>
  <c r="BW359" i="12"/>
  <c r="CQ359" i="12"/>
  <c r="CD359" i="12"/>
  <c r="BD359" i="12"/>
  <c r="BI359" i="12"/>
  <c r="CP359" i="12"/>
  <c r="CF359" i="12"/>
  <c r="BX359" i="12"/>
  <c r="CI359" i="12"/>
  <c r="BG359" i="12"/>
  <c r="BO359" i="12"/>
  <c r="BK359" i="12"/>
  <c r="CM359" i="12"/>
  <c r="CC359" i="12"/>
  <c r="CJ359" i="12"/>
  <c r="BQ359" i="12"/>
  <c r="BP359" i="12"/>
  <c r="A365" i="12"/>
  <c r="BN359" i="12"/>
  <c r="CG359" i="12"/>
  <c r="CK359" i="12"/>
  <c r="BS359" i="12"/>
  <c r="BU359" i="12"/>
  <c r="BX362" i="12"/>
  <c r="AF363" i="12"/>
  <c r="BX363" i="12" l="1"/>
  <c r="AU369" i="12"/>
  <c r="C366" i="12"/>
  <c r="AG361" i="12"/>
  <c r="AH360" i="12"/>
  <c r="AQ360" i="12"/>
  <c r="AQ359" i="12"/>
  <c r="AQ358" i="12"/>
  <c r="V364" i="12" l="1"/>
  <c r="I364" i="12"/>
  <c r="T364" i="12"/>
  <c r="G364" i="12"/>
  <c r="K364" i="12"/>
  <c r="E364" i="12"/>
  <c r="AT364" i="12"/>
  <c r="C364" i="12"/>
  <c r="AJ360" i="12"/>
  <c r="N364" i="12"/>
  <c r="AR360" i="12"/>
  <c r="R364" i="12"/>
  <c r="AQ364" i="12" s="1"/>
  <c r="P364" i="12"/>
  <c r="BY362" i="12"/>
  <c r="AG363" i="12"/>
  <c r="AH361" i="12"/>
  <c r="AX367" i="12"/>
  <c r="C367" i="12"/>
  <c r="AV369" i="12"/>
  <c r="AW367" i="12"/>
  <c r="AV367" i="12"/>
  <c r="AY367" i="12"/>
  <c r="AU367" i="12"/>
  <c r="BB367" i="12"/>
  <c r="C368" i="12"/>
  <c r="BA367" i="12"/>
  <c r="AT367" i="12"/>
  <c r="D366" i="12"/>
  <c r="AZ367" i="12"/>
  <c r="BY363" i="12" l="1"/>
  <c r="AT363" i="12" s="1"/>
  <c r="D367" i="12"/>
  <c r="D368" i="12"/>
  <c r="D369" i="12" s="1"/>
  <c r="AW369" i="12"/>
  <c r="E366" i="12"/>
  <c r="AK361" i="12"/>
  <c r="AH362" i="12"/>
  <c r="AL362" i="12" s="1"/>
  <c r="C369" i="12"/>
  <c r="AH363" i="12"/>
  <c r="AM363" i="12" s="1"/>
  <c r="AP363" i="12"/>
  <c r="AU370" i="12" l="1"/>
  <c r="C371" i="12"/>
  <c r="E368" i="12"/>
  <c r="AX369" i="12"/>
  <c r="E367" i="12"/>
  <c r="F366" i="12"/>
  <c r="BZ363" i="12"/>
  <c r="S357" i="12"/>
  <c r="AV370" i="12"/>
  <c r="D371" i="12"/>
  <c r="AU371" i="12" l="1"/>
  <c r="AV371" i="12"/>
  <c r="E369" i="12"/>
  <c r="F368" i="12"/>
  <c r="F369" i="12" s="1"/>
  <c r="G366" i="12"/>
  <c r="AY369" i="12"/>
  <c r="F367" i="12"/>
  <c r="AX370" i="12" l="1"/>
  <c r="F371" i="12"/>
  <c r="AW370" i="12"/>
  <c r="E371" i="12"/>
  <c r="G368" i="12"/>
  <c r="H366" i="12"/>
  <c r="AZ369" i="12"/>
  <c r="G367" i="12"/>
  <c r="AW371" i="12" l="1"/>
  <c r="AX371" i="12"/>
  <c r="BA369" i="12"/>
  <c r="H367" i="12"/>
  <c r="I366" i="12"/>
  <c r="H368" i="12"/>
  <c r="G369" i="12"/>
  <c r="AY370" i="12" l="1"/>
  <c r="G371" i="12"/>
  <c r="H369" i="12"/>
  <c r="I367" i="12"/>
  <c r="BB369" i="12"/>
  <c r="I368" i="12"/>
  <c r="J366" i="12"/>
  <c r="BC369" i="12" l="1"/>
  <c r="J367" i="12"/>
  <c r="J368" i="12"/>
  <c r="K366" i="12"/>
  <c r="I369" i="12"/>
  <c r="AY371" i="12"/>
  <c r="H371" i="12"/>
  <c r="AZ370" i="12"/>
  <c r="AZ371" i="12" l="1"/>
  <c r="J369" i="12"/>
  <c r="I371" i="12"/>
  <c r="BA370" i="12"/>
  <c r="K368" i="12"/>
  <c r="BD369" i="12"/>
  <c r="L366" i="12"/>
  <c r="K367" i="12"/>
  <c r="BA371" i="12" l="1"/>
  <c r="M366" i="12"/>
  <c r="L368" i="12"/>
  <c r="L369" i="12" s="1"/>
  <c r="L367" i="12"/>
  <c r="BE369" i="12"/>
  <c r="J371" i="12"/>
  <c r="BB370" i="12"/>
  <c r="K369" i="12"/>
  <c r="BB371" i="12" l="1"/>
  <c r="L371" i="12"/>
  <c r="BD370" i="12"/>
  <c r="K371" i="12"/>
  <c r="BC370" i="12"/>
  <c r="N366" i="12"/>
  <c r="M368" i="12"/>
  <c r="M369" i="12" s="1"/>
  <c r="M367" i="12"/>
  <c r="BF369" i="12"/>
  <c r="BC371" i="12" l="1"/>
  <c r="M371" i="12"/>
  <c r="BE370" i="12"/>
  <c r="BG369" i="12"/>
  <c r="N368" i="12"/>
  <c r="N369" i="12" s="1"/>
  <c r="N367" i="12"/>
  <c r="O366" i="12"/>
  <c r="BD371" i="12"/>
  <c r="BE371" i="12" l="1"/>
  <c r="BF370" i="12"/>
  <c r="N371" i="12"/>
  <c r="O367" i="12"/>
  <c r="BH369" i="12"/>
  <c r="P366" i="12"/>
  <c r="O368" i="12"/>
  <c r="O369" i="12" s="1"/>
  <c r="BF371" i="12" l="1"/>
  <c r="O371" i="12"/>
  <c r="BG370" i="12"/>
  <c r="BI369" i="12"/>
  <c r="P367" i="12"/>
  <c r="Q366" i="12"/>
  <c r="P368" i="12"/>
  <c r="P369" i="12" s="1"/>
  <c r="BG371" i="12" l="1"/>
  <c r="Q368" i="12"/>
  <c r="Q369" i="12" s="1"/>
  <c r="BJ369" i="12"/>
  <c r="Q367" i="12"/>
  <c r="R366" i="12"/>
  <c r="BH370" i="12"/>
  <c r="P371" i="12"/>
  <c r="BH371" i="12" l="1"/>
  <c r="S366" i="12"/>
  <c r="BK369" i="12"/>
  <c r="R367" i="12"/>
  <c r="R368" i="12"/>
  <c r="R369" i="12" s="1"/>
  <c r="Q371" i="12"/>
  <c r="BI370" i="12"/>
  <c r="BI371" i="12" l="1"/>
  <c r="BJ370" i="12"/>
  <c r="R371" i="12"/>
  <c r="T366" i="12"/>
  <c r="S368" i="12"/>
  <c r="S369" i="12" s="1"/>
  <c r="BL369" i="12"/>
  <c r="S367" i="12"/>
  <c r="S371" i="12" l="1"/>
  <c r="BK370" i="12"/>
  <c r="BM369" i="12"/>
  <c r="T368" i="12"/>
  <c r="T369" i="12" s="1"/>
  <c r="T367" i="12"/>
  <c r="U366" i="12"/>
  <c r="BJ371" i="12"/>
  <c r="BK371" i="12" l="1"/>
  <c r="U367" i="12"/>
  <c r="U368" i="12"/>
  <c r="U369" i="12" s="1"/>
  <c r="BN369" i="12"/>
  <c r="V366" i="12"/>
  <c r="T371" i="12"/>
  <c r="BL370" i="12"/>
  <c r="BL371" i="12" l="1"/>
  <c r="W366" i="12"/>
  <c r="V368" i="12"/>
  <c r="V369" i="12" s="1"/>
  <c r="BO369" i="12"/>
  <c r="V367" i="12"/>
  <c r="U371" i="12"/>
  <c r="BM370" i="12"/>
  <c r="BM371" i="12" l="1"/>
  <c r="V371" i="12"/>
  <c r="BN370" i="12"/>
  <c r="BN371" i="12" s="1"/>
  <c r="W368" i="12"/>
  <c r="W369" i="12" s="1"/>
  <c r="BP369" i="12"/>
  <c r="W367" i="12"/>
  <c r="X366" i="12"/>
  <c r="BO370" i="12" l="1"/>
  <c r="W371" i="12"/>
  <c r="BQ369" i="12"/>
  <c r="X367" i="12"/>
  <c r="Y366" i="12"/>
  <c r="X368" i="12"/>
  <c r="X369" i="12" s="1"/>
  <c r="BP370" i="12" l="1"/>
  <c r="X371" i="12"/>
  <c r="Z366" i="12"/>
  <c r="BR369" i="12"/>
  <c r="Y367" i="12"/>
  <c r="Y368" i="12"/>
  <c r="Y369" i="12" s="1"/>
  <c r="BO371" i="12"/>
  <c r="BS369" i="12" l="1"/>
  <c r="AA366" i="12"/>
  <c r="Z367" i="12"/>
  <c r="Z368" i="12"/>
  <c r="Z369" i="12" s="1"/>
  <c r="BP371" i="12"/>
  <c r="Y371" i="12"/>
  <c r="BQ370" i="12"/>
  <c r="BQ371" i="12" l="1"/>
  <c r="BR370" i="12"/>
  <c r="Z371" i="12"/>
  <c r="AA367" i="12"/>
  <c r="AA368" i="12"/>
  <c r="AA369" i="12" s="1"/>
  <c r="AB366" i="12"/>
  <c r="BT369" i="12"/>
  <c r="AC366" i="12" l="1"/>
  <c r="AB368" i="12"/>
  <c r="AB369" i="12" s="1"/>
  <c r="BU369" i="12"/>
  <c r="AB367" i="12"/>
  <c r="BS370" i="12"/>
  <c r="AA371" i="12"/>
  <c r="BR371" i="12"/>
  <c r="BS371" i="12" l="1"/>
  <c r="BT370" i="12"/>
  <c r="AB371" i="12"/>
  <c r="AC368" i="12"/>
  <c r="AC369" i="12" s="1"/>
  <c r="AC367" i="12"/>
  <c r="AD366" i="12"/>
  <c r="BV369" i="12"/>
  <c r="BW369" i="12" l="1"/>
  <c r="AD367" i="12"/>
  <c r="AD368" i="12"/>
  <c r="AD369" i="12" s="1"/>
  <c r="AE366" i="12"/>
  <c r="BU370" i="12"/>
  <c r="AC371" i="12"/>
  <c r="BT371" i="12"/>
  <c r="BU371" i="12" l="1"/>
  <c r="BX369" i="12"/>
  <c r="AE367" i="12"/>
  <c r="AE368" i="12"/>
  <c r="AE369" i="12" s="1"/>
  <c r="AF366" i="12"/>
  <c r="AD371" i="12"/>
  <c r="BV370" i="12"/>
  <c r="BY369" i="12" l="1"/>
  <c r="AG366" i="12"/>
  <c r="AF368" i="12"/>
  <c r="AF369" i="12" s="1"/>
  <c r="AF367" i="12"/>
  <c r="BW370" i="12"/>
  <c r="AE371" i="12"/>
  <c r="BV371" i="12"/>
  <c r="BW371" i="12" l="1"/>
  <c r="AF371" i="12"/>
  <c r="BX370" i="12"/>
  <c r="BZ369" i="12"/>
  <c r="AG367" i="12"/>
  <c r="AG368" i="12"/>
  <c r="BZ367" i="12"/>
  <c r="BL367" i="12"/>
  <c r="CD367" i="12"/>
  <c r="BY367" i="12"/>
  <c r="CO367" i="12"/>
  <c r="CQ367" i="12"/>
  <c r="CJ367" i="12"/>
  <c r="BS367" i="12"/>
  <c r="CI367" i="12"/>
  <c r="CK367" i="12"/>
  <c r="BE367" i="12"/>
  <c r="CM367" i="12"/>
  <c r="BC367" i="12"/>
  <c r="CH367" i="12"/>
  <c r="BK367" i="12"/>
  <c r="BQ367" i="12"/>
  <c r="BT367" i="12"/>
  <c r="BI367" i="12"/>
  <c r="BU367" i="12"/>
  <c r="CG367" i="12"/>
  <c r="BW367" i="12"/>
  <c r="CE367" i="12"/>
  <c r="CA367" i="12"/>
  <c r="CL367" i="12"/>
  <c r="BV367" i="12"/>
  <c r="BP367" i="12"/>
  <c r="CB367" i="12"/>
  <c r="CP367" i="12"/>
  <c r="A373" i="12"/>
  <c r="CC367" i="12"/>
  <c r="BD367" i="12"/>
  <c r="BH367" i="12"/>
  <c r="BR367" i="12"/>
  <c r="BG367" i="12"/>
  <c r="CF367" i="12"/>
  <c r="BX367" i="12"/>
  <c r="BN367" i="12"/>
  <c r="BF367" i="12"/>
  <c r="BJ367" i="12"/>
  <c r="BM367" i="12"/>
  <c r="BO367" i="12"/>
  <c r="CN367" i="12"/>
  <c r="BX371" i="12" l="1"/>
  <c r="AG369" i="12"/>
  <c r="AQ367" i="12"/>
  <c r="AH368" i="12"/>
  <c r="AQ366" i="12"/>
  <c r="AQ368" i="12"/>
  <c r="C374" i="12"/>
  <c r="AU377" i="12"/>
  <c r="N372" i="12" l="1"/>
  <c r="AT372" i="12"/>
  <c r="K372" i="12"/>
  <c r="AJ368" i="12"/>
  <c r="I372" i="12"/>
  <c r="G372" i="12"/>
  <c r="C372" i="12"/>
  <c r="V372" i="12"/>
  <c r="R372" i="12"/>
  <c r="AQ372" i="12" s="1"/>
  <c r="P372" i="12"/>
  <c r="AR368" i="12"/>
  <c r="E372" i="12"/>
  <c r="T372" i="12"/>
  <c r="AW375" i="12"/>
  <c r="D374" i="12"/>
  <c r="C376" i="12"/>
  <c r="BB375" i="12"/>
  <c r="AV375" i="12"/>
  <c r="BA375" i="12"/>
  <c r="AZ375" i="12"/>
  <c r="AX375" i="12"/>
  <c r="AU375" i="12"/>
  <c r="AY375" i="12"/>
  <c r="AT375" i="12"/>
  <c r="AV377" i="12"/>
  <c r="C375" i="12"/>
  <c r="BY370" i="12"/>
  <c r="AG371" i="12"/>
  <c r="AH369" i="12"/>
  <c r="BY371" i="12" l="1"/>
  <c r="AT371" i="12" s="1"/>
  <c r="AK369" i="12"/>
  <c r="AH370" i="12"/>
  <c r="AL370" i="12" s="1"/>
  <c r="C377" i="12"/>
  <c r="AP371" i="12"/>
  <c r="AH371" i="12"/>
  <c r="AM371" i="12" s="1"/>
  <c r="D376" i="12"/>
  <c r="D377" i="12" s="1"/>
  <c r="E374" i="12"/>
  <c r="D375" i="12"/>
  <c r="AW377" i="12"/>
  <c r="S365" i="12" l="1"/>
  <c r="BZ371" i="12"/>
  <c r="AV378" i="12"/>
  <c r="D379" i="12"/>
  <c r="C379" i="12"/>
  <c r="AU378" i="12"/>
  <c r="E376" i="12"/>
  <c r="E375" i="12"/>
  <c r="AX377" i="12"/>
  <c r="F374" i="12"/>
  <c r="E377" i="12" l="1"/>
  <c r="AV379" i="12"/>
  <c r="AU379" i="12"/>
  <c r="AY377" i="12"/>
  <c r="F376" i="12"/>
  <c r="F375" i="12"/>
  <c r="G374" i="12"/>
  <c r="F377" i="12" l="1"/>
  <c r="AW378" i="12"/>
  <c r="E379" i="12"/>
  <c r="AZ377" i="12"/>
  <c r="G375" i="12"/>
  <c r="G376" i="12"/>
  <c r="H374" i="12"/>
  <c r="G377" i="12" l="1"/>
  <c r="H375" i="12"/>
  <c r="I374" i="12"/>
  <c r="BA377" i="12"/>
  <c r="H376" i="12"/>
  <c r="AW379" i="12"/>
  <c r="F379" i="12"/>
  <c r="AX378" i="12"/>
  <c r="AX379" i="12" l="1"/>
  <c r="H377" i="12"/>
  <c r="J374" i="12"/>
  <c r="I376" i="12"/>
  <c r="BB377" i="12"/>
  <c r="I375" i="12"/>
  <c r="AY378" i="12"/>
  <c r="G379" i="12"/>
  <c r="AY379" i="12" l="1"/>
  <c r="AZ378" i="12"/>
  <c r="H379" i="12"/>
  <c r="I377" i="12"/>
  <c r="J376" i="12"/>
  <c r="K374" i="12"/>
  <c r="BC377" i="12"/>
  <c r="J375" i="12"/>
  <c r="AZ379" i="12" l="1"/>
  <c r="L374" i="12"/>
  <c r="K376" i="12"/>
  <c r="K377" i="12" s="1"/>
  <c r="K375" i="12"/>
  <c r="BD377" i="12"/>
  <c r="J377" i="12"/>
  <c r="I379" i="12"/>
  <c r="BA378" i="12"/>
  <c r="BB378" i="12" l="1"/>
  <c r="J379" i="12"/>
  <c r="BA379" i="12"/>
  <c r="BC378" i="12"/>
  <c r="K379" i="12"/>
  <c r="BE377" i="12"/>
  <c r="M374" i="12"/>
  <c r="L376" i="12"/>
  <c r="L377" i="12" s="1"/>
  <c r="L375" i="12"/>
  <c r="BC379" i="12" l="1"/>
  <c r="L379" i="12"/>
  <c r="BD378" i="12"/>
  <c r="BF377" i="12"/>
  <c r="M375" i="12"/>
  <c r="M376" i="12"/>
  <c r="M377" i="12" s="1"/>
  <c r="N374" i="12"/>
  <c r="BB379" i="12"/>
  <c r="N375" i="12" l="1"/>
  <c r="O374" i="12"/>
  <c r="N376" i="12"/>
  <c r="N377" i="12" s="1"/>
  <c r="BG377" i="12"/>
  <c r="M379" i="12"/>
  <c r="BE378" i="12"/>
  <c r="BE379" i="12" s="1"/>
  <c r="BD379" i="12"/>
  <c r="P374" i="12" l="1"/>
  <c r="O376" i="12"/>
  <c r="O377" i="12" s="1"/>
  <c r="O375" i="12"/>
  <c r="BH377" i="12"/>
  <c r="BF378" i="12"/>
  <c r="N379" i="12"/>
  <c r="BF379" i="12" l="1"/>
  <c r="BG378" i="12"/>
  <c r="O379" i="12"/>
  <c r="P376" i="12"/>
  <c r="P377" i="12" s="1"/>
  <c r="P375" i="12"/>
  <c r="BI377" i="12"/>
  <c r="Q374" i="12"/>
  <c r="BG379" i="12" l="1"/>
  <c r="BH378" i="12"/>
  <c r="P379" i="12"/>
  <c r="BJ377" i="12"/>
  <c r="R374" i="12"/>
  <c r="Q375" i="12"/>
  <c r="Q376" i="12"/>
  <c r="Q377" i="12" s="1"/>
  <c r="BK377" i="12" l="1"/>
  <c r="S374" i="12"/>
  <c r="R375" i="12"/>
  <c r="R376" i="12"/>
  <c r="R377" i="12" s="1"/>
  <c r="BH379" i="12"/>
  <c r="BI378" i="12"/>
  <c r="Q379" i="12"/>
  <c r="BI379" i="12" l="1"/>
  <c r="R379" i="12"/>
  <c r="BJ378" i="12"/>
  <c r="BL377" i="12"/>
  <c r="S375" i="12"/>
  <c r="T374" i="12"/>
  <c r="S376" i="12"/>
  <c r="S377" i="12" s="1"/>
  <c r="BJ379" i="12" l="1"/>
  <c r="T375" i="12"/>
  <c r="U374" i="12"/>
  <c r="T376" i="12"/>
  <c r="T377" i="12" s="1"/>
  <c r="BM377" i="12"/>
  <c r="S379" i="12"/>
  <c r="BK378" i="12"/>
  <c r="BK379" i="12" l="1"/>
  <c r="V374" i="12"/>
  <c r="U376" i="12"/>
  <c r="U377" i="12" s="1"/>
  <c r="BN377" i="12"/>
  <c r="U375" i="12"/>
  <c r="T379" i="12"/>
  <c r="BL378" i="12"/>
  <c r="BL379" i="12" l="1"/>
  <c r="U379" i="12"/>
  <c r="BM378" i="12"/>
  <c r="V376" i="12"/>
  <c r="V377" i="12" s="1"/>
  <c r="BO377" i="12"/>
  <c r="V375" i="12"/>
  <c r="W374" i="12"/>
  <c r="BM379" i="12" l="1"/>
  <c r="W376" i="12"/>
  <c r="W377" i="12" s="1"/>
  <c r="W375" i="12"/>
  <c r="BP377" i="12"/>
  <c r="X374" i="12"/>
  <c r="V379" i="12"/>
  <c r="BN378" i="12"/>
  <c r="BN379" i="12" l="1"/>
  <c r="BQ377" i="12"/>
  <c r="X376" i="12"/>
  <c r="X377" i="12" s="1"/>
  <c r="X375" i="12"/>
  <c r="Y374" i="12"/>
  <c r="BO378" i="12"/>
  <c r="W379" i="12"/>
  <c r="BP378" i="12" l="1"/>
  <c r="X379" i="12"/>
  <c r="BO379" i="12"/>
  <c r="BR377" i="12"/>
  <c r="Y375" i="12"/>
  <c r="Y376" i="12"/>
  <c r="Y377" i="12" s="1"/>
  <c r="Z374" i="12"/>
  <c r="BQ378" i="12" l="1"/>
  <c r="Y379" i="12"/>
  <c r="Z375" i="12"/>
  <c r="AA374" i="12"/>
  <c r="BS377" i="12"/>
  <c r="Z376" i="12"/>
  <c r="Z377" i="12" s="1"/>
  <c r="BP379" i="12"/>
  <c r="BR378" i="12" l="1"/>
  <c r="Z379" i="12"/>
  <c r="AB374" i="12"/>
  <c r="AA376" i="12"/>
  <c r="AA377" i="12" s="1"/>
  <c r="BT377" i="12"/>
  <c r="AA375" i="12"/>
  <c r="BQ379" i="12"/>
  <c r="BR379" i="12" l="1"/>
  <c r="BS378" i="12"/>
  <c r="AA379" i="12"/>
  <c r="AB376" i="12"/>
  <c r="AB377" i="12" s="1"/>
  <c r="AC374" i="12"/>
  <c r="AB375" i="12"/>
  <c r="BU377" i="12"/>
  <c r="BS379" i="12" l="1"/>
  <c r="AD374" i="12"/>
  <c r="AC376" i="12"/>
  <c r="AC377" i="12" s="1"/>
  <c r="AC375" i="12"/>
  <c r="BV377" i="12"/>
  <c r="AB379" i="12"/>
  <c r="BT378" i="12"/>
  <c r="BT379" i="12" l="1"/>
  <c r="AC379" i="12"/>
  <c r="BU378" i="12"/>
  <c r="BW377" i="12"/>
  <c r="AE374" i="12"/>
  <c r="AD376" i="12"/>
  <c r="AD377" i="12" s="1"/>
  <c r="AD375" i="12"/>
  <c r="AD379" i="12" l="1"/>
  <c r="BV378" i="12"/>
  <c r="BX377" i="12"/>
  <c r="AE375" i="12"/>
  <c r="AE376" i="12"/>
  <c r="AE377" i="12" s="1"/>
  <c r="AF374" i="12"/>
  <c r="BU379" i="12"/>
  <c r="BV379" i="12" l="1"/>
  <c r="AF375" i="12"/>
  <c r="AG374" i="12"/>
  <c r="AF376" i="12"/>
  <c r="AF377" i="12" s="1"/>
  <c r="BY377" i="12"/>
  <c r="BW378" i="12"/>
  <c r="AE379" i="12"/>
  <c r="BW379" i="12" l="1"/>
  <c r="AF379" i="12"/>
  <c r="BX378" i="12"/>
  <c r="AG376" i="12"/>
  <c r="AG375" i="12"/>
  <c r="BZ377" i="12"/>
  <c r="CA375" i="12"/>
  <c r="CF375" i="12"/>
  <c r="BK375" i="12"/>
  <c r="BL375" i="12"/>
  <c r="BN375" i="12"/>
  <c r="CG375" i="12"/>
  <c r="CP375" i="12"/>
  <c r="CH375" i="12"/>
  <c r="CD375" i="12"/>
  <c r="BJ375" i="12"/>
  <c r="BO375" i="12"/>
  <c r="CJ375" i="12"/>
  <c r="CQ375" i="12"/>
  <c r="CO375" i="12"/>
  <c r="CE375" i="12"/>
  <c r="CC375" i="12"/>
  <c r="CK375" i="12"/>
  <c r="BZ375" i="12"/>
  <c r="BH375" i="12"/>
  <c r="BG375" i="12"/>
  <c r="A381" i="12"/>
  <c r="CI375" i="12"/>
  <c r="BD375" i="12"/>
  <c r="BY375" i="12"/>
  <c r="CN375" i="12"/>
  <c r="CM375" i="12"/>
  <c r="BE375" i="12"/>
  <c r="BW375" i="12"/>
  <c r="BX375" i="12"/>
  <c r="CL375" i="12"/>
  <c r="BC375" i="12"/>
  <c r="BU375" i="12"/>
  <c r="BR375" i="12"/>
  <c r="BM375" i="12"/>
  <c r="BP375" i="12"/>
  <c r="BF375" i="12"/>
  <c r="BT375" i="12"/>
  <c r="BQ375" i="12"/>
  <c r="BV375" i="12"/>
  <c r="BS375" i="12"/>
  <c r="CB375" i="12"/>
  <c r="BI375" i="12"/>
  <c r="AG377" i="12" l="1"/>
  <c r="AH376" i="12"/>
  <c r="AQ374" i="12"/>
  <c r="AQ375" i="12"/>
  <c r="AQ376" i="12"/>
  <c r="C382" i="12"/>
  <c r="AU385" i="12"/>
  <c r="BX379" i="12"/>
  <c r="AV385" i="12" l="1"/>
  <c r="C384" i="12"/>
  <c r="BB383" i="12"/>
  <c r="AV383" i="12"/>
  <c r="AU383" i="12"/>
  <c r="D382" i="12"/>
  <c r="BA383" i="12"/>
  <c r="AT383" i="12"/>
  <c r="AW383" i="12"/>
  <c r="C383" i="12"/>
  <c r="AZ383" i="12"/>
  <c r="AY383" i="12"/>
  <c r="AX383" i="12"/>
  <c r="AT380" i="12"/>
  <c r="V380" i="12"/>
  <c r="I380" i="12"/>
  <c r="T380" i="12"/>
  <c r="G380" i="12"/>
  <c r="N380" i="12"/>
  <c r="K380" i="12"/>
  <c r="P380" i="12"/>
  <c r="AR376" i="12"/>
  <c r="E380" i="12"/>
  <c r="R380" i="12"/>
  <c r="AQ380" i="12" s="1"/>
  <c r="C380" i="12"/>
  <c r="AJ376" i="12"/>
  <c r="AG379" i="12"/>
  <c r="BY378" i="12"/>
  <c r="AH377" i="12"/>
  <c r="BY379" i="12" l="1"/>
  <c r="AT379" i="12" s="1"/>
  <c r="AK377" i="12"/>
  <c r="AH378" i="12"/>
  <c r="AL378" i="12" s="1"/>
  <c r="BZ379" i="12"/>
  <c r="AP379" i="12"/>
  <c r="AH379" i="12"/>
  <c r="AM379" i="12" s="1"/>
  <c r="C385" i="12"/>
  <c r="AW385" i="12"/>
  <c r="D384" i="12"/>
  <c r="D385" i="12" s="1"/>
  <c r="D383" i="12"/>
  <c r="E382" i="12"/>
  <c r="AX385" i="12" l="1"/>
  <c r="E384" i="12"/>
  <c r="E383" i="12"/>
  <c r="F382" i="12"/>
  <c r="AU386" i="12"/>
  <c r="C387" i="12"/>
  <c r="AV386" i="12"/>
  <c r="D387" i="12"/>
  <c r="S373" i="12"/>
  <c r="AV387" i="12" l="1"/>
  <c r="AU387" i="12"/>
  <c r="F383" i="12"/>
  <c r="AY385" i="12"/>
  <c r="F384" i="12"/>
  <c r="G382" i="12"/>
  <c r="E385" i="12"/>
  <c r="AW386" i="12" l="1"/>
  <c r="E387" i="12"/>
  <c r="G383" i="12"/>
  <c r="AZ385" i="12"/>
  <c r="G384" i="12"/>
  <c r="H382" i="12"/>
  <c r="F385" i="12"/>
  <c r="AW387" i="12" l="1"/>
  <c r="I382" i="12"/>
  <c r="H383" i="12"/>
  <c r="BA385" i="12"/>
  <c r="H384" i="12"/>
  <c r="H385" i="12" s="1"/>
  <c r="G385" i="12"/>
  <c r="AX386" i="12"/>
  <c r="F387" i="12"/>
  <c r="AX387" i="12" l="1"/>
  <c r="AY386" i="12"/>
  <c r="G387" i="12"/>
  <c r="AZ386" i="12"/>
  <c r="H387" i="12"/>
  <c r="I384" i="12"/>
  <c r="J382" i="12"/>
  <c r="BB385" i="12"/>
  <c r="I383" i="12"/>
  <c r="AY387" i="12" l="1"/>
  <c r="I385" i="12"/>
  <c r="AZ387" i="12"/>
  <c r="BC385" i="12"/>
  <c r="K382" i="12"/>
  <c r="J384" i="12"/>
  <c r="J385" i="12" s="1"/>
  <c r="J383" i="12"/>
  <c r="BB386" i="12" l="1"/>
  <c r="J387" i="12"/>
  <c r="BD385" i="12"/>
  <c r="K384" i="12"/>
  <c r="K383" i="12"/>
  <c r="L382" i="12"/>
  <c r="BA386" i="12"/>
  <c r="I387" i="12"/>
  <c r="BA387" i="12" l="1"/>
  <c r="L384" i="12"/>
  <c r="L385" i="12" s="1"/>
  <c r="BE385" i="12"/>
  <c r="L383" i="12"/>
  <c r="M382" i="12"/>
  <c r="K385" i="12"/>
  <c r="BB387" i="12"/>
  <c r="BD386" i="12" l="1"/>
  <c r="L387" i="12"/>
  <c r="BC386" i="12"/>
  <c r="K387" i="12"/>
  <c r="M383" i="12"/>
  <c r="BF385" i="12"/>
  <c r="N382" i="12"/>
  <c r="M384" i="12"/>
  <c r="M385" i="12" s="1"/>
  <c r="BC387" i="12" l="1"/>
  <c r="BE386" i="12"/>
  <c r="M387" i="12"/>
  <c r="O382" i="12"/>
  <c r="N383" i="12"/>
  <c r="BG385" i="12"/>
  <c r="N384" i="12"/>
  <c r="N385" i="12" s="1"/>
  <c r="BD387" i="12"/>
  <c r="BE387" i="12" l="1"/>
  <c r="O384" i="12"/>
  <c r="O385" i="12" s="1"/>
  <c r="O383" i="12"/>
  <c r="P382" i="12"/>
  <c r="BH385" i="12"/>
  <c r="BF386" i="12"/>
  <c r="N387" i="12"/>
  <c r="O387" i="12" l="1"/>
  <c r="BG386" i="12"/>
  <c r="BF387" i="12"/>
  <c r="BI385" i="12"/>
  <c r="Q382" i="12"/>
  <c r="P383" i="12"/>
  <c r="P384" i="12"/>
  <c r="P385" i="12" s="1"/>
  <c r="BH386" i="12" l="1"/>
  <c r="P387" i="12"/>
  <c r="R382" i="12"/>
  <c r="Q384" i="12"/>
  <c r="Q385" i="12" s="1"/>
  <c r="Q383" i="12"/>
  <c r="BJ385" i="12"/>
  <c r="BG387" i="12"/>
  <c r="BI386" i="12" l="1"/>
  <c r="Q387" i="12"/>
  <c r="BK385" i="12"/>
  <c r="R384" i="12"/>
  <c r="R385" i="12" s="1"/>
  <c r="S382" i="12"/>
  <c r="R383" i="12"/>
  <c r="BH387" i="12"/>
  <c r="S383" i="12" l="1"/>
  <c r="S384" i="12"/>
  <c r="S385" i="12" s="1"/>
  <c r="BL385" i="12"/>
  <c r="T382" i="12"/>
  <c r="BJ386" i="12"/>
  <c r="R387" i="12"/>
  <c r="BI387" i="12"/>
  <c r="BJ387" i="12" l="1"/>
  <c r="U382" i="12"/>
  <c r="BM385" i="12"/>
  <c r="T384" i="12"/>
  <c r="T385" i="12" s="1"/>
  <c r="T383" i="12"/>
  <c r="BK386" i="12"/>
  <c r="S387" i="12"/>
  <c r="BK387" i="12" l="1"/>
  <c r="BL386" i="12"/>
  <c r="T387" i="12"/>
  <c r="U384" i="12"/>
  <c r="U385" i="12" s="1"/>
  <c r="BN385" i="12"/>
  <c r="U383" i="12"/>
  <c r="V382" i="12"/>
  <c r="BM386" i="12" l="1"/>
  <c r="U387" i="12"/>
  <c r="BL387" i="12"/>
  <c r="BO385" i="12"/>
  <c r="V383" i="12"/>
  <c r="W382" i="12"/>
  <c r="V384" i="12"/>
  <c r="V385" i="12" s="1"/>
  <c r="X382" i="12" l="1"/>
  <c r="BP385" i="12"/>
  <c r="W384" i="12"/>
  <c r="W385" i="12" s="1"/>
  <c r="W383" i="12"/>
  <c r="V387" i="12"/>
  <c r="BN386" i="12"/>
  <c r="BN387" i="12" s="1"/>
  <c r="BM387" i="12"/>
  <c r="BO386" i="12" l="1"/>
  <c r="W387" i="12"/>
  <c r="Y382" i="12"/>
  <c r="X383" i="12"/>
  <c r="X384" i="12"/>
  <c r="X385" i="12" s="1"/>
  <c r="BQ385" i="12"/>
  <c r="BO387" i="12" l="1"/>
  <c r="BP386" i="12"/>
  <c r="X387" i="12"/>
  <c r="BR385" i="12"/>
  <c r="Y383" i="12"/>
  <c r="Y384" i="12"/>
  <c r="Y385" i="12" s="1"/>
  <c r="Z382" i="12"/>
  <c r="BP387" i="12" l="1"/>
  <c r="AA382" i="12"/>
  <c r="Z384" i="12"/>
  <c r="Z385" i="12" s="1"/>
  <c r="Z383" i="12"/>
  <c r="BS385" i="12"/>
  <c r="Y387" i="12"/>
  <c r="BQ386" i="12"/>
  <c r="BQ387" i="12" l="1"/>
  <c r="Z387" i="12"/>
  <c r="BR386" i="12"/>
  <c r="AA384" i="12"/>
  <c r="AA385" i="12" s="1"/>
  <c r="BT385" i="12"/>
  <c r="AA383" i="12"/>
  <c r="AB382" i="12"/>
  <c r="BR387" i="12" l="1"/>
  <c r="BU385" i="12"/>
  <c r="AB383" i="12"/>
  <c r="AB384" i="12"/>
  <c r="AB385" i="12" s="1"/>
  <c r="AC382" i="12"/>
  <c r="AA387" i="12"/>
  <c r="BS386" i="12"/>
  <c r="BS387" i="12" l="1"/>
  <c r="AC383" i="12"/>
  <c r="BV385" i="12"/>
  <c r="AC384" i="12"/>
  <c r="AC385" i="12" s="1"/>
  <c r="AD382" i="12"/>
  <c r="AB387" i="12"/>
  <c r="BT386" i="12"/>
  <c r="BT387" i="12" l="1"/>
  <c r="BW385" i="12"/>
  <c r="AE382" i="12"/>
  <c r="AD384" i="12"/>
  <c r="AD385" i="12" s="1"/>
  <c r="AD383" i="12"/>
  <c r="BU386" i="12"/>
  <c r="AC387" i="12"/>
  <c r="BU387" i="12" l="1"/>
  <c r="AD387" i="12"/>
  <c r="BV386" i="12"/>
  <c r="AE383" i="12"/>
  <c r="AF382" i="12"/>
  <c r="BX385" i="12"/>
  <c r="AE384" i="12"/>
  <c r="AE385" i="12" s="1"/>
  <c r="BV387" i="12" l="1"/>
  <c r="AE387" i="12"/>
  <c r="BW386" i="12"/>
  <c r="BY385" i="12"/>
  <c r="AG382" i="12"/>
  <c r="AF384" i="12"/>
  <c r="AF385" i="12" s="1"/>
  <c r="AF383" i="12"/>
  <c r="BW387" i="12" l="1"/>
  <c r="AF387" i="12"/>
  <c r="BX386" i="12"/>
  <c r="AG384" i="12"/>
  <c r="BZ385" i="12"/>
  <c r="AG383" i="12"/>
  <c r="BH383" i="12"/>
  <c r="BJ383" i="12"/>
  <c r="BM383" i="12"/>
  <c r="CO383" i="12"/>
  <c r="CP383" i="12"/>
  <c r="CL383" i="12"/>
  <c r="CM383" i="12"/>
  <c r="BI383" i="12"/>
  <c r="CJ383" i="12"/>
  <c r="BD383" i="12"/>
  <c r="CD383" i="12"/>
  <c r="CN383" i="12"/>
  <c r="BO383" i="12"/>
  <c r="BE383" i="12"/>
  <c r="CI383" i="12"/>
  <c r="BY383" i="12"/>
  <c r="CC383" i="12"/>
  <c r="BN383" i="12"/>
  <c r="BK383" i="12"/>
  <c r="BQ383" i="12"/>
  <c r="BP383" i="12"/>
  <c r="BS383" i="12"/>
  <c r="BZ383" i="12"/>
  <c r="BR383" i="12"/>
  <c r="BL383" i="12"/>
  <c r="BU383" i="12"/>
  <c r="BC383" i="12"/>
  <c r="BF383" i="12"/>
  <c r="CH383" i="12"/>
  <c r="CA383" i="12"/>
  <c r="A389" i="12"/>
  <c r="CQ383" i="12"/>
  <c r="BX383" i="12"/>
  <c r="BT383" i="12"/>
  <c r="BG383" i="12"/>
  <c r="BW383" i="12"/>
  <c r="CK383" i="12"/>
  <c r="CE383" i="12"/>
  <c r="CB383" i="12"/>
  <c r="BV383" i="12"/>
  <c r="CF383" i="12"/>
  <c r="CG383" i="12"/>
  <c r="BX387" i="12" l="1"/>
  <c r="AU393" i="12"/>
  <c r="C390" i="12"/>
  <c r="AG385" i="12"/>
  <c r="AH384" i="12"/>
  <c r="AQ382" i="12"/>
  <c r="AQ383" i="12"/>
  <c r="AQ384" i="12"/>
  <c r="AG387" i="12" l="1"/>
  <c r="BY386" i="12"/>
  <c r="AH385" i="12"/>
  <c r="AX391" i="12"/>
  <c r="C391" i="12"/>
  <c r="AW391" i="12"/>
  <c r="BA391" i="12"/>
  <c r="C392" i="12"/>
  <c r="AZ391" i="12"/>
  <c r="AY391" i="12"/>
  <c r="AV391" i="12"/>
  <c r="AV393" i="12"/>
  <c r="D390" i="12"/>
  <c r="AU391" i="12"/>
  <c r="AT391" i="12"/>
  <c r="BB391" i="12"/>
  <c r="P388" i="12"/>
  <c r="C388" i="12"/>
  <c r="N388" i="12"/>
  <c r="K388" i="12"/>
  <c r="E388" i="12"/>
  <c r="V388" i="12"/>
  <c r="I388" i="12"/>
  <c r="AT388" i="12"/>
  <c r="G388" i="12"/>
  <c r="T388" i="12"/>
  <c r="R388" i="12"/>
  <c r="AQ388" i="12" s="1"/>
  <c r="AR384" i="12"/>
  <c r="AJ384" i="12"/>
  <c r="BY387" i="12" l="1"/>
  <c r="AT387" i="12" s="1"/>
  <c r="AH386" i="12"/>
  <c r="AL386" i="12" s="1"/>
  <c r="AK385" i="12"/>
  <c r="BZ387" i="12"/>
  <c r="E390" i="12"/>
  <c r="D392" i="12"/>
  <c r="D393" i="12" s="1"/>
  <c r="D391" i="12"/>
  <c r="AW393" i="12"/>
  <c r="C393" i="12"/>
  <c r="AP387" i="12"/>
  <c r="AH387" i="12"/>
  <c r="AM387" i="12" s="1"/>
  <c r="S381" i="12" l="1"/>
  <c r="D395" i="12"/>
  <c r="AV394" i="12"/>
  <c r="AV395" i="12" s="1"/>
  <c r="E392" i="12"/>
  <c r="E391" i="12"/>
  <c r="F390" i="12"/>
  <c r="AX393" i="12"/>
  <c r="C395" i="12"/>
  <c r="AU394" i="12"/>
  <c r="AU395" i="12" l="1"/>
  <c r="F392" i="12"/>
  <c r="F391" i="12"/>
  <c r="AY393" i="12"/>
  <c r="G390" i="12"/>
  <c r="E393" i="12"/>
  <c r="E395" i="12" l="1"/>
  <c r="AW394" i="12"/>
  <c r="AZ393" i="12"/>
  <c r="H390" i="12"/>
  <c r="G392" i="12"/>
  <c r="G391" i="12"/>
  <c r="F393" i="12"/>
  <c r="AW395" i="12" l="1"/>
  <c r="G393" i="12"/>
  <c r="BA393" i="12"/>
  <c r="H391" i="12"/>
  <c r="I390" i="12"/>
  <c r="H392" i="12"/>
  <c r="F395" i="12"/>
  <c r="AX394" i="12"/>
  <c r="AX395" i="12" l="1"/>
  <c r="I391" i="12"/>
  <c r="BB393" i="12"/>
  <c r="J390" i="12"/>
  <c r="I392" i="12"/>
  <c r="AY394" i="12"/>
  <c r="G395" i="12"/>
  <c r="H393" i="12"/>
  <c r="K390" i="12" l="1"/>
  <c r="J392" i="12"/>
  <c r="J393" i="12" s="1"/>
  <c r="BC393" i="12"/>
  <c r="J391" i="12"/>
  <c r="AY395" i="12"/>
  <c r="I393" i="12"/>
  <c r="AZ394" i="12"/>
  <c r="H395" i="12"/>
  <c r="AZ395" i="12" l="1"/>
  <c r="BB394" i="12"/>
  <c r="J395" i="12"/>
  <c r="I395" i="12"/>
  <c r="BA394" i="12"/>
  <c r="K392" i="12"/>
  <c r="BD393" i="12"/>
  <c r="K391" i="12"/>
  <c r="L390" i="12"/>
  <c r="BA395" i="12" l="1"/>
  <c r="L392" i="12"/>
  <c r="L393" i="12" s="1"/>
  <c r="L391" i="12"/>
  <c r="M390" i="12"/>
  <c r="BE393" i="12"/>
  <c r="BB395" i="12"/>
  <c r="K393" i="12"/>
  <c r="L395" i="12" l="1"/>
  <c r="BD394" i="12"/>
  <c r="BF393" i="12"/>
  <c r="M392" i="12"/>
  <c r="M393" i="12" s="1"/>
  <c r="M391" i="12"/>
  <c r="N390" i="12"/>
  <c r="K395" i="12"/>
  <c r="BC394" i="12"/>
  <c r="BD395" i="12" l="1"/>
  <c r="BC395" i="12"/>
  <c r="BG393" i="12"/>
  <c r="N391" i="12"/>
  <c r="N392" i="12"/>
  <c r="N393" i="12" s="1"/>
  <c r="O390" i="12"/>
  <c r="BE394" i="12"/>
  <c r="M395" i="12"/>
  <c r="BE395" i="12" l="1"/>
  <c r="O391" i="12"/>
  <c r="O392" i="12"/>
  <c r="O393" i="12" s="1"/>
  <c r="P390" i="12"/>
  <c r="BH393" i="12"/>
  <c r="BF394" i="12"/>
  <c r="N395" i="12"/>
  <c r="BF395" i="12" l="1"/>
  <c r="Q390" i="12"/>
  <c r="P392" i="12"/>
  <c r="P393" i="12" s="1"/>
  <c r="P391" i="12"/>
  <c r="BI393" i="12"/>
  <c r="O395" i="12"/>
  <c r="BG394" i="12"/>
  <c r="BG395" i="12" l="1"/>
  <c r="Q392" i="12"/>
  <c r="Q393" i="12" s="1"/>
  <c r="BJ393" i="12"/>
  <c r="R390" i="12"/>
  <c r="Q391" i="12"/>
  <c r="P395" i="12"/>
  <c r="BH394" i="12"/>
  <c r="BH395" i="12" l="1"/>
  <c r="S390" i="12"/>
  <c r="BK393" i="12"/>
  <c r="R392" i="12"/>
  <c r="R393" i="12" s="1"/>
  <c r="R391" i="12"/>
  <c r="Q395" i="12"/>
  <c r="BI394" i="12"/>
  <c r="BI395" i="12" l="1"/>
  <c r="R395" i="12"/>
  <c r="BJ394" i="12"/>
  <c r="BL393" i="12"/>
  <c r="T390" i="12"/>
  <c r="S392" i="12"/>
  <c r="S393" i="12" s="1"/>
  <c r="S391" i="12"/>
  <c r="BJ395" i="12" l="1"/>
  <c r="BK394" i="12"/>
  <c r="S395" i="12"/>
  <c r="BM393" i="12"/>
  <c r="T391" i="12"/>
  <c r="U390" i="12"/>
  <c r="T392" i="12"/>
  <c r="T393" i="12" s="1"/>
  <c r="BL394" i="12" l="1"/>
  <c r="T395" i="12"/>
  <c r="U391" i="12"/>
  <c r="V390" i="12"/>
  <c r="U392" i="12"/>
  <c r="U393" i="12" s="1"/>
  <c r="BN393" i="12"/>
  <c r="BK395" i="12"/>
  <c r="BL395" i="12" l="1"/>
  <c r="BM394" i="12"/>
  <c r="U395" i="12"/>
  <c r="W390" i="12"/>
  <c r="V392" i="12"/>
  <c r="V393" i="12" s="1"/>
  <c r="BO393" i="12"/>
  <c r="V391" i="12"/>
  <c r="BN394" i="12" l="1"/>
  <c r="V395" i="12"/>
  <c r="W392" i="12"/>
  <c r="W393" i="12" s="1"/>
  <c r="W391" i="12"/>
  <c r="BP393" i="12"/>
  <c r="X390" i="12"/>
  <c r="BM395" i="12"/>
  <c r="BN395" i="12" l="1"/>
  <c r="W395" i="12"/>
  <c r="BO394" i="12"/>
  <c r="BO395" i="12" s="1"/>
  <c r="BQ393" i="12"/>
  <c r="X392" i="12"/>
  <c r="X393" i="12" s="1"/>
  <c r="X391" i="12"/>
  <c r="Y390" i="12"/>
  <c r="BR393" i="12" l="1"/>
  <c r="Y392" i="12"/>
  <c r="Y393" i="12" s="1"/>
  <c r="Y391" i="12"/>
  <c r="Z390" i="12"/>
  <c r="X395" i="12"/>
  <c r="BP394" i="12"/>
  <c r="BP395" i="12" s="1"/>
  <c r="Y395" i="12" l="1"/>
  <c r="BQ394" i="12"/>
  <c r="BQ395" i="12" s="1"/>
  <c r="BS393" i="12"/>
  <c r="Z391" i="12"/>
  <c r="Z392" i="12"/>
  <c r="Z393" i="12" s="1"/>
  <c r="AA390" i="12"/>
  <c r="AA391" i="12" l="1"/>
  <c r="BT393" i="12"/>
  <c r="AB390" i="12"/>
  <c r="AA392" i="12"/>
  <c r="AA393" i="12" s="1"/>
  <c r="BR394" i="12"/>
  <c r="Z395" i="12"/>
  <c r="BR395" i="12" l="1"/>
  <c r="BS394" i="12"/>
  <c r="AA395" i="12"/>
  <c r="AC390" i="12"/>
  <c r="AB392" i="12"/>
  <c r="AB393" i="12" s="1"/>
  <c r="BU393" i="12"/>
  <c r="AB391" i="12"/>
  <c r="AB395" i="12" l="1"/>
  <c r="BT394" i="12"/>
  <c r="AC392" i="12"/>
  <c r="AC393" i="12" s="1"/>
  <c r="AD390" i="12"/>
  <c r="AC391" i="12"/>
  <c r="BV393" i="12"/>
  <c r="BS395" i="12"/>
  <c r="BT395" i="12" l="1"/>
  <c r="BW393" i="12"/>
  <c r="AE390" i="12"/>
  <c r="AD392" i="12"/>
  <c r="AD393" i="12" s="1"/>
  <c r="AD391" i="12"/>
  <c r="AC395" i="12"/>
  <c r="BU394" i="12"/>
  <c r="BU395" i="12" l="1"/>
  <c r="BX393" i="12"/>
  <c r="AE392" i="12"/>
  <c r="AE393" i="12" s="1"/>
  <c r="AE391" i="12"/>
  <c r="AF390" i="12"/>
  <c r="BV394" i="12"/>
  <c r="AD395" i="12"/>
  <c r="BV395" i="12" l="1"/>
  <c r="BY393" i="12"/>
  <c r="AF391" i="12"/>
  <c r="AF392" i="12"/>
  <c r="AF393" i="12" s="1"/>
  <c r="AG390" i="12"/>
  <c r="AE395" i="12"/>
  <c r="BW394" i="12"/>
  <c r="AG391" i="12" l="1"/>
  <c r="BZ393" i="12"/>
  <c r="AG392" i="12"/>
  <c r="CN391" i="12"/>
  <c r="CP391" i="12"/>
  <c r="CQ391" i="12"/>
  <c r="CC391" i="12"/>
  <c r="BH391" i="12"/>
  <c r="CD391" i="12"/>
  <c r="BY391" i="12"/>
  <c r="BP391" i="12"/>
  <c r="BM391" i="12"/>
  <c r="BJ391" i="12"/>
  <c r="CH391" i="12"/>
  <c r="CM391" i="12"/>
  <c r="CJ391" i="12"/>
  <c r="CB391" i="12"/>
  <c r="CL391" i="12"/>
  <c r="BZ391" i="12"/>
  <c r="BL391" i="12"/>
  <c r="BF391" i="12"/>
  <c r="CK391" i="12"/>
  <c r="BS391" i="12"/>
  <c r="BT391" i="12"/>
  <c r="BE391" i="12"/>
  <c r="BW391" i="12"/>
  <c r="BV391" i="12"/>
  <c r="BN391" i="12"/>
  <c r="BC391" i="12"/>
  <c r="CF391" i="12"/>
  <c r="BX391" i="12"/>
  <c r="BO391" i="12"/>
  <c r="CO391" i="12"/>
  <c r="CA391" i="12"/>
  <c r="CI391" i="12"/>
  <c r="BG391" i="12"/>
  <c r="BQ391" i="12"/>
  <c r="BD391" i="12"/>
  <c r="BI391" i="12"/>
  <c r="CG391" i="12"/>
  <c r="CE391" i="12"/>
  <c r="BK391" i="12"/>
  <c r="BU391" i="12"/>
  <c r="BR391" i="12"/>
  <c r="AF395" i="12"/>
  <c r="BX394" i="12"/>
  <c r="BW395" i="12"/>
  <c r="BX395" i="12" l="1"/>
  <c r="AG393" i="12"/>
  <c r="AQ391" i="12"/>
  <c r="AQ390" i="12"/>
  <c r="AQ392" i="12"/>
  <c r="AH392" i="12"/>
  <c r="AT396" i="12" l="1"/>
  <c r="K396" i="12"/>
  <c r="AJ392" i="12"/>
  <c r="AJ9" i="12" s="1"/>
  <c r="I11" i="12" s="1"/>
  <c r="V396" i="12"/>
  <c r="I396" i="12"/>
  <c r="T396" i="12"/>
  <c r="G396" i="12"/>
  <c r="R396" i="12"/>
  <c r="AQ396" i="12" s="1"/>
  <c r="P396" i="12"/>
  <c r="N396" i="12"/>
  <c r="E396" i="12"/>
  <c r="AR392" i="12"/>
  <c r="AR9" i="12" s="1"/>
  <c r="C396" i="12"/>
  <c r="BY394" i="12"/>
  <c r="AG395" i="12"/>
  <c r="AH393" i="12"/>
  <c r="AK393" i="12" l="1"/>
  <c r="AK9" i="12" s="1"/>
  <c r="AH394" i="12"/>
  <c r="AL394" i="12" s="1"/>
  <c r="AL9" i="12" s="1"/>
  <c r="BZ395" i="12"/>
  <c r="AH395" i="12"/>
  <c r="AM395" i="12" s="1"/>
  <c r="AM9" i="12" s="1"/>
  <c r="AP395" i="12"/>
  <c r="AP9" i="12" s="1"/>
  <c r="BY395" i="12"/>
  <c r="AT395" i="12" s="1"/>
  <c r="AQ9" i="12"/>
  <c r="AQ1" i="12"/>
  <c r="L11" i="12" s="1"/>
  <c r="S389" i="12" l="1"/>
  <c r="S11" i="12"/>
  <c r="X12" i="12" s="1"/>
  <c r="Z12" i="12" s="1"/>
  <c r="AF11" i="12"/>
  <c r="AC11" i="12" l="1"/>
  <c r="AE11" i="12" s="1"/>
  <c r="AC12" i="12"/>
  <c r="AE12" i="12" s="1"/>
  <c r="X11" i="12"/>
  <c r="Z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N1" authorId="0" shapeId="0" xr:uid="{48FBD6E5-B445-4D44-A4D8-94B46AB13F07}">
      <text>
        <r>
          <rPr>
            <sz val="12"/>
            <color indexed="81"/>
            <rFont val="MS P ゴシック"/>
            <family val="3"/>
            <charset val="128"/>
          </rPr>
          <t>選択してください。</t>
        </r>
      </text>
    </comment>
    <comment ref="AB4" authorId="0" shapeId="0" xr:uid="{9FB570E4-DE95-44D2-B873-50A1478B621F}">
      <text>
        <r>
          <rPr>
            <b/>
            <sz val="9"/>
            <color indexed="81"/>
            <rFont val="MS P ゴシック"/>
            <family val="3"/>
            <charset val="128"/>
          </rPr>
          <t>年末年始６日間、夏季休暇３日間、
工場製作のみを実施している期間、
工事全体を一時中止している期間など</t>
        </r>
      </text>
    </comment>
    <comment ref="A6" authorId="0" shapeId="0" xr:uid="{C60AB0AB-9ACC-4B69-AD01-8DCAF7A0D1E2}">
      <text>
        <r>
          <rPr>
            <b/>
            <sz val="9"/>
            <color indexed="81"/>
            <rFont val="MS P ゴシック"/>
            <family val="3"/>
            <charset val="128"/>
          </rPr>
          <t>年末年始６日間、夏季休暇３日間、
工場製作のみを実施している期間、
工事全体を一時中止している期間など</t>
        </r>
      </text>
    </comment>
    <comment ref="A16" authorId="0" shapeId="0" xr:uid="{7CF2613C-1A36-4374-808C-CE3BEC9C200A}">
      <text>
        <r>
          <rPr>
            <b/>
            <sz val="9"/>
            <color indexed="81"/>
            <rFont val="MS P ゴシック"/>
            <family val="3"/>
            <charset val="128"/>
          </rPr>
          <t>現場閉所の対象となる期間に「○」を入力してください。
（準備期間、後片付け期間、その他除外期間は除く。）</t>
        </r>
      </text>
    </comment>
    <comment ref="B17" authorId="0" shapeId="0" xr:uid="{C3859F36-E88A-4CF0-AA54-D1FEE31B5291}">
      <text>
        <r>
          <rPr>
            <b/>
            <sz val="9"/>
            <color indexed="81"/>
            <rFont val="MS P ゴシック"/>
            <family val="3"/>
            <charset val="128"/>
          </rPr>
          <t>現場閉所日を当初に計画し、「○」を入力してください。
ただし、必要休日数以上になるように注意すること。</t>
        </r>
      </text>
    </comment>
    <comment ref="B18" authorId="0" shapeId="0" xr:uid="{944D7626-CAC9-4979-BA8A-61F05985ED63}">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8" authorId="0" shapeId="0" xr:uid="{1CAE2A08-F527-4E68-A4A8-BF9EEA440A36}">
      <text>
        <r>
          <rPr>
            <sz val="12"/>
            <color indexed="81"/>
            <rFont val="MS P ゴシック"/>
            <family val="3"/>
            <charset val="128"/>
          </rPr>
          <t>表記数は、計画に対する変更の増減合計</t>
        </r>
      </text>
    </comment>
    <comment ref="B19" authorId="0" shapeId="0" xr:uid="{7DAC2215-5A94-474B-9AB8-3531685D1206}">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4" authorId="0" shapeId="0" xr:uid="{242E7D54-7FE3-4D80-BB6E-64D99082A354}">
      <text>
        <r>
          <rPr>
            <b/>
            <sz val="9"/>
            <color indexed="81"/>
            <rFont val="MS P ゴシック"/>
            <family val="3"/>
            <charset val="128"/>
          </rPr>
          <t>現場閉所の対象となる期間に「○」を入力してください。
（準備期間、後片付け期間、その他除外期間は除く。）</t>
        </r>
      </text>
    </comment>
    <comment ref="B25" authorId="0" shapeId="0" xr:uid="{57F84F7F-979F-4D6F-878E-22DC6FED3E25}">
      <text>
        <r>
          <rPr>
            <b/>
            <sz val="9"/>
            <color indexed="81"/>
            <rFont val="MS P ゴシック"/>
            <family val="3"/>
            <charset val="128"/>
          </rPr>
          <t>現場閉所日を当初に計画し、「○」を入力してください。
ただし、必要休日数以上になるように注意すること。</t>
        </r>
      </text>
    </comment>
    <comment ref="B26" authorId="0" shapeId="0" xr:uid="{CC3B3C73-A715-43AE-BC8B-9B5B4DA10DD8}">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6" authorId="0" shapeId="0" xr:uid="{EA589BEA-D9BC-4F7C-98E4-E9B0E5573F25}">
      <text>
        <r>
          <rPr>
            <sz val="12"/>
            <color indexed="81"/>
            <rFont val="MS P ゴシック"/>
            <family val="3"/>
            <charset val="128"/>
          </rPr>
          <t>表記数は、計画に対する変更の増減合計</t>
        </r>
      </text>
    </comment>
    <comment ref="B27" authorId="0" shapeId="0" xr:uid="{73E61D02-4971-4685-A960-AC91FA59467D}">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2" authorId="0" shapeId="0" xr:uid="{0CEFC2B9-5DE5-4086-9862-1F72A71C54D6}">
      <text>
        <r>
          <rPr>
            <b/>
            <sz val="9"/>
            <color indexed="81"/>
            <rFont val="MS P ゴシック"/>
            <family val="3"/>
            <charset val="128"/>
          </rPr>
          <t>現場閉所の対象となる期間に「○」を入力してください。
（準備期間、後片付け期間、その他除外期間は除く。）</t>
        </r>
      </text>
    </comment>
    <comment ref="B33" authorId="0" shapeId="0" xr:uid="{55B8FF36-7803-4E18-A09D-91CF74387DA0}">
      <text>
        <r>
          <rPr>
            <b/>
            <sz val="9"/>
            <color indexed="81"/>
            <rFont val="MS P ゴシック"/>
            <family val="3"/>
            <charset val="128"/>
          </rPr>
          <t>現場閉所日を当初に計画し、「○」を入力してください。
ただし、必要休日数以上になるように注意すること。</t>
        </r>
      </text>
    </comment>
    <comment ref="B34" authorId="0" shapeId="0" xr:uid="{9D781F1E-F982-4AAD-A99F-E73C952F6400}">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4" authorId="0" shapeId="0" xr:uid="{D173AD6F-6D6A-4AA8-B886-0D02E35D7047}">
      <text>
        <r>
          <rPr>
            <sz val="12"/>
            <color indexed="81"/>
            <rFont val="MS P ゴシック"/>
            <family val="3"/>
            <charset val="128"/>
          </rPr>
          <t>表記数は、計画に対する変更の増減合計</t>
        </r>
      </text>
    </comment>
    <comment ref="B35" authorId="0" shapeId="0" xr:uid="{F92140EF-B8CF-4BC8-B09B-41DDD049BF6C}">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40" authorId="0" shapeId="0" xr:uid="{60733ADE-89B7-42C1-8B2B-F06D139B7460}">
      <text>
        <r>
          <rPr>
            <b/>
            <sz val="9"/>
            <color indexed="81"/>
            <rFont val="MS P ゴシック"/>
            <family val="3"/>
            <charset val="128"/>
          </rPr>
          <t>現場閉所の対象となる期間に「○」を入力してください。
（準備期間、後片付け期間、その他除外期間は除く。）</t>
        </r>
      </text>
    </comment>
    <comment ref="B41" authorId="0" shapeId="0" xr:uid="{483662E0-28CD-4A36-9899-2A59514B7840}">
      <text>
        <r>
          <rPr>
            <b/>
            <sz val="9"/>
            <color indexed="81"/>
            <rFont val="MS P ゴシック"/>
            <family val="3"/>
            <charset val="128"/>
          </rPr>
          <t>現場閉所日を当初に計画し、「○」を入力してください。
ただし、必要休日数以上になるように注意すること。</t>
        </r>
      </text>
    </comment>
    <comment ref="B42" authorId="0" shapeId="0" xr:uid="{B921A861-3EF3-48EE-9654-1DF6F9D56D65}">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42" authorId="0" shapeId="0" xr:uid="{39775A07-102E-4E79-ACA8-03EF51E37FE2}">
      <text>
        <r>
          <rPr>
            <sz val="12"/>
            <color indexed="81"/>
            <rFont val="MS P ゴシック"/>
            <family val="3"/>
            <charset val="128"/>
          </rPr>
          <t>表記数は、計画に対する変更の増減合計</t>
        </r>
      </text>
    </comment>
    <comment ref="B43" authorId="0" shapeId="0" xr:uid="{7C8690E7-2AA5-4FA5-B129-494FC263255D}">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48" authorId="0" shapeId="0" xr:uid="{7631EED8-C2F7-463F-9514-9F74E06909DA}">
      <text>
        <r>
          <rPr>
            <b/>
            <sz val="9"/>
            <color indexed="81"/>
            <rFont val="MS P ゴシック"/>
            <family val="3"/>
            <charset val="128"/>
          </rPr>
          <t>現場閉所の対象となる期間に「○」を入力してください。
（準備期間、後片付け期間、その他除外期間は除く。）</t>
        </r>
      </text>
    </comment>
    <comment ref="B49" authorId="0" shapeId="0" xr:uid="{7BC706E5-01C3-4F55-B536-59501B8833B2}">
      <text>
        <r>
          <rPr>
            <b/>
            <sz val="9"/>
            <color indexed="81"/>
            <rFont val="MS P ゴシック"/>
            <family val="3"/>
            <charset val="128"/>
          </rPr>
          <t>現場閉所日を当初に計画し、「○」を入力してください。
ただし、必要休日数以上になるように注意すること。</t>
        </r>
      </text>
    </comment>
    <comment ref="B50" authorId="0" shapeId="0" xr:uid="{7A8A687F-3F96-4BDC-BE67-94D5A88E8DD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50" authorId="0" shapeId="0" xr:uid="{5F317AFC-B329-4225-9464-96827F3414EA}">
      <text>
        <r>
          <rPr>
            <sz val="12"/>
            <color indexed="81"/>
            <rFont val="MS P ゴシック"/>
            <family val="3"/>
            <charset val="128"/>
          </rPr>
          <t>表記数は、計画に対する変更の増減合計</t>
        </r>
      </text>
    </comment>
    <comment ref="B51" authorId="0" shapeId="0" xr:uid="{CAA925DF-85C6-4004-BE2F-2978BEC342DC}">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56" authorId="0" shapeId="0" xr:uid="{84352C86-B06B-4A1C-A550-E6F0721F47DC}">
      <text>
        <r>
          <rPr>
            <b/>
            <sz val="9"/>
            <color indexed="81"/>
            <rFont val="MS P ゴシック"/>
            <family val="3"/>
            <charset val="128"/>
          </rPr>
          <t>現場閉所の対象となる期間に「○」を入力してください。
（準備期間、後片付け期間、その他除外期間は除く。）</t>
        </r>
      </text>
    </comment>
    <comment ref="B57" authorId="0" shapeId="0" xr:uid="{CA2F7ECD-5973-4B3A-8A4E-696649CA6B7F}">
      <text>
        <r>
          <rPr>
            <b/>
            <sz val="9"/>
            <color indexed="81"/>
            <rFont val="MS P ゴシック"/>
            <family val="3"/>
            <charset val="128"/>
          </rPr>
          <t>現場閉所日を当初に計画し、「○」を入力してください。
ただし、必要休日数以上になるように注意すること。</t>
        </r>
      </text>
    </comment>
    <comment ref="B58" authorId="0" shapeId="0" xr:uid="{F25D71D9-8E31-4C12-911D-3F8ADF280870}">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58" authorId="0" shapeId="0" xr:uid="{E8148033-0404-45E0-872D-E8093DC6E650}">
      <text>
        <r>
          <rPr>
            <sz val="12"/>
            <color indexed="81"/>
            <rFont val="MS P ゴシック"/>
            <family val="3"/>
            <charset val="128"/>
          </rPr>
          <t>表記数は、計画に対する変更の増減合計</t>
        </r>
      </text>
    </comment>
    <comment ref="B59" authorId="0" shapeId="0" xr:uid="{99B04DA4-C60B-4B24-908B-4D60A90F0142}">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64" authorId="0" shapeId="0" xr:uid="{81A0A3FC-F299-49AF-A45C-A398905F13CD}">
      <text>
        <r>
          <rPr>
            <b/>
            <sz val="9"/>
            <color indexed="81"/>
            <rFont val="MS P ゴシック"/>
            <family val="3"/>
            <charset val="128"/>
          </rPr>
          <t>現場閉所の対象となる期間に「○」を入力してください。
（準備期間、後片付け期間、その他除外期間は除く。）</t>
        </r>
      </text>
    </comment>
    <comment ref="B65" authorId="0" shapeId="0" xr:uid="{372BB437-7253-4C40-849B-F8FCBCCC0C32}">
      <text>
        <r>
          <rPr>
            <b/>
            <sz val="9"/>
            <color indexed="81"/>
            <rFont val="MS P ゴシック"/>
            <family val="3"/>
            <charset val="128"/>
          </rPr>
          <t>現場閉所日を当初に計画し、「○」を入力してください。
ただし、必要休日数以上になるように注意すること。</t>
        </r>
      </text>
    </comment>
    <comment ref="B66" authorId="0" shapeId="0" xr:uid="{BDCA7D6B-5186-4849-82B6-0FBC43E677CA}">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66" authorId="0" shapeId="0" xr:uid="{4920EE68-B884-4D4E-B686-3A5462DF1257}">
      <text>
        <r>
          <rPr>
            <sz val="12"/>
            <color indexed="81"/>
            <rFont val="MS P ゴシック"/>
            <family val="3"/>
            <charset val="128"/>
          </rPr>
          <t>表記数は、計画に対する変更の増減合計</t>
        </r>
      </text>
    </comment>
    <comment ref="B67" authorId="0" shapeId="0" xr:uid="{D632FCE2-BC75-4B3E-8E93-A27F51FF4C96}">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72" authorId="0" shapeId="0" xr:uid="{4D25D846-B555-4365-8DF5-161D442CDDCF}">
      <text>
        <r>
          <rPr>
            <b/>
            <sz val="9"/>
            <color indexed="81"/>
            <rFont val="MS P ゴシック"/>
            <family val="3"/>
            <charset val="128"/>
          </rPr>
          <t>現場閉所の対象となる期間に「○」を入力してください。
（準備期間、後片付け期間、その他除外期間は除く。）</t>
        </r>
      </text>
    </comment>
    <comment ref="B73" authorId="0" shapeId="0" xr:uid="{B5CF94CF-16A5-4722-9498-4469FFB4ADA8}">
      <text>
        <r>
          <rPr>
            <b/>
            <sz val="9"/>
            <color indexed="81"/>
            <rFont val="MS P ゴシック"/>
            <family val="3"/>
            <charset val="128"/>
          </rPr>
          <t>現場閉所日を当初に計画し、「○」を入力してください。
ただし、必要休日数以上になるように注意すること。</t>
        </r>
      </text>
    </comment>
    <comment ref="B74" authorId="0" shapeId="0" xr:uid="{BF085689-CDA8-46B4-90CF-561C7163878E}">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74" authorId="0" shapeId="0" xr:uid="{2A93A0E0-95B8-402B-B64D-34D24637CC22}">
      <text>
        <r>
          <rPr>
            <sz val="12"/>
            <color indexed="81"/>
            <rFont val="MS P ゴシック"/>
            <family val="3"/>
            <charset val="128"/>
          </rPr>
          <t>表記数は、計画に対する変更の増減合計</t>
        </r>
      </text>
    </comment>
    <comment ref="B75" authorId="0" shapeId="0" xr:uid="{7AADBEBF-6302-4DB1-8EA4-F07FA5A8DF4C}">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80" authorId="0" shapeId="0" xr:uid="{F66C4D7A-F5BF-4E3F-A38E-3A96E627B19E}">
      <text>
        <r>
          <rPr>
            <b/>
            <sz val="9"/>
            <color indexed="81"/>
            <rFont val="MS P ゴシック"/>
            <family val="3"/>
            <charset val="128"/>
          </rPr>
          <t>現場閉所の対象となる期間に「○」を入力してください。
（準備期間、後片付け期間、その他除外期間は除く。）</t>
        </r>
      </text>
    </comment>
    <comment ref="B81" authorId="0" shapeId="0" xr:uid="{CA3D9918-9A66-4E5A-AAEC-C8D0FCB155A4}">
      <text>
        <r>
          <rPr>
            <b/>
            <sz val="9"/>
            <color indexed="81"/>
            <rFont val="MS P ゴシック"/>
            <family val="3"/>
            <charset val="128"/>
          </rPr>
          <t>現場閉所日を当初に計画し、「○」を入力してください。
ただし、必要休日数以上になるように注意すること。</t>
        </r>
      </text>
    </comment>
    <comment ref="B82" authorId="0" shapeId="0" xr:uid="{BF011081-629D-441D-B6BC-C190463A2CF1}">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82" authorId="0" shapeId="0" xr:uid="{E7EC07DD-94A9-4D49-91A7-77C23D542EEB}">
      <text>
        <r>
          <rPr>
            <sz val="12"/>
            <color indexed="81"/>
            <rFont val="MS P ゴシック"/>
            <family val="3"/>
            <charset val="128"/>
          </rPr>
          <t>表記数は、計画に対する変更の増減合計</t>
        </r>
      </text>
    </comment>
    <comment ref="B83" authorId="0" shapeId="0" xr:uid="{5CE61CEF-8EE0-4E99-BBD7-5371022ADBF2}">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88" authorId="0" shapeId="0" xr:uid="{72C1FE7E-C3A5-4414-8B16-245C029DFD5E}">
      <text>
        <r>
          <rPr>
            <b/>
            <sz val="9"/>
            <color indexed="81"/>
            <rFont val="MS P ゴシック"/>
            <family val="3"/>
            <charset val="128"/>
          </rPr>
          <t>現場閉所の対象となる期間に「○」を入力してください。
（準備期間、後片付け期間、その他除外期間は除く。）</t>
        </r>
      </text>
    </comment>
    <comment ref="B89" authorId="0" shapeId="0" xr:uid="{BC679259-63C8-4062-B3E6-EC3077E298D6}">
      <text>
        <r>
          <rPr>
            <b/>
            <sz val="9"/>
            <color indexed="81"/>
            <rFont val="MS P ゴシック"/>
            <family val="3"/>
            <charset val="128"/>
          </rPr>
          <t>現場閉所日を当初に計画し、「○」を入力してください。
ただし、必要休日数以上になるように注意すること。</t>
        </r>
      </text>
    </comment>
    <comment ref="B90" authorId="0" shapeId="0" xr:uid="{E7722964-9397-414E-9327-65B82B6F38D8}">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90" authorId="0" shapeId="0" xr:uid="{07FA140D-7A54-4607-9FE2-C8FC41BE5881}">
      <text>
        <r>
          <rPr>
            <sz val="12"/>
            <color indexed="81"/>
            <rFont val="MS P ゴシック"/>
            <family val="3"/>
            <charset val="128"/>
          </rPr>
          <t>表記数は、計画に対する変更の増減合計</t>
        </r>
      </text>
    </comment>
    <comment ref="B91" authorId="0" shapeId="0" xr:uid="{E7D9C208-00B3-4546-869E-B04F8114A233}">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96" authorId="0" shapeId="0" xr:uid="{AA0AB26E-3FF7-45A0-9B75-F491A73D4A49}">
      <text>
        <r>
          <rPr>
            <b/>
            <sz val="9"/>
            <color indexed="81"/>
            <rFont val="MS P ゴシック"/>
            <family val="3"/>
            <charset val="128"/>
          </rPr>
          <t>現場閉所の対象となる期間に「○」を入力してください。
（準備期間、後片付け期間、その他除外期間は除く。）</t>
        </r>
      </text>
    </comment>
    <comment ref="B97" authorId="0" shapeId="0" xr:uid="{29CAD3C0-9BE5-4890-8C2A-B7C05E5264FB}">
      <text>
        <r>
          <rPr>
            <b/>
            <sz val="9"/>
            <color indexed="81"/>
            <rFont val="MS P ゴシック"/>
            <family val="3"/>
            <charset val="128"/>
          </rPr>
          <t>現場閉所日を当初に計画し、「○」を入力してください。
ただし、必要休日数以上になるように注意すること。</t>
        </r>
      </text>
    </comment>
    <comment ref="B98" authorId="0" shapeId="0" xr:uid="{986E42C8-77EC-4E3E-9F1D-96206B4FD8B2}">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98" authorId="0" shapeId="0" xr:uid="{0770B8E5-40AC-494E-932F-F03D2D5F4C64}">
      <text>
        <r>
          <rPr>
            <sz val="12"/>
            <color indexed="81"/>
            <rFont val="MS P ゴシック"/>
            <family val="3"/>
            <charset val="128"/>
          </rPr>
          <t>表記数は、計画に対する変更の増減合計</t>
        </r>
      </text>
    </comment>
    <comment ref="B99" authorId="0" shapeId="0" xr:uid="{AC5F3BDB-3FE8-4BFD-916A-A1D169FC8F94}">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04" authorId="0" shapeId="0" xr:uid="{C04EC00F-2667-48F9-91D5-EA6FD9E6F814}">
      <text>
        <r>
          <rPr>
            <b/>
            <sz val="9"/>
            <color indexed="81"/>
            <rFont val="MS P ゴシック"/>
            <family val="3"/>
            <charset val="128"/>
          </rPr>
          <t>現場閉所の対象となる期間に「○」を入力してください。
（準備期間、後片付け期間、その他除外期間は除く。）</t>
        </r>
      </text>
    </comment>
    <comment ref="B105" authorId="0" shapeId="0" xr:uid="{E7E32A51-9863-473C-8784-C8EC0FBCE593}">
      <text>
        <r>
          <rPr>
            <b/>
            <sz val="9"/>
            <color indexed="81"/>
            <rFont val="MS P ゴシック"/>
            <family val="3"/>
            <charset val="128"/>
          </rPr>
          <t>現場閉所日を当初に計画し、「○」を入力してください。
ただし、必要休日数以上になるように注意すること。</t>
        </r>
      </text>
    </comment>
    <comment ref="B106" authorId="0" shapeId="0" xr:uid="{F5720B06-52DA-4F18-9F65-1E8C77C14C21}">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06" authorId="0" shapeId="0" xr:uid="{7C8B06DF-78BE-4AE5-B313-DB7AF2E5B7EB}">
      <text>
        <r>
          <rPr>
            <sz val="12"/>
            <color indexed="81"/>
            <rFont val="MS P ゴシック"/>
            <family val="3"/>
            <charset val="128"/>
          </rPr>
          <t>表記数は、計画に対する変更の増減合計</t>
        </r>
      </text>
    </comment>
    <comment ref="B107" authorId="0" shapeId="0" xr:uid="{9B59C83D-6A12-4260-A8A8-8EFBAD52A5A5}">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12" authorId="0" shapeId="0" xr:uid="{846ACEC2-39B3-4507-8A63-939AD5A56364}">
      <text>
        <r>
          <rPr>
            <b/>
            <sz val="9"/>
            <color indexed="81"/>
            <rFont val="MS P ゴシック"/>
            <family val="3"/>
            <charset val="128"/>
          </rPr>
          <t>現場閉所の対象となる期間に「○」を入力してください。
（準備期間、後片付け期間、その他除外期間は除く。）</t>
        </r>
      </text>
    </comment>
    <comment ref="B113" authorId="0" shapeId="0" xr:uid="{BB583AA2-E606-4DBE-9E25-1632854EA17A}">
      <text>
        <r>
          <rPr>
            <b/>
            <sz val="9"/>
            <color indexed="81"/>
            <rFont val="MS P ゴシック"/>
            <family val="3"/>
            <charset val="128"/>
          </rPr>
          <t>現場閉所日を当初に計画し、「○」を入力してください。
ただし、必要休日数以上になるように注意すること。</t>
        </r>
      </text>
    </comment>
    <comment ref="B114" authorId="0" shapeId="0" xr:uid="{E37F3871-A385-4A22-9864-D0D0AAA497D7}">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14" authorId="0" shapeId="0" xr:uid="{A6D2172A-B1F4-4A96-A615-8A79141157FF}">
      <text>
        <r>
          <rPr>
            <sz val="12"/>
            <color indexed="81"/>
            <rFont val="MS P ゴシック"/>
            <family val="3"/>
            <charset val="128"/>
          </rPr>
          <t>表記数は、計画に対する変更の増減合計</t>
        </r>
      </text>
    </comment>
    <comment ref="B115" authorId="0" shapeId="0" xr:uid="{DAE01265-172A-4DFF-9A9B-2CCEFFCC00A1}">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20" authorId="0" shapeId="0" xr:uid="{EBA6D40C-87DA-49B2-93F3-AC1FF2F67725}">
      <text>
        <r>
          <rPr>
            <b/>
            <sz val="9"/>
            <color indexed="81"/>
            <rFont val="MS P ゴシック"/>
            <family val="3"/>
            <charset val="128"/>
          </rPr>
          <t>現場閉所の対象となる期間に「○」を入力してください。
（準備期間、後片付け期間、その他除外期間は除く。）</t>
        </r>
      </text>
    </comment>
    <comment ref="B121" authorId="0" shapeId="0" xr:uid="{043BCFEF-ED3A-4323-ACE0-FE741F976B86}">
      <text>
        <r>
          <rPr>
            <b/>
            <sz val="9"/>
            <color indexed="81"/>
            <rFont val="MS P ゴシック"/>
            <family val="3"/>
            <charset val="128"/>
          </rPr>
          <t>現場閉所日を当初に計画し、「○」を入力してください。
ただし、必要休日数以上になるように注意すること。</t>
        </r>
      </text>
    </comment>
    <comment ref="B122" authorId="0" shapeId="0" xr:uid="{B5E7A774-B270-4B4E-8916-C4E61C5EE3B1}">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22" authorId="0" shapeId="0" xr:uid="{1B3F3677-28E4-48C3-852C-9C7776694FA5}">
      <text>
        <r>
          <rPr>
            <sz val="12"/>
            <color indexed="81"/>
            <rFont val="MS P ゴシック"/>
            <family val="3"/>
            <charset val="128"/>
          </rPr>
          <t>表記数は、計画に対する変更の増減合計</t>
        </r>
      </text>
    </comment>
    <comment ref="B123" authorId="0" shapeId="0" xr:uid="{C6B308D6-0276-48EA-9EBC-05C334FEBC6D}">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28" authorId="0" shapeId="0" xr:uid="{68E32711-B030-4D7F-BBFD-7CB5BF7F0F59}">
      <text>
        <r>
          <rPr>
            <b/>
            <sz val="9"/>
            <color indexed="81"/>
            <rFont val="MS P ゴシック"/>
            <family val="3"/>
            <charset val="128"/>
          </rPr>
          <t>現場閉所の対象となる期間に「○」を入力してください。
（準備期間、後片付け期間、その他除外期間は除く。）</t>
        </r>
      </text>
    </comment>
    <comment ref="B129" authorId="0" shapeId="0" xr:uid="{52614FD7-E092-4387-B633-D82B7C07A8A1}">
      <text>
        <r>
          <rPr>
            <b/>
            <sz val="9"/>
            <color indexed="81"/>
            <rFont val="MS P ゴシック"/>
            <family val="3"/>
            <charset val="128"/>
          </rPr>
          <t>現場閉所日を当初に計画し、「○」を入力してください。
ただし、必要休日数以上になるように注意すること。</t>
        </r>
      </text>
    </comment>
    <comment ref="B130" authorId="0" shapeId="0" xr:uid="{A42C9E08-DC00-4881-BC04-6216ED8586F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30" authorId="0" shapeId="0" xr:uid="{F0C3567C-2421-447B-8948-F3E884F04A85}">
      <text>
        <r>
          <rPr>
            <sz val="12"/>
            <color indexed="81"/>
            <rFont val="MS P ゴシック"/>
            <family val="3"/>
            <charset val="128"/>
          </rPr>
          <t>表記数は、計画に対する変更の増減合計</t>
        </r>
      </text>
    </comment>
    <comment ref="B131" authorId="0" shapeId="0" xr:uid="{C4A40090-E32B-4985-8599-D2C5E1D94445}">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36" authorId="0" shapeId="0" xr:uid="{28A32F71-F541-4F8A-A325-B546E1CE0FB5}">
      <text>
        <r>
          <rPr>
            <b/>
            <sz val="9"/>
            <color indexed="81"/>
            <rFont val="MS P ゴシック"/>
            <family val="3"/>
            <charset val="128"/>
          </rPr>
          <t>現場閉所の対象となる期間に「○」を入力してください。
（準備期間、後片付け期間、その他除外期間は除く。）</t>
        </r>
      </text>
    </comment>
    <comment ref="B137" authorId="0" shapeId="0" xr:uid="{C38FA691-0CFF-45BD-9691-10AE56FD7E2B}">
      <text>
        <r>
          <rPr>
            <b/>
            <sz val="9"/>
            <color indexed="81"/>
            <rFont val="MS P ゴシック"/>
            <family val="3"/>
            <charset val="128"/>
          </rPr>
          <t>現場閉所日を当初に計画し、「○」を入力してください。
ただし、必要休日数以上になるように注意すること。</t>
        </r>
      </text>
    </comment>
    <comment ref="B138" authorId="0" shapeId="0" xr:uid="{A719D6A0-A0AD-430F-8487-A3DDAA9B551A}">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38" authorId="0" shapeId="0" xr:uid="{BF85302E-8280-4540-9BA6-E68697F48097}">
      <text>
        <r>
          <rPr>
            <sz val="12"/>
            <color indexed="81"/>
            <rFont val="MS P ゴシック"/>
            <family val="3"/>
            <charset val="128"/>
          </rPr>
          <t>表記数は、計画に対する変更の増減合計</t>
        </r>
      </text>
    </comment>
    <comment ref="B139" authorId="0" shapeId="0" xr:uid="{96DB5A41-AF49-4777-879A-65E206DD9047}">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44" authorId="0" shapeId="0" xr:uid="{2CCBF509-F238-4C92-874B-56FC2FB56BDA}">
      <text>
        <r>
          <rPr>
            <b/>
            <sz val="9"/>
            <color indexed="81"/>
            <rFont val="MS P ゴシック"/>
            <family val="3"/>
            <charset val="128"/>
          </rPr>
          <t>現場閉所の対象となる期間に「○」を入力してください。
（準備期間、後片付け期間、その他除外期間は除く。）</t>
        </r>
      </text>
    </comment>
    <comment ref="B145" authorId="0" shapeId="0" xr:uid="{FE5F5B4A-A767-4634-A96F-5858255DC8D8}">
      <text>
        <r>
          <rPr>
            <b/>
            <sz val="9"/>
            <color indexed="81"/>
            <rFont val="MS P ゴシック"/>
            <family val="3"/>
            <charset val="128"/>
          </rPr>
          <t>現場閉所日を当初に計画し、「○」を入力してください。
ただし、必要休日数以上になるように注意すること。</t>
        </r>
      </text>
    </comment>
    <comment ref="B146" authorId="0" shapeId="0" xr:uid="{B4D32718-11F0-4B6B-B522-0F824188D116}">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46" authorId="0" shapeId="0" xr:uid="{5845CD7E-1E68-40F4-8DF3-F4CC97DEF331}">
      <text>
        <r>
          <rPr>
            <sz val="12"/>
            <color indexed="81"/>
            <rFont val="MS P ゴシック"/>
            <family val="3"/>
            <charset val="128"/>
          </rPr>
          <t>表記数は、計画に対する変更の増減合計</t>
        </r>
      </text>
    </comment>
    <comment ref="B147" authorId="0" shapeId="0" xr:uid="{34C90A09-85E1-4627-BABE-D665717F5588}">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52" authorId="0" shapeId="0" xr:uid="{C9DE9CEE-74B5-4D04-A6D6-CDCC5C251E8D}">
      <text>
        <r>
          <rPr>
            <b/>
            <sz val="9"/>
            <color indexed="81"/>
            <rFont val="MS P ゴシック"/>
            <family val="3"/>
            <charset val="128"/>
          </rPr>
          <t>現場閉所の対象となる期間に「○」を入力してください。
（準備期間、後片付け期間、その他除外期間は除く。）</t>
        </r>
      </text>
    </comment>
    <comment ref="B153" authorId="0" shapeId="0" xr:uid="{3FDD6B89-B927-40AB-81B9-A0D83786F0E0}">
      <text>
        <r>
          <rPr>
            <b/>
            <sz val="9"/>
            <color indexed="81"/>
            <rFont val="MS P ゴシック"/>
            <family val="3"/>
            <charset val="128"/>
          </rPr>
          <t>現場閉所日を当初に計画し、「○」を入力してください。
ただし、必要休日数以上になるように注意すること。</t>
        </r>
      </text>
    </comment>
    <comment ref="B154" authorId="0" shapeId="0" xr:uid="{A6FFF3C7-6D7B-4819-BE5E-BCA4A242B77F}">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54" authorId="0" shapeId="0" xr:uid="{86B646F5-7FAC-474E-9632-4848DB6B293C}">
      <text>
        <r>
          <rPr>
            <sz val="12"/>
            <color indexed="81"/>
            <rFont val="MS P ゴシック"/>
            <family val="3"/>
            <charset val="128"/>
          </rPr>
          <t>表記数は、計画に対する変更の増減合計</t>
        </r>
      </text>
    </comment>
    <comment ref="B155" authorId="0" shapeId="0" xr:uid="{E508B71A-4BE1-4D18-B410-FB6B3A5FECE7}">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60" authorId="0" shapeId="0" xr:uid="{0A21E998-03FB-445E-A3D5-2E5B50B28EDD}">
      <text>
        <r>
          <rPr>
            <b/>
            <sz val="9"/>
            <color indexed="81"/>
            <rFont val="MS P ゴシック"/>
            <family val="3"/>
            <charset val="128"/>
          </rPr>
          <t>現場閉所の対象となる期間に「○」を入力してください。
（準備期間、後片付け期間、その他除外期間は除く。）</t>
        </r>
      </text>
    </comment>
    <comment ref="B161" authorId="0" shapeId="0" xr:uid="{B593D67A-FB8B-4260-96F8-7DB949677999}">
      <text>
        <r>
          <rPr>
            <b/>
            <sz val="9"/>
            <color indexed="81"/>
            <rFont val="MS P ゴシック"/>
            <family val="3"/>
            <charset val="128"/>
          </rPr>
          <t>現場閉所日を当初に計画し、「○」を入力してください。
ただし、必要休日数以上になるように注意すること。</t>
        </r>
      </text>
    </comment>
    <comment ref="B162" authorId="0" shapeId="0" xr:uid="{F91A5B09-0450-4305-9564-E79E2DB4CEC1}">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62" authorId="0" shapeId="0" xr:uid="{45BDA468-0006-4D4C-9A5C-EE16285D35D3}">
      <text>
        <r>
          <rPr>
            <sz val="12"/>
            <color indexed="81"/>
            <rFont val="MS P ゴシック"/>
            <family val="3"/>
            <charset val="128"/>
          </rPr>
          <t>表記数は、計画に対する変更の増減合計</t>
        </r>
      </text>
    </comment>
    <comment ref="B163" authorId="0" shapeId="0" xr:uid="{2B72C316-0598-48BF-B46B-974A6D0AF9E5}">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68" authorId="0" shapeId="0" xr:uid="{2060F631-DAFF-48CA-9317-C490CEC5F575}">
      <text>
        <r>
          <rPr>
            <b/>
            <sz val="9"/>
            <color indexed="81"/>
            <rFont val="MS P ゴシック"/>
            <family val="3"/>
            <charset val="128"/>
          </rPr>
          <t>現場閉所の対象となる期間に「○」を入力してください。
（準備期間、後片付け期間、その他除外期間は除く。）</t>
        </r>
      </text>
    </comment>
    <comment ref="B169" authorId="0" shapeId="0" xr:uid="{3ADE9635-D003-40FF-8274-9531D7C18ACD}">
      <text>
        <r>
          <rPr>
            <b/>
            <sz val="9"/>
            <color indexed="81"/>
            <rFont val="MS P ゴシック"/>
            <family val="3"/>
            <charset val="128"/>
          </rPr>
          <t>現場閉所日を当初に計画し、「○」を入力してください。
ただし、必要休日数以上になるように注意すること。</t>
        </r>
      </text>
    </comment>
    <comment ref="B170" authorId="0" shapeId="0" xr:uid="{32E9183E-9C07-4CAB-9E7B-D99148E614F0}">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70" authorId="0" shapeId="0" xr:uid="{0A6E7B1E-B9E5-4CCE-A40B-CAC01C2B48D8}">
      <text>
        <r>
          <rPr>
            <sz val="12"/>
            <color indexed="81"/>
            <rFont val="MS P ゴシック"/>
            <family val="3"/>
            <charset val="128"/>
          </rPr>
          <t>表記数は、計画に対する変更の増減合計</t>
        </r>
      </text>
    </comment>
    <comment ref="B171" authorId="0" shapeId="0" xr:uid="{7C3A62E6-3854-403A-960E-B0BE088CD9CC}">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76" authorId="0" shapeId="0" xr:uid="{61B62586-35BF-4D9F-BE47-52CDF9EFEB99}">
      <text>
        <r>
          <rPr>
            <b/>
            <sz val="9"/>
            <color indexed="81"/>
            <rFont val="MS P ゴシック"/>
            <family val="3"/>
            <charset val="128"/>
          </rPr>
          <t>現場閉所の対象となる期間に「○」を入力してください。
（準備期間、後片付け期間、その他除外期間は除く。）</t>
        </r>
      </text>
    </comment>
    <comment ref="B177" authorId="0" shapeId="0" xr:uid="{18414EA6-E354-488C-BDD7-4E1AEE98F7BC}">
      <text>
        <r>
          <rPr>
            <b/>
            <sz val="9"/>
            <color indexed="81"/>
            <rFont val="MS P ゴシック"/>
            <family val="3"/>
            <charset val="128"/>
          </rPr>
          <t>現場閉所日を当初に計画し、「○」を入力してください。
ただし、必要休日数以上になるように注意すること。</t>
        </r>
      </text>
    </comment>
    <comment ref="B178" authorId="0" shapeId="0" xr:uid="{5A340FE0-0283-427A-80D1-436EA6E4D282}">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78" authorId="0" shapeId="0" xr:uid="{D94AD9CB-A2CD-43F5-B628-A32288D8B9CA}">
      <text>
        <r>
          <rPr>
            <sz val="12"/>
            <color indexed="81"/>
            <rFont val="MS P ゴシック"/>
            <family val="3"/>
            <charset val="128"/>
          </rPr>
          <t>表記数は、計画に対する変更の増減合計</t>
        </r>
      </text>
    </comment>
    <comment ref="B179" authorId="0" shapeId="0" xr:uid="{2EEBFA62-CDF5-4DAD-AB86-028FF0F095E3}">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84" authorId="0" shapeId="0" xr:uid="{B93811B4-970B-4989-841F-BB862FE1E0CE}">
      <text>
        <r>
          <rPr>
            <b/>
            <sz val="9"/>
            <color indexed="81"/>
            <rFont val="MS P ゴシック"/>
            <family val="3"/>
            <charset val="128"/>
          </rPr>
          <t>現場閉所の対象となる期間に「○」を入力してください。
（準備期間、後片付け期間、その他除外期間は除く。）</t>
        </r>
      </text>
    </comment>
    <comment ref="B185" authorId="0" shapeId="0" xr:uid="{34226C21-CC88-4415-9E0C-6F15A4AE0D9D}">
      <text>
        <r>
          <rPr>
            <b/>
            <sz val="9"/>
            <color indexed="81"/>
            <rFont val="MS P ゴシック"/>
            <family val="3"/>
            <charset val="128"/>
          </rPr>
          <t>現場閉所日を当初に計画し、「○」を入力してください。
ただし、必要休日数以上になるように注意すること。</t>
        </r>
      </text>
    </comment>
    <comment ref="B186" authorId="0" shapeId="0" xr:uid="{DCAFCFDC-DF9A-431C-8E32-31943BC28ED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86" authorId="0" shapeId="0" xr:uid="{6C72A8F6-AAA8-4574-A2E5-BE5779ABE916}">
      <text>
        <r>
          <rPr>
            <sz val="12"/>
            <color indexed="81"/>
            <rFont val="MS P ゴシック"/>
            <family val="3"/>
            <charset val="128"/>
          </rPr>
          <t>表記数は、計画に対する変更の増減合計</t>
        </r>
      </text>
    </comment>
    <comment ref="B187" authorId="0" shapeId="0" xr:uid="{E1E7959D-993B-462B-A73A-2A673AF45A1A}">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192" authorId="0" shapeId="0" xr:uid="{09BD44C0-8DC4-4684-822B-08A776FA53A5}">
      <text>
        <r>
          <rPr>
            <b/>
            <sz val="9"/>
            <color indexed="81"/>
            <rFont val="MS P ゴシック"/>
            <family val="3"/>
            <charset val="128"/>
          </rPr>
          <t>現場閉所の対象となる期間に「○」を入力してください。
（準備期間、後片付け期間、その他除外期間は除く。）</t>
        </r>
      </text>
    </comment>
    <comment ref="B193" authorId="0" shapeId="0" xr:uid="{C1CDCBF3-501C-4A33-BCDA-2D873373B0AA}">
      <text>
        <r>
          <rPr>
            <b/>
            <sz val="9"/>
            <color indexed="81"/>
            <rFont val="MS P ゴシック"/>
            <family val="3"/>
            <charset val="128"/>
          </rPr>
          <t>現場閉所日を当初に計画し、「○」を入力してください。
ただし、必要休日数以上になるように注意すること。</t>
        </r>
      </text>
    </comment>
    <comment ref="B194" authorId="0" shapeId="0" xr:uid="{C3E1E9E4-FCF5-4C0B-ABC7-5D12D4B3CEC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194" authorId="0" shapeId="0" xr:uid="{D0B2BDD0-063E-481A-AF0E-439A3A930FCD}">
      <text>
        <r>
          <rPr>
            <sz val="12"/>
            <color indexed="81"/>
            <rFont val="MS P ゴシック"/>
            <family val="3"/>
            <charset val="128"/>
          </rPr>
          <t>表記数は、計画に対する変更の増減合計</t>
        </r>
      </text>
    </comment>
    <comment ref="B195" authorId="0" shapeId="0" xr:uid="{BDDC5A77-ADBF-4941-B9BE-7343AA94BF97}">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00" authorId="0" shapeId="0" xr:uid="{E3F43A93-6D92-45D7-8FFD-938D40341004}">
      <text>
        <r>
          <rPr>
            <b/>
            <sz val="9"/>
            <color indexed="81"/>
            <rFont val="MS P ゴシック"/>
            <family val="3"/>
            <charset val="128"/>
          </rPr>
          <t>現場閉所の対象となる期間に「○」を入力してください。
（準備期間、後片付け期間、その他除外期間は除く。）</t>
        </r>
      </text>
    </comment>
    <comment ref="B201" authorId="0" shapeId="0" xr:uid="{0D5C9FB5-3812-49CD-928E-1BE1404FE6E4}">
      <text>
        <r>
          <rPr>
            <b/>
            <sz val="9"/>
            <color indexed="81"/>
            <rFont val="MS P ゴシック"/>
            <family val="3"/>
            <charset val="128"/>
          </rPr>
          <t>現場閉所日を当初に計画し、「○」を入力してください。
ただし、必要休日数以上になるように注意すること。</t>
        </r>
      </text>
    </comment>
    <comment ref="B202" authorId="0" shapeId="0" xr:uid="{16A331BD-2CF0-4195-962B-AB2D1F4B2400}">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02" authorId="0" shapeId="0" xr:uid="{C1147922-67A5-4135-A888-258ABD4D1118}">
      <text>
        <r>
          <rPr>
            <sz val="12"/>
            <color indexed="81"/>
            <rFont val="MS P ゴシック"/>
            <family val="3"/>
            <charset val="128"/>
          </rPr>
          <t>表記数は、計画に対する変更の増減合計</t>
        </r>
      </text>
    </comment>
    <comment ref="B203" authorId="0" shapeId="0" xr:uid="{6A000FB2-00D1-4976-85BB-00A80ED2646D}">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08" authorId="0" shapeId="0" xr:uid="{ADE3DFEC-4575-4004-BDC7-01058F0E667B}">
      <text>
        <r>
          <rPr>
            <b/>
            <sz val="9"/>
            <color indexed="81"/>
            <rFont val="MS P ゴシック"/>
            <family val="3"/>
            <charset val="128"/>
          </rPr>
          <t>現場閉所の対象となる期間に「○」を入力してください。
（準備期間、後片付け期間、その他除外期間は除く。）</t>
        </r>
      </text>
    </comment>
    <comment ref="B209" authorId="0" shapeId="0" xr:uid="{96EE9169-5F7E-4A0F-9B4E-27685296503E}">
      <text>
        <r>
          <rPr>
            <b/>
            <sz val="9"/>
            <color indexed="81"/>
            <rFont val="MS P ゴシック"/>
            <family val="3"/>
            <charset val="128"/>
          </rPr>
          <t>現場閉所日を当初に計画し、「○」を入力してください。
ただし、必要休日数以上になるように注意すること。</t>
        </r>
      </text>
    </comment>
    <comment ref="B210" authorId="0" shapeId="0" xr:uid="{272DFCA5-F05C-4A34-819C-D2A63D91E58B}">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10" authorId="0" shapeId="0" xr:uid="{6F259301-5753-4004-A75F-C2B175D6132C}">
      <text>
        <r>
          <rPr>
            <sz val="12"/>
            <color indexed="81"/>
            <rFont val="MS P ゴシック"/>
            <family val="3"/>
            <charset val="128"/>
          </rPr>
          <t>表記数は、計画に対する変更の増減合計</t>
        </r>
      </text>
    </comment>
    <comment ref="B211" authorId="0" shapeId="0" xr:uid="{9B8FF89C-5E4E-49EF-8542-2E339E0C83AA}">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16" authorId="0" shapeId="0" xr:uid="{5AF13EFE-C3D7-445C-9259-D6DDB19189D5}">
      <text>
        <r>
          <rPr>
            <b/>
            <sz val="9"/>
            <color indexed="81"/>
            <rFont val="MS P ゴシック"/>
            <family val="3"/>
            <charset val="128"/>
          </rPr>
          <t>現場閉所の対象となる期間に「○」を入力してください。
（準備期間、後片付け期間、その他除外期間は除く。）</t>
        </r>
      </text>
    </comment>
    <comment ref="B217" authorId="0" shapeId="0" xr:uid="{3CBD3480-3332-4E91-B355-86FAD04E9318}">
      <text>
        <r>
          <rPr>
            <b/>
            <sz val="9"/>
            <color indexed="81"/>
            <rFont val="MS P ゴシック"/>
            <family val="3"/>
            <charset val="128"/>
          </rPr>
          <t>現場閉所日を当初に計画し、「○」を入力してください。
ただし、必要休日数以上になるように注意すること。</t>
        </r>
      </text>
    </comment>
    <comment ref="B218" authorId="0" shapeId="0" xr:uid="{3C730364-A87F-44C1-8427-959C7E31763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18" authorId="0" shapeId="0" xr:uid="{107A8954-CCE5-4B25-8B19-CDE5555A9350}">
      <text>
        <r>
          <rPr>
            <sz val="12"/>
            <color indexed="81"/>
            <rFont val="MS P ゴシック"/>
            <family val="3"/>
            <charset val="128"/>
          </rPr>
          <t>表記数は、計画に対する変更の増減合計</t>
        </r>
      </text>
    </comment>
    <comment ref="B219" authorId="0" shapeId="0" xr:uid="{E0570772-7519-41F7-9AA5-3F9F2E32AF82}">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24" authorId="0" shapeId="0" xr:uid="{CC6FD7DC-DD62-4EDD-A69C-9ECBBB9D300E}">
      <text>
        <r>
          <rPr>
            <b/>
            <sz val="9"/>
            <color indexed="81"/>
            <rFont val="MS P ゴシック"/>
            <family val="3"/>
            <charset val="128"/>
          </rPr>
          <t>現場閉所の対象となる期間に「○」を入力してください。
（準備期間、後片付け期間、その他除外期間は除く。）</t>
        </r>
      </text>
    </comment>
    <comment ref="B225" authorId="0" shapeId="0" xr:uid="{9E2CB41E-0DC9-409A-ABFC-D0FE5692D279}">
      <text>
        <r>
          <rPr>
            <b/>
            <sz val="9"/>
            <color indexed="81"/>
            <rFont val="MS P ゴシック"/>
            <family val="3"/>
            <charset val="128"/>
          </rPr>
          <t>現場閉所日を当初に計画し、「○」を入力してください。
ただし、必要休日数以上になるように注意すること。</t>
        </r>
      </text>
    </comment>
    <comment ref="B226" authorId="0" shapeId="0" xr:uid="{6EAF7305-B8D4-4E74-B5D1-0B084954BEA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26" authorId="0" shapeId="0" xr:uid="{217D82BA-7A3D-4CD4-8C4A-272A251A7CAC}">
      <text>
        <r>
          <rPr>
            <sz val="12"/>
            <color indexed="81"/>
            <rFont val="MS P ゴシック"/>
            <family val="3"/>
            <charset val="128"/>
          </rPr>
          <t>表記数は、計画に対する変更の増減合計</t>
        </r>
      </text>
    </comment>
    <comment ref="B227" authorId="0" shapeId="0" xr:uid="{4617D179-4557-4EE7-A249-D4637D999C40}">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32" authorId="0" shapeId="0" xr:uid="{05241617-A883-4D64-A248-1DDB44089661}">
      <text>
        <r>
          <rPr>
            <b/>
            <sz val="9"/>
            <color indexed="81"/>
            <rFont val="MS P ゴシック"/>
            <family val="3"/>
            <charset val="128"/>
          </rPr>
          <t>現場閉所の対象となる期間に「○」を入力してください。
（準備期間、後片付け期間、その他除外期間は除く。）</t>
        </r>
      </text>
    </comment>
    <comment ref="B233" authorId="0" shapeId="0" xr:uid="{EA248499-63F8-4367-8626-A957051E6D0F}">
      <text>
        <r>
          <rPr>
            <b/>
            <sz val="9"/>
            <color indexed="81"/>
            <rFont val="MS P ゴシック"/>
            <family val="3"/>
            <charset val="128"/>
          </rPr>
          <t>現場閉所日を当初に計画し、「○」を入力してください。
ただし、必要休日数以上になるように注意すること。</t>
        </r>
      </text>
    </comment>
    <comment ref="B234" authorId="0" shapeId="0" xr:uid="{480C1F18-802F-4BA5-B11F-6C5E0109D092}">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34" authorId="0" shapeId="0" xr:uid="{ABA2B73C-37D7-4682-AADD-D7C26C7BC70F}">
      <text>
        <r>
          <rPr>
            <sz val="12"/>
            <color indexed="81"/>
            <rFont val="MS P ゴシック"/>
            <family val="3"/>
            <charset val="128"/>
          </rPr>
          <t>表記数は、計画に対する変更の増減合計</t>
        </r>
      </text>
    </comment>
    <comment ref="B235" authorId="0" shapeId="0" xr:uid="{369DCB51-45FB-41B3-806F-5A949F5C8B95}">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40" authorId="0" shapeId="0" xr:uid="{A9192DE4-5091-47DA-B25B-E94D54FB8817}">
      <text>
        <r>
          <rPr>
            <b/>
            <sz val="9"/>
            <color indexed="81"/>
            <rFont val="MS P ゴシック"/>
            <family val="3"/>
            <charset val="128"/>
          </rPr>
          <t>現場閉所の対象となる期間に「○」を入力してください。
（準備期間、後片付け期間、その他除外期間は除く。）</t>
        </r>
      </text>
    </comment>
    <comment ref="B241" authorId="0" shapeId="0" xr:uid="{EBDA98CA-7E2B-4758-98BB-296E0369AA74}">
      <text>
        <r>
          <rPr>
            <b/>
            <sz val="9"/>
            <color indexed="81"/>
            <rFont val="MS P ゴシック"/>
            <family val="3"/>
            <charset val="128"/>
          </rPr>
          <t>現場閉所日を当初に計画し、「○」を入力してください。
ただし、必要休日数以上になるように注意すること。</t>
        </r>
      </text>
    </comment>
    <comment ref="B242" authorId="0" shapeId="0" xr:uid="{DC19CB1B-E06D-4AF2-BB54-282F81A5947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42" authorId="0" shapeId="0" xr:uid="{5BCE3F6F-A46A-4BA0-9DB4-D5E9736336E4}">
      <text>
        <r>
          <rPr>
            <sz val="12"/>
            <color indexed="81"/>
            <rFont val="MS P ゴシック"/>
            <family val="3"/>
            <charset val="128"/>
          </rPr>
          <t>表記数は、計画に対する変更の増減合計</t>
        </r>
      </text>
    </comment>
    <comment ref="B243" authorId="0" shapeId="0" xr:uid="{1CA12FB5-55B3-466E-8287-6304D286B868}">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48" authorId="0" shapeId="0" xr:uid="{252DFFF7-83DC-466A-AF60-D881BB321AE4}">
      <text>
        <r>
          <rPr>
            <b/>
            <sz val="9"/>
            <color indexed="81"/>
            <rFont val="MS P ゴシック"/>
            <family val="3"/>
            <charset val="128"/>
          </rPr>
          <t>現場閉所の対象となる期間に「○」を入力してください。
（準備期間、後片付け期間、その他除外期間は除く。）</t>
        </r>
      </text>
    </comment>
    <comment ref="B249" authorId="0" shapeId="0" xr:uid="{7E456A63-DB02-4978-AFF5-170CAFDE820B}">
      <text>
        <r>
          <rPr>
            <b/>
            <sz val="9"/>
            <color indexed="81"/>
            <rFont val="MS P ゴシック"/>
            <family val="3"/>
            <charset val="128"/>
          </rPr>
          <t>現場閉所日を当初に計画し、「○」を入力してください。
ただし、必要休日数以上になるように注意すること。</t>
        </r>
      </text>
    </comment>
    <comment ref="B250" authorId="0" shapeId="0" xr:uid="{C48A5502-593C-4844-A5D1-5411FCDEE1FD}">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50" authorId="0" shapeId="0" xr:uid="{53037805-8EAF-4AB6-BFE0-4B384EE06619}">
      <text>
        <r>
          <rPr>
            <sz val="12"/>
            <color indexed="81"/>
            <rFont val="MS P ゴシック"/>
            <family val="3"/>
            <charset val="128"/>
          </rPr>
          <t>表記数は、計画に対する変更の増減合計</t>
        </r>
      </text>
    </comment>
    <comment ref="B251" authorId="0" shapeId="0" xr:uid="{B8BD4F0A-6E36-4A85-9B0F-E8BFAE9E33F4}">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56" authorId="0" shapeId="0" xr:uid="{4B0E1188-FC31-4219-A30E-313CCE2F4C9F}">
      <text>
        <r>
          <rPr>
            <b/>
            <sz val="9"/>
            <color indexed="81"/>
            <rFont val="MS P ゴシック"/>
            <family val="3"/>
            <charset val="128"/>
          </rPr>
          <t>現場閉所の対象となる期間に「○」を入力してください。
（準備期間、後片付け期間、その他除外期間は除く。）</t>
        </r>
      </text>
    </comment>
    <comment ref="B257" authorId="0" shapeId="0" xr:uid="{FC98A0F1-8DDB-424F-9A01-5847B3B9E9DA}">
      <text>
        <r>
          <rPr>
            <b/>
            <sz val="9"/>
            <color indexed="81"/>
            <rFont val="MS P ゴシック"/>
            <family val="3"/>
            <charset val="128"/>
          </rPr>
          <t>現場閉所日を当初に計画し、「○」を入力してください。
ただし、必要休日数以上になるように注意すること。</t>
        </r>
      </text>
    </comment>
    <comment ref="B258" authorId="0" shapeId="0" xr:uid="{0CF8E64B-F8CB-4B75-8C2F-C58A0C40EF35}">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58" authorId="0" shapeId="0" xr:uid="{1015C4A2-A72E-4D1E-BDFD-0D4BCD266AC1}">
      <text>
        <r>
          <rPr>
            <sz val="12"/>
            <color indexed="81"/>
            <rFont val="MS P ゴシック"/>
            <family val="3"/>
            <charset val="128"/>
          </rPr>
          <t>表記数は、計画に対する変更の増減合計</t>
        </r>
      </text>
    </comment>
    <comment ref="B259" authorId="0" shapeId="0" xr:uid="{9912FF66-6625-41F1-A43D-55FB98035FD0}">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64" authorId="0" shapeId="0" xr:uid="{5E1EBBD5-E959-4E33-8A55-71FF7FCC292D}">
      <text>
        <r>
          <rPr>
            <b/>
            <sz val="9"/>
            <color indexed="81"/>
            <rFont val="MS P ゴシック"/>
            <family val="3"/>
            <charset val="128"/>
          </rPr>
          <t>現場閉所の対象となる期間に「○」を入力してください。
（準備期間、後片付け期間、その他除外期間は除く。）</t>
        </r>
      </text>
    </comment>
    <comment ref="B265" authorId="0" shapeId="0" xr:uid="{80CDB414-46C1-4A81-AA06-0158563A5069}">
      <text>
        <r>
          <rPr>
            <b/>
            <sz val="9"/>
            <color indexed="81"/>
            <rFont val="MS P ゴシック"/>
            <family val="3"/>
            <charset val="128"/>
          </rPr>
          <t>現場閉所日を当初に計画し、「○」を入力してください。
ただし、必要休日数以上になるように注意すること。</t>
        </r>
      </text>
    </comment>
    <comment ref="B266" authorId="0" shapeId="0" xr:uid="{3F60A4AF-FE21-4272-BC59-C40B23D9AC65}">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66" authorId="0" shapeId="0" xr:uid="{51432725-EE3A-4D9A-8852-B6B2E19D53F3}">
      <text>
        <r>
          <rPr>
            <sz val="12"/>
            <color indexed="81"/>
            <rFont val="MS P ゴシック"/>
            <family val="3"/>
            <charset val="128"/>
          </rPr>
          <t>表記数は、計画に対する変更の増減合計</t>
        </r>
      </text>
    </comment>
    <comment ref="B267" authorId="0" shapeId="0" xr:uid="{E0C88E10-DCEA-4323-A284-66072AC2F22C}">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72" authorId="0" shapeId="0" xr:uid="{91042742-D05B-4492-93C1-18A011FC25F2}">
      <text>
        <r>
          <rPr>
            <b/>
            <sz val="9"/>
            <color indexed="81"/>
            <rFont val="MS P ゴシック"/>
            <family val="3"/>
            <charset val="128"/>
          </rPr>
          <t>現場閉所の対象となる期間に「○」を入力してください。
（準備期間、後片付け期間、その他除外期間は除く。）</t>
        </r>
      </text>
    </comment>
    <comment ref="B273" authorId="0" shapeId="0" xr:uid="{56367635-8D0A-4A37-9E73-55E3BF4AA549}">
      <text>
        <r>
          <rPr>
            <b/>
            <sz val="9"/>
            <color indexed="81"/>
            <rFont val="MS P ゴシック"/>
            <family val="3"/>
            <charset val="128"/>
          </rPr>
          <t>現場閉所日を当初に計画し、「○」を入力してください。
ただし、必要休日数以上になるように注意すること。</t>
        </r>
      </text>
    </comment>
    <comment ref="B274" authorId="0" shapeId="0" xr:uid="{D01FA9F6-7648-4088-86BC-4F9902B0BF7D}">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74" authorId="0" shapeId="0" xr:uid="{C92901EB-2255-4B3E-A6D3-F37FEE5DF550}">
      <text>
        <r>
          <rPr>
            <sz val="12"/>
            <color indexed="81"/>
            <rFont val="MS P ゴシック"/>
            <family val="3"/>
            <charset val="128"/>
          </rPr>
          <t>表記数は、計画に対する変更の増減合計</t>
        </r>
      </text>
    </comment>
    <comment ref="B275" authorId="0" shapeId="0" xr:uid="{D95B67E8-2B16-4539-98B0-3E8E34C51AF4}">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80" authorId="0" shapeId="0" xr:uid="{4A1A05E0-D7FF-4F7E-88B0-3A460F16F9BC}">
      <text>
        <r>
          <rPr>
            <b/>
            <sz val="9"/>
            <color indexed="81"/>
            <rFont val="MS P ゴシック"/>
            <family val="3"/>
            <charset val="128"/>
          </rPr>
          <t>現場閉所の対象となる期間に「○」を入力してください。
（準備期間、後片付け期間、その他除外期間は除く。）</t>
        </r>
      </text>
    </comment>
    <comment ref="B281" authorId="0" shapeId="0" xr:uid="{64DCF3AB-C8C7-4FDA-8602-F647EC6069DB}">
      <text>
        <r>
          <rPr>
            <b/>
            <sz val="9"/>
            <color indexed="81"/>
            <rFont val="MS P ゴシック"/>
            <family val="3"/>
            <charset val="128"/>
          </rPr>
          <t>現場閉所日を当初に計画し、「○」を入力してください。
ただし、必要休日数以上になるように注意すること。</t>
        </r>
      </text>
    </comment>
    <comment ref="B282" authorId="0" shapeId="0" xr:uid="{FE023A45-AF74-445E-876C-B6DF3682E6F2}">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82" authorId="0" shapeId="0" xr:uid="{2737D7B7-A304-4978-A95E-3445A5BF3C52}">
      <text>
        <r>
          <rPr>
            <sz val="12"/>
            <color indexed="81"/>
            <rFont val="MS P ゴシック"/>
            <family val="3"/>
            <charset val="128"/>
          </rPr>
          <t>表記数は、計画に対する変更の増減合計</t>
        </r>
      </text>
    </comment>
    <comment ref="B283" authorId="0" shapeId="0" xr:uid="{30D5DB5F-9E05-483E-B764-460128503A51}">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88" authorId="0" shapeId="0" xr:uid="{173D3A14-D113-4244-8132-2690B6661AC0}">
      <text>
        <r>
          <rPr>
            <b/>
            <sz val="9"/>
            <color indexed="81"/>
            <rFont val="MS P ゴシック"/>
            <family val="3"/>
            <charset val="128"/>
          </rPr>
          <t>現場閉所の対象となる期間に「○」を入力してください。
（準備期間、後片付け期間、その他除外期間は除く。）</t>
        </r>
      </text>
    </comment>
    <comment ref="B289" authorId="0" shapeId="0" xr:uid="{076FB9FA-B2F2-4A68-BAB6-54933DFB0501}">
      <text>
        <r>
          <rPr>
            <b/>
            <sz val="9"/>
            <color indexed="81"/>
            <rFont val="MS P ゴシック"/>
            <family val="3"/>
            <charset val="128"/>
          </rPr>
          <t>現場閉所日を当初に計画し、「○」を入力してください。
ただし、必要休日数以上になるように注意すること。</t>
        </r>
      </text>
    </comment>
    <comment ref="B290" authorId="0" shapeId="0" xr:uid="{D20373B9-DF76-4976-AD36-8CD5F58D6AA3}">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90" authorId="0" shapeId="0" xr:uid="{7FC4F2F1-17AB-4F48-8605-EF5B31403BB6}">
      <text>
        <r>
          <rPr>
            <sz val="12"/>
            <color indexed="81"/>
            <rFont val="MS P ゴシック"/>
            <family val="3"/>
            <charset val="128"/>
          </rPr>
          <t>表記数は、計画に対する変更の増減合計</t>
        </r>
      </text>
    </comment>
    <comment ref="B291" authorId="0" shapeId="0" xr:uid="{0474A1E0-35C2-47BF-95C6-366A067D0F00}">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296" authorId="0" shapeId="0" xr:uid="{495345B2-6467-4400-967C-E3DA2DAAB719}">
      <text>
        <r>
          <rPr>
            <b/>
            <sz val="9"/>
            <color indexed="81"/>
            <rFont val="MS P ゴシック"/>
            <family val="3"/>
            <charset val="128"/>
          </rPr>
          <t>現場閉所の対象となる期間に「○」を入力してください。
（準備期間、後片付け期間、その他除外期間は除く。）</t>
        </r>
      </text>
    </comment>
    <comment ref="B297" authorId="0" shapeId="0" xr:uid="{B06C355A-DDAF-4317-8D7D-AC5CDBC49EDE}">
      <text>
        <r>
          <rPr>
            <b/>
            <sz val="9"/>
            <color indexed="81"/>
            <rFont val="MS P ゴシック"/>
            <family val="3"/>
            <charset val="128"/>
          </rPr>
          <t>現場閉所日を当初に計画し、「○」を入力してください。
ただし、必要休日数以上になるように注意すること。</t>
        </r>
      </text>
    </comment>
    <comment ref="B298" authorId="0" shapeId="0" xr:uid="{61D9C465-B50E-47A2-A086-938946F30FE7}">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298" authorId="0" shapeId="0" xr:uid="{0B11B260-D0C6-4D98-AC17-EE4A7C2EDF8D}">
      <text>
        <r>
          <rPr>
            <sz val="12"/>
            <color indexed="81"/>
            <rFont val="MS P ゴシック"/>
            <family val="3"/>
            <charset val="128"/>
          </rPr>
          <t>表記数は、計画に対する変更の増減合計</t>
        </r>
      </text>
    </comment>
    <comment ref="B299" authorId="0" shapeId="0" xr:uid="{AFF81421-35CC-4188-879B-F31C8FEB6458}">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04" authorId="0" shapeId="0" xr:uid="{B5F31ECB-E728-46D9-A7E5-A6B5C6007DE6}">
      <text>
        <r>
          <rPr>
            <b/>
            <sz val="9"/>
            <color indexed="81"/>
            <rFont val="MS P ゴシック"/>
            <family val="3"/>
            <charset val="128"/>
          </rPr>
          <t>現場閉所の対象となる期間に「○」を入力してください。
（準備期間、後片付け期間、その他除外期間は除く。）</t>
        </r>
      </text>
    </comment>
    <comment ref="B305" authorId="0" shapeId="0" xr:uid="{DEFC0DBA-E825-4CB3-87D4-707F6D4266C0}">
      <text>
        <r>
          <rPr>
            <b/>
            <sz val="9"/>
            <color indexed="81"/>
            <rFont val="MS P ゴシック"/>
            <family val="3"/>
            <charset val="128"/>
          </rPr>
          <t>現場閉所日を当初に計画し、「○」を入力してください。
ただし、必要休日数以上になるように注意すること。</t>
        </r>
      </text>
    </comment>
    <comment ref="B306" authorId="0" shapeId="0" xr:uid="{B540DD18-5DAD-45FE-9C59-69438AE61A62}">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06" authorId="0" shapeId="0" xr:uid="{AFC8BAD4-5FC1-400C-B373-6A6E9904084B}">
      <text>
        <r>
          <rPr>
            <sz val="12"/>
            <color indexed="81"/>
            <rFont val="MS P ゴシック"/>
            <family val="3"/>
            <charset val="128"/>
          </rPr>
          <t>表記数は、計画に対する変更の増減合計</t>
        </r>
      </text>
    </comment>
    <comment ref="B307" authorId="0" shapeId="0" xr:uid="{6021C6C2-666A-449C-85FF-773ADF5153A9}">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12" authorId="0" shapeId="0" xr:uid="{C0CBA664-EC95-4F5E-98D5-61BAA0F52ED6}">
      <text>
        <r>
          <rPr>
            <b/>
            <sz val="9"/>
            <color indexed="81"/>
            <rFont val="MS P ゴシック"/>
            <family val="3"/>
            <charset val="128"/>
          </rPr>
          <t>現場閉所の対象となる期間に「○」を入力してください。
（準備期間、後片付け期間、その他除外期間は除く。）</t>
        </r>
      </text>
    </comment>
    <comment ref="B313" authorId="0" shapeId="0" xr:uid="{EBFCEF7D-7791-4898-8C84-0316CA57233C}">
      <text>
        <r>
          <rPr>
            <b/>
            <sz val="9"/>
            <color indexed="81"/>
            <rFont val="MS P ゴシック"/>
            <family val="3"/>
            <charset val="128"/>
          </rPr>
          <t>現場閉所日を当初に計画し、「○」を入力してください。
ただし、必要休日数以上になるように注意すること。</t>
        </r>
      </text>
    </comment>
    <comment ref="B314" authorId="0" shapeId="0" xr:uid="{E3FD3063-7E29-4D04-8AEE-27DABDAF75AA}">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14" authorId="0" shapeId="0" xr:uid="{94687541-1243-4A18-940E-45B724034A9C}">
      <text>
        <r>
          <rPr>
            <sz val="12"/>
            <color indexed="81"/>
            <rFont val="MS P ゴシック"/>
            <family val="3"/>
            <charset val="128"/>
          </rPr>
          <t>表記数は、計画に対する変更の増減合計</t>
        </r>
      </text>
    </comment>
    <comment ref="B315" authorId="0" shapeId="0" xr:uid="{C0686786-E3DD-454A-8D66-33A4203A3B33}">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20" authorId="0" shapeId="0" xr:uid="{04437196-E764-4BD3-A290-717D542547F1}">
      <text>
        <r>
          <rPr>
            <b/>
            <sz val="9"/>
            <color indexed="81"/>
            <rFont val="MS P ゴシック"/>
            <family val="3"/>
            <charset val="128"/>
          </rPr>
          <t>現場閉所の対象となる期間に「○」を入力してください。
（準備期間、後片付け期間、その他除外期間は除く。）</t>
        </r>
      </text>
    </comment>
    <comment ref="B321" authorId="0" shapeId="0" xr:uid="{ADD96F74-33E2-4877-A6A2-49A52B859E75}">
      <text>
        <r>
          <rPr>
            <b/>
            <sz val="9"/>
            <color indexed="81"/>
            <rFont val="MS P ゴシック"/>
            <family val="3"/>
            <charset val="128"/>
          </rPr>
          <t>現場閉所日を当初に計画し、「○」を入力してください。
ただし、必要休日数以上になるように注意すること。</t>
        </r>
      </text>
    </comment>
    <comment ref="B322" authorId="0" shapeId="0" xr:uid="{6956D0B2-3DD0-4106-90CD-9FC5C5CBA7DE}">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22" authorId="0" shapeId="0" xr:uid="{10B1A66B-6ABB-4CE3-AF58-D3813465AFED}">
      <text>
        <r>
          <rPr>
            <sz val="12"/>
            <color indexed="81"/>
            <rFont val="MS P ゴシック"/>
            <family val="3"/>
            <charset val="128"/>
          </rPr>
          <t>表記数は、計画に対する変更の増減合計</t>
        </r>
      </text>
    </comment>
    <comment ref="B323" authorId="0" shapeId="0" xr:uid="{A0B54AAF-E153-49C9-914D-12B469D23E67}">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28" authorId="0" shapeId="0" xr:uid="{E9702336-9E9A-493F-ABED-9DDF10D68336}">
      <text>
        <r>
          <rPr>
            <b/>
            <sz val="9"/>
            <color indexed="81"/>
            <rFont val="MS P ゴシック"/>
            <family val="3"/>
            <charset val="128"/>
          </rPr>
          <t>現場閉所の対象となる期間に「○」を入力してください。
（準備期間、後片付け期間、その他除外期間は除く。）</t>
        </r>
      </text>
    </comment>
    <comment ref="B329" authorId="0" shapeId="0" xr:uid="{F89DF42D-D4C0-4704-9602-D346E932ADC8}">
      <text>
        <r>
          <rPr>
            <b/>
            <sz val="9"/>
            <color indexed="81"/>
            <rFont val="MS P ゴシック"/>
            <family val="3"/>
            <charset val="128"/>
          </rPr>
          <t>現場閉所日を当初に計画し、「○」を入力してください。
ただし、必要休日数以上になるように注意すること。</t>
        </r>
      </text>
    </comment>
    <comment ref="B330" authorId="0" shapeId="0" xr:uid="{74BB50EE-D6C7-4668-9E15-182ECF472A4E}">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30" authorId="0" shapeId="0" xr:uid="{CB677031-D843-4EAF-B930-4618D85532C5}">
      <text>
        <r>
          <rPr>
            <sz val="12"/>
            <color indexed="81"/>
            <rFont val="MS P ゴシック"/>
            <family val="3"/>
            <charset val="128"/>
          </rPr>
          <t>表記数は、計画に対する変更の増減合計</t>
        </r>
      </text>
    </comment>
    <comment ref="B331" authorId="0" shapeId="0" xr:uid="{33EA86E9-E6FE-489F-B00D-F477508290E5}">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36" authorId="0" shapeId="0" xr:uid="{79B6159B-F7B7-4046-8A23-304282AA9A93}">
      <text>
        <r>
          <rPr>
            <b/>
            <sz val="9"/>
            <color indexed="81"/>
            <rFont val="MS P ゴシック"/>
            <family val="3"/>
            <charset val="128"/>
          </rPr>
          <t>現場閉所の対象となる期間に「○」を入力してください。
（準備期間、後片付け期間、その他除外期間は除く。）</t>
        </r>
      </text>
    </comment>
    <comment ref="B337" authorId="0" shapeId="0" xr:uid="{6F62B4B5-4F38-413B-9646-BEB07CF676EC}">
      <text>
        <r>
          <rPr>
            <b/>
            <sz val="9"/>
            <color indexed="81"/>
            <rFont val="MS P ゴシック"/>
            <family val="3"/>
            <charset val="128"/>
          </rPr>
          <t>現場閉所日を当初に計画し、「○」を入力してください。
ただし、必要休日数以上になるように注意すること。</t>
        </r>
      </text>
    </comment>
    <comment ref="B338" authorId="0" shapeId="0" xr:uid="{F9258C05-BDBA-47E9-9B05-CB3A83BB600F}">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38" authorId="0" shapeId="0" xr:uid="{B63B6F80-04DF-4A5D-95F9-8988C856943A}">
      <text>
        <r>
          <rPr>
            <sz val="12"/>
            <color indexed="81"/>
            <rFont val="MS P ゴシック"/>
            <family val="3"/>
            <charset val="128"/>
          </rPr>
          <t>表記数は、計画に対する変更の増減合計</t>
        </r>
      </text>
    </comment>
    <comment ref="B339" authorId="0" shapeId="0" xr:uid="{0C3FCA72-2A30-4D56-9B06-A2AF6AC2054D}">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44" authorId="0" shapeId="0" xr:uid="{15ACC0FD-E445-4BD4-8C16-A4198FCA4687}">
      <text>
        <r>
          <rPr>
            <b/>
            <sz val="9"/>
            <color indexed="81"/>
            <rFont val="MS P ゴシック"/>
            <family val="3"/>
            <charset val="128"/>
          </rPr>
          <t>現場閉所の対象となる期間に「○」を入力してください。
（準備期間、後片付け期間、その他除外期間は除く。）</t>
        </r>
      </text>
    </comment>
    <comment ref="B345" authorId="0" shapeId="0" xr:uid="{DDF280FA-EA20-4E45-A517-1A8FABD7951D}">
      <text>
        <r>
          <rPr>
            <b/>
            <sz val="9"/>
            <color indexed="81"/>
            <rFont val="MS P ゴシック"/>
            <family val="3"/>
            <charset val="128"/>
          </rPr>
          <t>現場閉所日を当初に計画し、「○」を入力してください。
ただし、必要休日数以上になるように注意すること。</t>
        </r>
      </text>
    </comment>
    <comment ref="B346" authorId="0" shapeId="0" xr:uid="{2E83EFB4-BB61-46F4-9DB0-E28AC6918992}">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46" authorId="0" shapeId="0" xr:uid="{1AF1FA33-0FAB-46B9-B39C-CBFFF6453891}">
      <text>
        <r>
          <rPr>
            <sz val="12"/>
            <color indexed="81"/>
            <rFont val="MS P ゴシック"/>
            <family val="3"/>
            <charset val="128"/>
          </rPr>
          <t>表記数は、計画に対する変更の増減合計</t>
        </r>
      </text>
    </comment>
    <comment ref="B347" authorId="0" shapeId="0" xr:uid="{7082D6BC-7B42-4968-9A31-CDA50C98BD6F}">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52" authorId="0" shapeId="0" xr:uid="{E28432C1-8838-4C64-849F-E048D7A2D9A9}">
      <text>
        <r>
          <rPr>
            <b/>
            <sz val="9"/>
            <color indexed="81"/>
            <rFont val="MS P ゴシック"/>
            <family val="3"/>
            <charset val="128"/>
          </rPr>
          <t>現場閉所の対象となる期間に「○」を入力してください。
（準備期間、後片付け期間、その他除外期間は除く。）</t>
        </r>
      </text>
    </comment>
    <comment ref="B353" authorId="0" shapeId="0" xr:uid="{71961CB6-5818-40AA-91FC-D185C0A44CC6}">
      <text>
        <r>
          <rPr>
            <b/>
            <sz val="9"/>
            <color indexed="81"/>
            <rFont val="MS P ゴシック"/>
            <family val="3"/>
            <charset val="128"/>
          </rPr>
          <t>現場閉所日を当初に計画し、「○」を入力してください。
ただし、必要休日数以上になるように注意すること。</t>
        </r>
      </text>
    </comment>
    <comment ref="B354" authorId="0" shapeId="0" xr:uid="{7BBA59EA-10F2-4699-9B79-77B70E5D045D}">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54" authorId="0" shapeId="0" xr:uid="{DA5B9BD4-19B3-4E5F-8D0C-1758610408D4}">
      <text>
        <r>
          <rPr>
            <sz val="12"/>
            <color indexed="81"/>
            <rFont val="MS P ゴシック"/>
            <family val="3"/>
            <charset val="128"/>
          </rPr>
          <t>表記数は、計画に対する変更の増減合計</t>
        </r>
      </text>
    </comment>
    <comment ref="B355" authorId="0" shapeId="0" xr:uid="{438B2251-5725-4062-BDA0-D2B696401DDF}">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60" authorId="0" shapeId="0" xr:uid="{F357EDF3-5FE0-4BE1-8788-C93A8B1DE629}">
      <text>
        <r>
          <rPr>
            <b/>
            <sz val="9"/>
            <color indexed="81"/>
            <rFont val="MS P ゴシック"/>
            <family val="3"/>
            <charset val="128"/>
          </rPr>
          <t>現場閉所の対象となる期間に「○」を入力してください。
（準備期間、後片付け期間、その他除外期間は除く。）</t>
        </r>
      </text>
    </comment>
    <comment ref="B361" authorId="0" shapeId="0" xr:uid="{98E44686-73D8-44E9-A477-B5371DAE1807}">
      <text>
        <r>
          <rPr>
            <b/>
            <sz val="9"/>
            <color indexed="81"/>
            <rFont val="MS P ゴシック"/>
            <family val="3"/>
            <charset val="128"/>
          </rPr>
          <t>現場閉所日を当初に計画し、「○」を入力してください。
ただし、必要休日数以上になるように注意すること。</t>
        </r>
      </text>
    </comment>
    <comment ref="B362" authorId="0" shapeId="0" xr:uid="{DE1F02BE-3311-4BD0-8F9D-CDFC58CBE4E7}">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62" authorId="0" shapeId="0" xr:uid="{B856ABE3-71AA-41B1-B38D-ECB33A543930}">
      <text>
        <r>
          <rPr>
            <sz val="12"/>
            <color indexed="81"/>
            <rFont val="MS P ゴシック"/>
            <family val="3"/>
            <charset val="128"/>
          </rPr>
          <t>表記数は、計画に対する変更の増減合計</t>
        </r>
      </text>
    </comment>
    <comment ref="B363" authorId="0" shapeId="0" xr:uid="{FB57E45D-2115-48CF-B63C-C82556A4CF13}">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68" authorId="0" shapeId="0" xr:uid="{D7BA62B0-08A0-49E8-882E-C80CDA411E90}">
      <text>
        <r>
          <rPr>
            <b/>
            <sz val="9"/>
            <color indexed="81"/>
            <rFont val="MS P ゴシック"/>
            <family val="3"/>
            <charset val="128"/>
          </rPr>
          <t>現場閉所の対象となる期間に「○」を入力してください。
（準備期間、後片付け期間、その他除外期間は除く。）</t>
        </r>
      </text>
    </comment>
    <comment ref="B369" authorId="0" shapeId="0" xr:uid="{83814EF2-5CF1-4101-A55F-E34023AD1D2D}">
      <text>
        <r>
          <rPr>
            <b/>
            <sz val="9"/>
            <color indexed="81"/>
            <rFont val="MS P ゴシック"/>
            <family val="3"/>
            <charset val="128"/>
          </rPr>
          <t>現場閉所日を当初に計画し、「○」を入力してください。
ただし、必要休日数以上になるように注意すること。</t>
        </r>
      </text>
    </comment>
    <comment ref="B370" authorId="0" shapeId="0" xr:uid="{2B6F8085-3686-488B-9B06-703AFC13F93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70" authorId="0" shapeId="0" xr:uid="{37B8EA3F-04F5-4B7A-BAD2-95F71489A64C}">
      <text>
        <r>
          <rPr>
            <sz val="12"/>
            <color indexed="81"/>
            <rFont val="MS P ゴシック"/>
            <family val="3"/>
            <charset val="128"/>
          </rPr>
          <t>表記数は、計画に対する変更の増減合計</t>
        </r>
      </text>
    </comment>
    <comment ref="B371" authorId="0" shapeId="0" xr:uid="{648FADE2-39F5-43CE-BEDC-E290F066FB8C}">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76" authorId="0" shapeId="0" xr:uid="{62027561-7FA3-45DD-A537-A4B0A54C2D02}">
      <text>
        <r>
          <rPr>
            <b/>
            <sz val="9"/>
            <color indexed="81"/>
            <rFont val="MS P ゴシック"/>
            <family val="3"/>
            <charset val="128"/>
          </rPr>
          <t>現場閉所の対象となる期間に「○」を入力してください。
（準備期間、後片付け期間、その他除外期間は除く。）</t>
        </r>
      </text>
    </comment>
    <comment ref="B377" authorId="0" shapeId="0" xr:uid="{E09A3C5C-0444-4CEB-9846-3E37E8DB55FB}">
      <text>
        <r>
          <rPr>
            <b/>
            <sz val="9"/>
            <color indexed="81"/>
            <rFont val="MS P ゴシック"/>
            <family val="3"/>
            <charset val="128"/>
          </rPr>
          <t>現場閉所日を当初に計画し、「○」を入力してください。
ただし、必要休日数以上になるように注意すること。</t>
        </r>
      </text>
    </comment>
    <comment ref="B378" authorId="0" shapeId="0" xr:uid="{999756EB-9068-41E8-8D12-9BA158344715}">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78" authorId="0" shapeId="0" xr:uid="{8ACE0447-80B5-4D49-8CB8-8487C6F1BD3C}">
      <text>
        <r>
          <rPr>
            <sz val="12"/>
            <color indexed="81"/>
            <rFont val="MS P ゴシック"/>
            <family val="3"/>
            <charset val="128"/>
          </rPr>
          <t>表記数は、計画に対する変更の増減合計</t>
        </r>
      </text>
    </comment>
    <comment ref="B379" authorId="0" shapeId="0" xr:uid="{1EB0A8E9-AFC5-4EE1-AD50-1791FD6C0611}">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84" authorId="0" shapeId="0" xr:uid="{CB71F778-1CDB-4E8C-BC4F-3C3EAC532A35}">
      <text>
        <r>
          <rPr>
            <b/>
            <sz val="9"/>
            <color indexed="81"/>
            <rFont val="MS P ゴシック"/>
            <family val="3"/>
            <charset val="128"/>
          </rPr>
          <t>現場閉所の対象となる期間に「○」を入力してください。
（準備期間、後片付け期間、その他除外期間は除く。）</t>
        </r>
      </text>
    </comment>
    <comment ref="B385" authorId="0" shapeId="0" xr:uid="{8F1CA6C7-6370-44DB-BEC2-56A8595F5B4F}">
      <text>
        <r>
          <rPr>
            <b/>
            <sz val="9"/>
            <color indexed="81"/>
            <rFont val="MS P ゴシック"/>
            <family val="3"/>
            <charset val="128"/>
          </rPr>
          <t>現場閉所日を当初に計画し、「○」を入力してください。
ただし、必要休日数以上になるように注意すること。</t>
        </r>
      </text>
    </comment>
    <comment ref="B386" authorId="0" shapeId="0" xr:uid="{AA3E7463-5B8F-4CD6-88B7-85E7F1A4805E}">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86" authorId="0" shapeId="0" xr:uid="{7702801A-EA3B-48F4-9A95-CCF7BE39127B}">
      <text>
        <r>
          <rPr>
            <sz val="12"/>
            <color indexed="81"/>
            <rFont val="MS P ゴシック"/>
            <family val="3"/>
            <charset val="128"/>
          </rPr>
          <t>表記数は、計画に対する変更の増減合計</t>
        </r>
      </text>
    </comment>
    <comment ref="B387" authorId="0" shapeId="0" xr:uid="{FD26CB9C-1085-4DA3-818E-F0BE3016A906}">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 ref="A392" authorId="0" shapeId="0" xr:uid="{26CCEBD7-C6C7-47DF-B0E3-21357817DD38}">
      <text>
        <r>
          <rPr>
            <b/>
            <sz val="9"/>
            <color indexed="81"/>
            <rFont val="MS P ゴシック"/>
            <family val="3"/>
            <charset val="128"/>
          </rPr>
          <t>現場閉所の対象となる期間に「○」を入力してください。
（準備期間、後片付け期間、その他除外期間は除く。）</t>
        </r>
      </text>
    </comment>
    <comment ref="B393" authorId="0" shapeId="0" xr:uid="{64047B4E-E871-40C9-9144-5A32873F9527}">
      <text>
        <r>
          <rPr>
            <b/>
            <sz val="9"/>
            <color indexed="81"/>
            <rFont val="MS P ゴシック"/>
            <family val="3"/>
            <charset val="128"/>
          </rPr>
          <t>現場閉所日を当初に計画し、「○」を入力してください。
ただし、必要休日数以上になるように注意すること。</t>
        </r>
      </text>
    </comment>
    <comment ref="B394" authorId="0" shapeId="0" xr:uid="{711B51C8-7CFA-4922-8A89-FA9CEF013D69}">
      <text>
        <r>
          <rPr>
            <b/>
            <sz val="9"/>
            <color indexed="81"/>
            <rFont val="MS P ゴシック"/>
            <family val="3"/>
            <charset val="128"/>
          </rPr>
          <t>当初計画の現場閉所日に変更又は追加があった場合は、
変更で現場閉所しなくなった日に「✕」を入力し、
変更又は追加で現場閉所することになった日に「○」を入力してください。</t>
        </r>
      </text>
    </comment>
    <comment ref="AH394" authorId="0" shapeId="0" xr:uid="{F63E0EEA-7CEF-4C54-A429-88085D1C70D9}">
      <text>
        <r>
          <rPr>
            <sz val="12"/>
            <color indexed="81"/>
            <rFont val="MS P ゴシック"/>
            <family val="3"/>
            <charset val="128"/>
          </rPr>
          <t>表記数は、計画に対する変更の増減合計</t>
        </r>
      </text>
    </comment>
    <comment ref="B395" authorId="0" shapeId="0" xr:uid="{819D7F43-E825-4179-85A8-72C6097A13F0}">
      <text>
        <r>
          <rPr>
            <b/>
            <sz val="9"/>
            <color indexed="81"/>
            <rFont val="MS P ゴシック"/>
            <family val="3"/>
            <charset val="128"/>
          </rPr>
          <t>実際に現場閉所した日に「○」を入力してください。
なお、現場閉所日数が必要休日数未満になった場合は、
補正分を全額減額変更しますので、ご注意ください。</t>
        </r>
      </text>
    </comment>
  </commentList>
</comments>
</file>

<file path=xl/sharedStrings.xml><?xml version="1.0" encoding="utf-8"?>
<sst xmlns="http://schemas.openxmlformats.org/spreadsheetml/2006/main" count="471" uniqueCount="34">
  <si>
    <t>施工</t>
    <rPh sb="0" eb="2">
      <t>セコウ</t>
    </rPh>
    <phoneticPr fontId="2"/>
  </si>
  <si>
    <t>日間</t>
    <rPh sb="0" eb="1">
      <t>ヒ</t>
    </rPh>
    <rPh sb="1" eb="2">
      <t>カン</t>
    </rPh>
    <phoneticPr fontId="2"/>
  </si>
  <si>
    <t>実績</t>
    <rPh sb="0" eb="2">
      <t>ジッセキ</t>
    </rPh>
    <phoneticPr fontId="2"/>
  </si>
  <si>
    <t>工事名</t>
    <rPh sb="0" eb="2">
      <t>コウジ</t>
    </rPh>
    <rPh sb="2" eb="3">
      <t>メイ</t>
    </rPh>
    <phoneticPr fontId="2"/>
  </si>
  <si>
    <t>○○工事</t>
    <rPh sb="2" eb="4">
      <t>コウジ</t>
    </rPh>
    <phoneticPr fontId="2"/>
  </si>
  <si>
    <t>工　期</t>
    <rPh sb="0" eb="1">
      <t>コウ</t>
    </rPh>
    <rPh sb="2" eb="3">
      <t>キ</t>
    </rPh>
    <phoneticPr fontId="2"/>
  </si>
  <si>
    <t>～</t>
    <phoneticPr fontId="2"/>
  </si>
  <si>
    <t>対象期間</t>
    <rPh sb="0" eb="2">
      <t>タイショウ</t>
    </rPh>
    <rPh sb="2" eb="4">
      <t>キカン</t>
    </rPh>
    <phoneticPr fontId="2"/>
  </si>
  <si>
    <t>計画</t>
    <rPh sb="0" eb="2">
      <t>ケイカク</t>
    </rPh>
    <phoneticPr fontId="2"/>
  </si>
  <si>
    <t>変更</t>
    <rPh sb="0" eb="2">
      <t>ヘンコウ</t>
    </rPh>
    <phoneticPr fontId="2"/>
  </si>
  <si>
    <t>実施期間</t>
    <rPh sb="0" eb="2">
      <t>ジッシ</t>
    </rPh>
    <rPh sb="2" eb="4">
      <t>キカン</t>
    </rPh>
    <phoneticPr fontId="2"/>
  </si>
  <si>
    <t>変更○</t>
    <rPh sb="0" eb="2">
      <t>ヘンコウ</t>
    </rPh>
    <phoneticPr fontId="2"/>
  </si>
  <si>
    <t>変更✕</t>
    <rPh sb="0" eb="2">
      <t>ヘンコウ</t>
    </rPh>
    <phoneticPr fontId="2"/>
  </si>
  <si>
    <t>確認</t>
    <rPh sb="0" eb="2">
      <t>カクニン</t>
    </rPh>
    <phoneticPr fontId="2"/>
  </si>
  <si>
    <t>必要休日</t>
    <rPh sb="0" eb="4">
      <t>ヒツヨウキュウジツ</t>
    </rPh>
    <phoneticPr fontId="2"/>
  </si>
  <si>
    <t>全対象期間</t>
    <rPh sb="0" eb="1">
      <t>ゼン</t>
    </rPh>
    <rPh sb="1" eb="3">
      <t>タイショウ</t>
    </rPh>
    <rPh sb="3" eb="5">
      <t>キカン</t>
    </rPh>
    <phoneticPr fontId="2"/>
  </si>
  <si>
    <t>除外日</t>
    <rPh sb="0" eb="2">
      <t>ジョガイ</t>
    </rPh>
    <rPh sb="2" eb="3">
      <t>ヒ</t>
    </rPh>
    <phoneticPr fontId="2"/>
  </si>
  <si>
    <t>工事着手日
（準備期間除く）</t>
    <rPh sb="0" eb="2">
      <t>コウジ</t>
    </rPh>
    <rPh sb="2" eb="4">
      <t>チャクシュ</t>
    </rPh>
    <rPh sb="4" eb="5">
      <t>ビ</t>
    </rPh>
    <rPh sb="7" eb="9">
      <t>ジュンビ</t>
    </rPh>
    <rPh sb="9" eb="11">
      <t>キカン</t>
    </rPh>
    <rPh sb="11" eb="12">
      <t>ノゾ</t>
    </rPh>
    <phoneticPr fontId="2"/>
  </si>
  <si>
    <r>
      <t xml:space="preserve">工事完成日
</t>
    </r>
    <r>
      <rPr>
        <sz val="9"/>
        <color theme="1"/>
        <rFont val="ＭＳ Ｐゴシック"/>
        <family val="3"/>
        <charset val="128"/>
      </rPr>
      <t>（後片付け期間除く）</t>
    </r>
    <rPh sb="0" eb="2">
      <t>コウジ</t>
    </rPh>
    <rPh sb="2" eb="4">
      <t>カンセイ</t>
    </rPh>
    <rPh sb="4" eb="5">
      <t>ビ</t>
    </rPh>
    <rPh sb="7" eb="10">
      <t>アトカタヅ</t>
    </rPh>
    <rPh sb="11" eb="13">
      <t>キカン</t>
    </rPh>
    <rPh sb="13" eb="14">
      <t>ノゾ</t>
    </rPh>
    <phoneticPr fontId="2"/>
  </si>
  <si>
    <t>準備期間</t>
    <rPh sb="0" eb="2">
      <t>ジュンビ</t>
    </rPh>
    <rPh sb="2" eb="4">
      <t>キカン</t>
    </rPh>
    <phoneticPr fontId="2"/>
  </si>
  <si>
    <t>日</t>
    <rPh sb="0" eb="1">
      <t>ニチ</t>
    </rPh>
    <phoneticPr fontId="2"/>
  </si>
  <si>
    <t>後片付け期間</t>
    <rPh sb="0" eb="1">
      <t>アト</t>
    </rPh>
    <rPh sb="1" eb="3">
      <t>カタヅ</t>
    </rPh>
    <rPh sb="4" eb="6">
      <t>キカン</t>
    </rPh>
    <phoneticPr fontId="2"/>
  </si>
  <si>
    <t>その他除外期間</t>
    <rPh sb="2" eb="3">
      <t>タ</t>
    </rPh>
    <rPh sb="3" eb="5">
      <t>ジョガイ</t>
    </rPh>
    <rPh sb="5" eb="7">
      <t>キカン</t>
    </rPh>
    <phoneticPr fontId="2"/>
  </si>
  <si>
    <t>土</t>
  </si>
  <si>
    <t>日</t>
  </si>
  <si>
    <t>対象期間(施工期間-準備期間-後片付け期間)
※年末年始６日間、夏季休暇３日間等は除外</t>
    <rPh sb="0" eb="2">
      <t>タイショウ</t>
    </rPh>
    <rPh sb="2" eb="4">
      <t>キカン</t>
    </rPh>
    <rPh sb="5" eb="7">
      <t>セコウ</t>
    </rPh>
    <rPh sb="7" eb="9">
      <t>キカン</t>
    </rPh>
    <rPh sb="10" eb="12">
      <t>ジュンビ</t>
    </rPh>
    <rPh sb="12" eb="14">
      <t>キカン</t>
    </rPh>
    <rPh sb="15" eb="18">
      <t>アトカタヅ</t>
    </rPh>
    <rPh sb="19" eb="21">
      <t>キカン</t>
    </rPh>
    <rPh sb="24" eb="26">
      <t>ネンマツ</t>
    </rPh>
    <rPh sb="26" eb="28">
      <t>ネンシ</t>
    </rPh>
    <rPh sb="29" eb="30">
      <t>ニチ</t>
    </rPh>
    <rPh sb="30" eb="31">
      <t>カン</t>
    </rPh>
    <rPh sb="32" eb="34">
      <t>カキ</t>
    </rPh>
    <rPh sb="34" eb="36">
      <t>キュウカ</t>
    </rPh>
    <rPh sb="37" eb="38">
      <t>ニチ</t>
    </rPh>
    <rPh sb="38" eb="39">
      <t>カン</t>
    </rPh>
    <rPh sb="39" eb="40">
      <t>トウ</t>
    </rPh>
    <rPh sb="41" eb="43">
      <t>ジョガイ</t>
    </rPh>
    <phoneticPr fontId="2"/>
  </si>
  <si>
    <t>状況</t>
    <rPh sb="0" eb="2">
      <t>ジョウキョウ</t>
    </rPh>
    <phoneticPr fontId="2"/>
  </si>
  <si>
    <t>計</t>
    <rPh sb="0" eb="1">
      <t>ケイ</t>
    </rPh>
    <phoneticPr fontId="2"/>
  </si>
  <si>
    <t>曜日</t>
    <rPh sb="0" eb="2">
      <t>ヨウビ</t>
    </rPh>
    <phoneticPr fontId="2"/>
  </si>
  <si>
    <t>現場
閉所</t>
    <rPh sb="0" eb="2">
      <t>ゲンバ</t>
    </rPh>
    <rPh sb="3" eb="5">
      <t>ヘイショ</t>
    </rPh>
    <phoneticPr fontId="2"/>
  </si>
  <si>
    <t>※休日曜日設定</t>
    <rPh sb="1" eb="3">
      <t>キュウジツ</t>
    </rPh>
    <rPh sb="3" eb="5">
      <t>ヨウビ</t>
    </rPh>
    <rPh sb="5" eb="7">
      <t>セッテイ</t>
    </rPh>
    <phoneticPr fontId="2"/>
  </si>
  <si>
    <t>対　象　期　間</t>
    <rPh sb="0" eb="1">
      <t>タイ</t>
    </rPh>
    <rPh sb="2" eb="3">
      <t>ゾウ</t>
    </rPh>
    <rPh sb="4" eb="5">
      <t>キ</t>
    </rPh>
    <rPh sb="6" eb="7">
      <t>アイダ</t>
    </rPh>
    <phoneticPr fontId="2"/>
  </si>
  <si>
    <t>休日設定</t>
    <rPh sb="0" eb="2">
      <t>キュウジツ</t>
    </rPh>
    <rPh sb="2" eb="4">
      <t>セッテイ</t>
    </rPh>
    <phoneticPr fontId="2"/>
  </si>
  <si>
    <t>現場閉所 計画表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</si>
</sst>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quot;△ &quot;#,##0"/>
    <numFmt numFmtId="178" formatCode="[$-411]ggge&quot;年&quot;m&quot;月&quot;d&quot;日&quot;;@"/>
    <numFmt numFmtId="179" formatCode="[$-411]ggge&quot;年&quot;m&quot;月&quot;;@"/>
    <numFmt numFmtId="180" formatCode="[$-411]ge\.m\.d;@"/>
    <numFmt numFmtId="181" formatCode="d;@"/>
    <numFmt numFmtId="182" formatCode="0.0"/>
  </numFmts>
  <fonts count="13">
    <font>
      <sz val="11"/>
      <color theme="1"/>
      <name val="游ゴシック"/>
      <family val="2"/>
      <charset val="128"/>
      <scheme val="minor"/>
    </font>
    <font>
      <sz val="16"/>
      <color theme="1"/>
      <name val="ＭＳ Ｐゴシック"/>
      <family val="3"/>
      <charset val="128"/>
    </font>
    <font>
      <sz val="6"/>
      <name val="游ゴシック"/>
      <family val="2"/>
      <charset val="128"/>
      <scheme val="minor"/>
    </font>
    <font>
      <sz val="10"/>
      <color theme="1"/>
      <name val="ＭＳ Ｐゴシック"/>
      <family val="3"/>
      <charset val="128"/>
    </font>
    <font>
      <sz val="10"/>
      <color rgb="FFFF0000"/>
      <name val="ＭＳ Ｐゴシック"/>
      <family val="3"/>
      <charset val="128"/>
    </font>
    <font>
      <sz val="10"/>
      <name val="ＭＳ Ｐゴシック"/>
      <family val="3"/>
      <charset val="128"/>
    </font>
    <font>
      <sz val="12"/>
      <color theme="1"/>
      <name val="ＭＳ Ｐゴシック"/>
      <family val="3"/>
      <charset val="128"/>
    </font>
    <font>
      <sz val="9"/>
      <color theme="1"/>
      <name val="ＭＳ Ｐゴシック"/>
      <family val="3"/>
      <charset val="128"/>
    </font>
    <font>
      <sz val="9.5"/>
      <color theme="1"/>
      <name val="ＭＳ Ｐゴシック"/>
      <family val="3"/>
      <charset val="128"/>
    </font>
    <font>
      <b/>
      <sz val="9"/>
      <color indexed="81"/>
      <name val="MS P ゴシック"/>
      <family val="3"/>
      <charset val="128"/>
    </font>
    <font>
      <sz val="10"/>
      <color theme="0"/>
      <name val="ＭＳ Ｐゴシック"/>
      <family val="3"/>
      <charset val="128"/>
    </font>
    <font>
      <sz val="12"/>
      <color indexed="81"/>
      <name val="MS P ゴシック"/>
      <family val="3"/>
      <charset val="128"/>
    </font>
    <font>
      <b/>
      <sz val="12"/>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s>
  <borders count="4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3" fillId="0" borderId="0" xfId="0" applyFont="1">
      <alignment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0" fontId="3" fillId="0" borderId="0" xfId="0" applyFont="1" applyAlignment="1">
      <alignment horizontal="center" vertical="center"/>
    </xf>
    <xf numFmtId="0" fontId="6" fillId="0" borderId="0" xfId="0" applyFont="1" applyAlignment="1" applyProtection="1">
      <alignment horizontal="right" vertical="center"/>
      <protection locked="0"/>
    </xf>
    <xf numFmtId="177" fontId="3" fillId="0" borderId="2" xfId="0" applyNumberFormat="1" applyFont="1" applyBorder="1" applyAlignment="1">
      <alignment horizontal="center" vertical="center"/>
    </xf>
    <xf numFmtId="0" fontId="3" fillId="0" borderId="17" xfId="0" applyFont="1" applyBorder="1" applyAlignment="1">
      <alignment horizontal="center" vertical="center"/>
    </xf>
    <xf numFmtId="177" fontId="3" fillId="0" borderId="17" xfId="0" applyNumberFormat="1" applyFont="1" applyBorder="1" applyAlignment="1">
      <alignment horizontal="center" vertical="center"/>
    </xf>
    <xf numFmtId="177" fontId="3" fillId="0" borderId="0" xfId="0" applyNumberFormat="1" applyFont="1" applyAlignment="1">
      <alignment horizontal="center" vertical="center"/>
    </xf>
    <xf numFmtId="177" fontId="4" fillId="0" borderId="3" xfId="0" applyNumberFormat="1" applyFont="1" applyBorder="1" applyAlignment="1">
      <alignment horizontal="center" vertical="center" shrinkToFit="1"/>
    </xf>
    <xf numFmtId="178" fontId="3" fillId="0" borderId="0" xfId="0" applyNumberFormat="1" applyFont="1">
      <alignment vertical="center"/>
    </xf>
    <xf numFmtId="180" fontId="3" fillId="0" borderId="0" xfId="0" applyNumberFormat="1" applyFont="1">
      <alignment vertical="center"/>
    </xf>
    <xf numFmtId="181" fontId="3" fillId="3" borderId="7" xfId="0" applyNumberFormat="1" applyFont="1" applyFill="1" applyBorder="1" applyAlignment="1">
      <alignment horizontal="center" vertical="center"/>
    </xf>
    <xf numFmtId="178" fontId="3" fillId="0" borderId="0" xfId="0" applyNumberFormat="1" applyFont="1" applyAlignment="1">
      <alignment horizontal="center" vertical="center"/>
    </xf>
    <xf numFmtId="180" fontId="3" fillId="0" borderId="37" xfId="0" applyNumberFormat="1" applyFont="1" applyBorder="1" applyAlignment="1">
      <alignment vertical="center" shrinkToFit="1"/>
    </xf>
    <xf numFmtId="180" fontId="3" fillId="0" borderId="38" xfId="0" applyNumberFormat="1" applyFont="1" applyBorder="1" applyAlignment="1">
      <alignment vertical="center" shrinkToFit="1"/>
    </xf>
    <xf numFmtId="180" fontId="3" fillId="0" borderId="39" xfId="0" applyNumberFormat="1" applyFont="1" applyBorder="1" applyAlignment="1">
      <alignment vertical="center" shrinkToFit="1"/>
    </xf>
    <xf numFmtId="0" fontId="3" fillId="0" borderId="7" xfId="0" applyFont="1" applyBorder="1" applyAlignment="1">
      <alignment horizontal="center" vertical="center"/>
    </xf>
    <xf numFmtId="56" fontId="3" fillId="0" borderId="0" xfId="0" applyNumberFormat="1" applyFont="1" applyAlignment="1">
      <alignment horizontal="center" vertical="center"/>
    </xf>
    <xf numFmtId="180" fontId="3" fillId="0" borderId="0" xfId="0" applyNumberFormat="1" applyFont="1" applyAlignment="1">
      <alignment vertical="center" shrinkToFit="1"/>
    </xf>
    <xf numFmtId="0" fontId="3" fillId="0" borderId="7" xfId="0" applyFont="1" applyBorder="1" applyAlignment="1" applyProtection="1">
      <alignment horizontal="center" vertical="center"/>
      <protection locked="0"/>
    </xf>
    <xf numFmtId="182" fontId="3" fillId="0" borderId="0" xfId="0" applyNumberFormat="1" applyFont="1" applyAlignment="1">
      <alignment horizontal="center" vertical="center" shrinkToFit="1"/>
    </xf>
    <xf numFmtId="179" fontId="3" fillId="0" borderId="5" xfId="0" applyNumberFormat="1" applyFont="1" applyBorder="1" applyAlignment="1">
      <alignment vertical="center" shrinkToFit="1"/>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right" vertical="center"/>
      <protection locked="0"/>
    </xf>
    <xf numFmtId="0" fontId="3" fillId="2" borderId="2"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181" fontId="3" fillId="0" borderId="0" xfId="0" applyNumberFormat="1" applyFont="1" applyAlignment="1">
      <alignment horizontal="center" vertical="center"/>
    </xf>
    <xf numFmtId="0" fontId="3" fillId="0" borderId="12"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Protection="1">
      <alignment vertical="center"/>
      <protection locked="0"/>
    </xf>
    <xf numFmtId="0" fontId="10" fillId="5" borderId="0" xfId="0" applyFont="1" applyFill="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wrapText="1"/>
    </xf>
    <xf numFmtId="177" fontId="3" fillId="3" borderId="31" xfId="0" applyNumberFormat="1" applyFont="1" applyFill="1" applyBorder="1" applyAlignment="1">
      <alignment horizontal="center" vertical="center" wrapText="1"/>
    </xf>
    <xf numFmtId="177" fontId="3" fillId="3" borderId="6" xfId="0" applyNumberFormat="1" applyFont="1" applyFill="1" applyBorder="1" applyAlignment="1">
      <alignment horizontal="center" vertical="center" wrapText="1"/>
    </xf>
    <xf numFmtId="177" fontId="3" fillId="4" borderId="5" xfId="0" applyNumberFormat="1" applyFont="1" applyFill="1" applyBorder="1" applyAlignment="1" applyProtection="1">
      <alignment horizontal="center" vertical="center" wrapText="1"/>
      <protection locked="0"/>
    </xf>
    <xf numFmtId="177" fontId="3" fillId="4" borderId="6" xfId="0" applyNumberFormat="1" applyFont="1" applyFill="1" applyBorder="1" applyAlignment="1" applyProtection="1">
      <alignment horizontal="center" vertical="center" wrapText="1"/>
      <protection locked="0"/>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 fillId="4" borderId="0" xfId="0" applyFont="1" applyFill="1" applyAlignment="1" applyProtection="1">
      <alignment horizontal="center" vertical="center"/>
      <protection locked="0"/>
    </xf>
    <xf numFmtId="176" fontId="4" fillId="0" borderId="2" xfId="0" applyNumberFormat="1" applyFont="1" applyBorder="1" applyAlignment="1">
      <alignment horizontal="center" vertical="center"/>
    </xf>
    <xf numFmtId="0" fontId="10" fillId="5" borderId="6" xfId="0" applyFont="1" applyFill="1" applyBorder="1" applyAlignment="1">
      <alignment horizontal="center" vertical="center"/>
    </xf>
    <xf numFmtId="177" fontId="3" fillId="3" borderId="7" xfId="0" applyNumberFormat="1" applyFont="1" applyFill="1" applyBorder="1" applyAlignment="1">
      <alignment horizontal="center" vertical="center"/>
    </xf>
    <xf numFmtId="177" fontId="3" fillId="4" borderId="1" xfId="0" applyNumberFormat="1" applyFont="1" applyFill="1" applyBorder="1" applyAlignment="1" applyProtection="1">
      <alignment horizontal="left" vertical="center" wrapText="1" indent="1"/>
      <protection locked="0"/>
    </xf>
    <xf numFmtId="177" fontId="3" fillId="4" borderId="2" xfId="0" applyNumberFormat="1" applyFont="1" applyFill="1" applyBorder="1" applyAlignment="1" applyProtection="1">
      <alignment horizontal="left" vertical="center" wrapText="1" indent="1"/>
      <protection locked="0"/>
    </xf>
    <xf numFmtId="177" fontId="3" fillId="4" borderId="3" xfId="0" applyNumberFormat="1" applyFont="1" applyFill="1" applyBorder="1" applyAlignment="1" applyProtection="1">
      <alignment horizontal="left" vertical="center" wrapText="1" indent="1"/>
      <protection locked="0"/>
    </xf>
    <xf numFmtId="178" fontId="3" fillId="4" borderId="1" xfId="0" applyNumberFormat="1" applyFont="1" applyFill="1" applyBorder="1" applyAlignment="1" applyProtection="1">
      <alignment horizontal="center" vertical="center"/>
      <protection locked="0"/>
    </xf>
    <xf numFmtId="178" fontId="3" fillId="4" borderId="2" xfId="0" applyNumberFormat="1" applyFont="1" applyFill="1" applyBorder="1" applyAlignment="1" applyProtection="1">
      <alignment horizontal="center" vertical="center"/>
      <protection locked="0"/>
    </xf>
    <xf numFmtId="178" fontId="3" fillId="4" borderId="3" xfId="0" applyNumberFormat="1" applyFont="1" applyFill="1" applyBorder="1" applyAlignment="1" applyProtection="1">
      <alignment horizontal="center" vertical="center"/>
      <protection locked="0"/>
    </xf>
    <xf numFmtId="178" fontId="3" fillId="4" borderId="15" xfId="0" applyNumberFormat="1" applyFont="1" applyFill="1" applyBorder="1" applyAlignment="1" applyProtection="1">
      <alignment horizontal="center" vertical="center" shrinkToFit="1"/>
      <protection locked="0"/>
    </xf>
    <xf numFmtId="178" fontId="3" fillId="4" borderId="16" xfId="0" applyNumberFormat="1" applyFont="1" applyFill="1" applyBorder="1" applyAlignment="1" applyProtection="1">
      <alignment horizontal="center" vertical="center" shrinkToFit="1"/>
      <protection locked="0"/>
    </xf>
    <xf numFmtId="178" fontId="3" fillId="4" borderId="20" xfId="0" applyNumberFormat="1" applyFont="1" applyFill="1" applyBorder="1" applyAlignment="1" applyProtection="1">
      <alignment horizontal="center" vertical="center" shrinkToFit="1"/>
      <protection locked="0"/>
    </xf>
    <xf numFmtId="178" fontId="3" fillId="4" borderId="21" xfId="0" applyNumberFormat="1" applyFont="1" applyFill="1" applyBorder="1" applyAlignment="1" applyProtection="1">
      <alignment horizontal="center" vertical="center" shrinkToFit="1"/>
      <protection locked="0"/>
    </xf>
    <xf numFmtId="178" fontId="3" fillId="4" borderId="22" xfId="0" applyNumberFormat="1" applyFont="1" applyFill="1" applyBorder="1" applyAlignment="1" applyProtection="1">
      <alignment horizontal="center" vertical="center" shrinkToFit="1"/>
      <protection locked="0"/>
    </xf>
    <xf numFmtId="178" fontId="3" fillId="4" borderId="23" xfId="0" applyNumberFormat="1" applyFont="1" applyFill="1" applyBorder="1" applyAlignment="1" applyProtection="1">
      <alignment horizontal="center" vertical="center" shrinkToFit="1"/>
      <protection locked="0"/>
    </xf>
    <xf numFmtId="177" fontId="3" fillId="3" borderId="13" xfId="0" applyNumberFormat="1" applyFont="1" applyFill="1" applyBorder="1" applyAlignment="1">
      <alignment horizontal="center" vertical="center" wrapText="1"/>
    </xf>
    <xf numFmtId="177" fontId="3" fillId="3" borderId="18" xfId="0" applyNumberFormat="1" applyFont="1" applyFill="1" applyBorder="1" applyAlignment="1">
      <alignment horizontal="center" vertical="center" wrapText="1"/>
    </xf>
    <xf numFmtId="177" fontId="3" fillId="3" borderId="0" xfId="0" applyNumberFormat="1" applyFont="1" applyFill="1" applyAlignment="1">
      <alignment horizontal="center" vertical="center" wrapText="1"/>
    </xf>
    <xf numFmtId="177" fontId="3" fillId="3" borderId="19" xfId="0" applyNumberFormat="1" applyFont="1" applyFill="1" applyBorder="1" applyAlignment="1">
      <alignment horizontal="center" vertical="center" wrapText="1"/>
    </xf>
    <xf numFmtId="177" fontId="3" fillId="3" borderId="32" xfId="0" applyNumberFormat="1" applyFont="1" applyFill="1" applyBorder="1" applyAlignment="1">
      <alignment horizontal="center" vertical="center" wrapText="1"/>
    </xf>
    <xf numFmtId="178" fontId="3" fillId="4" borderId="14" xfId="0" applyNumberFormat="1" applyFont="1" applyFill="1" applyBorder="1" applyAlignment="1" applyProtection="1">
      <alignment horizontal="center" vertical="center" shrinkToFit="1"/>
      <protection locked="0"/>
    </xf>
    <xf numFmtId="177" fontId="3" fillId="3" borderId="1" xfId="0" applyNumberFormat="1" applyFont="1" applyFill="1" applyBorder="1" applyAlignment="1">
      <alignment horizontal="center" vertical="center" wrapText="1"/>
    </xf>
    <xf numFmtId="177" fontId="3" fillId="3" borderId="2" xfId="0" applyNumberFormat="1" applyFont="1" applyFill="1" applyBorder="1" applyAlignment="1">
      <alignment horizontal="center" vertical="center" wrapText="1"/>
    </xf>
    <xf numFmtId="177" fontId="3" fillId="3" borderId="3" xfId="0" applyNumberFormat="1" applyFont="1" applyFill="1" applyBorder="1" applyAlignment="1">
      <alignment horizontal="center" vertical="center" wrapText="1"/>
    </xf>
    <xf numFmtId="178" fontId="3" fillId="0" borderId="1"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3"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4" borderId="24" xfId="0" applyNumberFormat="1" applyFont="1" applyFill="1" applyBorder="1" applyAlignment="1" applyProtection="1">
      <alignment horizontal="center" vertical="center" shrinkToFit="1"/>
      <protection locked="0"/>
    </xf>
    <xf numFmtId="178" fontId="3" fillId="4" borderId="25" xfId="0" applyNumberFormat="1" applyFont="1" applyFill="1" applyBorder="1" applyAlignment="1" applyProtection="1">
      <alignment horizontal="center" vertical="center" shrinkToFit="1"/>
      <protection locked="0"/>
    </xf>
    <xf numFmtId="178" fontId="3" fillId="4" borderId="26" xfId="0" applyNumberFormat="1" applyFont="1" applyFill="1" applyBorder="1" applyAlignment="1" applyProtection="1">
      <alignment horizontal="center" vertical="center" shrinkToFit="1"/>
      <protection locked="0"/>
    </xf>
    <xf numFmtId="178" fontId="3" fillId="4" borderId="27" xfId="0" applyNumberFormat="1" applyFont="1" applyFill="1" applyBorder="1" applyAlignment="1" applyProtection="1">
      <alignment horizontal="center" vertical="center" shrinkToFit="1"/>
      <protection locked="0"/>
    </xf>
    <xf numFmtId="178" fontId="3" fillId="4" borderId="28" xfId="0" applyNumberFormat="1" applyFont="1" applyFill="1" applyBorder="1" applyAlignment="1" applyProtection="1">
      <alignment horizontal="center" vertical="center" shrinkToFit="1"/>
      <protection locked="0"/>
    </xf>
    <xf numFmtId="0" fontId="3" fillId="0" borderId="30" xfId="0" applyFont="1" applyBorder="1" applyAlignment="1">
      <alignment horizontal="center" vertical="center" shrinkToFit="1"/>
    </xf>
    <xf numFmtId="0" fontId="3" fillId="0" borderId="36" xfId="0" applyFont="1" applyBorder="1" applyAlignment="1">
      <alignment horizontal="center" vertical="center" shrinkToFit="1"/>
    </xf>
    <xf numFmtId="178" fontId="3" fillId="4" borderId="33" xfId="0" applyNumberFormat="1" applyFont="1" applyFill="1" applyBorder="1" applyAlignment="1" applyProtection="1">
      <alignment horizontal="center" vertical="center" shrinkToFit="1"/>
      <protection locked="0"/>
    </xf>
    <xf numFmtId="178" fontId="3" fillId="4" borderId="34" xfId="0" applyNumberFormat="1" applyFont="1" applyFill="1" applyBorder="1" applyAlignment="1" applyProtection="1">
      <alignment horizontal="center" vertical="center" shrinkToFit="1"/>
      <protection locked="0"/>
    </xf>
    <xf numFmtId="178" fontId="3" fillId="4" borderId="29" xfId="0" applyNumberFormat="1" applyFont="1" applyFill="1" applyBorder="1" applyAlignment="1" applyProtection="1">
      <alignment horizontal="center" vertical="center" shrinkToFit="1"/>
      <protection locked="0"/>
    </xf>
    <xf numFmtId="178" fontId="3" fillId="4" borderId="35" xfId="0" applyNumberFormat="1" applyFont="1" applyFill="1" applyBorder="1" applyAlignment="1" applyProtection="1">
      <alignment horizontal="center" vertical="center" shrinkToFit="1"/>
      <protection locked="0"/>
    </xf>
    <xf numFmtId="179" fontId="3" fillId="0" borderId="6" xfId="0" applyNumberFormat="1" applyFont="1" applyBorder="1" applyAlignment="1">
      <alignment horizontal="center" vertical="center" shrinkToFit="1"/>
    </xf>
    <xf numFmtId="0" fontId="12" fillId="5" borderId="6" xfId="0" applyFont="1" applyFill="1" applyBorder="1" applyAlignment="1">
      <alignment horizontal="center" vertical="center"/>
    </xf>
    <xf numFmtId="0" fontId="3" fillId="0" borderId="2" xfId="0" applyFont="1" applyBorder="1" applyAlignment="1">
      <alignment horizontal="center" vertical="center"/>
    </xf>
    <xf numFmtId="180" fontId="3" fillId="0" borderId="0" xfId="0" applyNumberFormat="1" applyFont="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6" xfId="0" applyFont="1" applyFill="1" applyBorder="1" applyAlignment="1">
      <alignment horizontal="center" vertical="center"/>
    </xf>
    <xf numFmtId="177" fontId="4" fillId="0" borderId="7"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0" fontId="7" fillId="0" borderId="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0" xfId="0" applyFont="1" applyAlignment="1">
      <alignment horizontal="center" vertical="center" wrapText="1" shrinkToFit="1"/>
    </xf>
    <xf numFmtId="177" fontId="8" fillId="3" borderId="4" xfId="0" applyNumberFormat="1" applyFont="1" applyFill="1" applyBorder="1" applyAlignment="1">
      <alignment horizontal="center" vertical="center" wrapText="1"/>
    </xf>
    <xf numFmtId="177" fontId="8" fillId="3" borderId="5" xfId="0" applyNumberFormat="1" applyFont="1" applyFill="1" applyBorder="1" applyAlignment="1">
      <alignment horizontal="center" vertical="center" wrapText="1"/>
    </xf>
    <xf numFmtId="177" fontId="8" fillId="3" borderId="13" xfId="0" applyNumberFormat="1" applyFont="1" applyFill="1" applyBorder="1" applyAlignment="1">
      <alignment horizontal="center" vertical="center" wrapText="1"/>
    </xf>
    <xf numFmtId="177" fontId="8" fillId="3" borderId="31" xfId="0" applyNumberFormat="1" applyFont="1" applyFill="1" applyBorder="1" applyAlignment="1">
      <alignment horizontal="center" vertical="center" wrapText="1"/>
    </xf>
    <xf numFmtId="177" fontId="8" fillId="3" borderId="6" xfId="0" applyNumberFormat="1" applyFont="1" applyFill="1" applyBorder="1" applyAlignment="1">
      <alignment horizontal="center" vertical="center" wrapText="1"/>
    </xf>
    <xf numFmtId="177" fontId="8" fillId="3" borderId="32" xfId="0" applyNumberFormat="1" applyFont="1" applyFill="1" applyBorder="1" applyAlignment="1">
      <alignment horizontal="center" vertical="center" wrapText="1"/>
    </xf>
    <xf numFmtId="177" fontId="3" fillId="0" borderId="4"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177" fontId="3" fillId="0" borderId="31"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13" xfId="0" applyNumberFormat="1" applyFont="1" applyBorder="1" applyAlignment="1">
      <alignment horizontal="center" vertical="center" wrapText="1"/>
    </xf>
    <xf numFmtId="177" fontId="3" fillId="0" borderId="32" xfId="0" applyNumberFormat="1" applyFont="1" applyBorder="1" applyAlignment="1">
      <alignment horizontal="center" vertical="center" wrapText="1"/>
    </xf>
    <xf numFmtId="177" fontId="3" fillId="0" borderId="13" xfId="0" applyNumberFormat="1" applyFont="1" applyBorder="1" applyAlignment="1">
      <alignment horizontal="center" vertical="center"/>
    </xf>
    <xf numFmtId="177" fontId="3" fillId="0" borderId="32" xfId="0" applyNumberFormat="1" applyFont="1" applyBorder="1" applyAlignment="1">
      <alignment horizontal="center" vertical="center"/>
    </xf>
    <xf numFmtId="179" fontId="3" fillId="0" borderId="5" xfId="0" applyNumberFormat="1" applyFont="1" applyBorder="1" applyAlignment="1">
      <alignment horizontal="center" vertical="center" shrinkToFit="1"/>
    </xf>
    <xf numFmtId="0" fontId="3" fillId="0" borderId="5" xfId="0" applyFont="1" applyBorder="1" applyAlignment="1">
      <alignment horizontal="center" vertical="center"/>
    </xf>
    <xf numFmtId="0" fontId="3" fillId="0" borderId="5" xfId="0" applyFont="1" applyBorder="1" applyAlignment="1">
      <alignment horizontal="center" vertical="center" shrinkToFit="1"/>
    </xf>
    <xf numFmtId="1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36" xfId="0" applyFont="1" applyBorder="1" applyAlignment="1">
      <alignment horizontal="center" vertical="center"/>
    </xf>
  </cellXfs>
  <cellStyles count="1">
    <cellStyle name="標準" xfId="0" builtinId="0"/>
  </cellStyles>
  <dxfs count="2229">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auto="1"/>
      </font>
    </dxf>
    <dxf>
      <font>
        <color rgb="FFFF0000"/>
      </font>
    </dxf>
    <dxf>
      <font>
        <color theme="0"/>
      </font>
    </dxf>
    <dxf>
      <font>
        <color rgb="FFFF0000"/>
      </font>
    </dxf>
    <dxf>
      <font>
        <color rgb="FFFF0000"/>
      </font>
    </dxf>
    <dxf>
      <font>
        <color rgb="FF3399FF"/>
      </font>
    </dxf>
    <dxf>
      <font>
        <color rgb="FFFF0000"/>
      </font>
    </dxf>
    <dxf>
      <font>
        <color rgb="FF3399FF"/>
      </font>
    </dxf>
    <dxf>
      <font>
        <color rgb="FFFF0000"/>
      </font>
    </dxf>
    <dxf>
      <font>
        <color rgb="FFFF0000"/>
      </font>
    </dxf>
    <dxf>
      <font>
        <color rgb="FF3399FF"/>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auto="1"/>
      </font>
    </dxf>
    <dxf>
      <font>
        <color rgb="FFFF0000"/>
      </font>
    </dxf>
    <dxf>
      <font>
        <color theme="0"/>
      </font>
    </dxf>
    <dxf>
      <font>
        <color rgb="FFFF0000"/>
      </font>
    </dxf>
    <dxf>
      <font>
        <color rgb="FFFF0000"/>
      </font>
    </dxf>
    <dxf>
      <font>
        <color rgb="FF3399FF"/>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3399FF"/>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3399FF"/>
      </font>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bgColor theme="0"/>
        </patternFill>
      </fill>
    </dxf>
    <dxf>
      <fill>
        <patternFill>
          <bgColor theme="0"/>
        </patternFill>
      </fill>
    </dxf>
    <dxf>
      <font>
        <color theme="0"/>
      </font>
    </dxf>
    <dxf>
      <font>
        <color theme="0"/>
      </font>
    </dxf>
    <dxf>
      <fill>
        <patternFill>
          <bgColor rgb="FFCCFFCC"/>
        </patternFill>
      </fill>
    </dxf>
    <dxf>
      <fill>
        <patternFill>
          <bgColor rgb="FFCCFFCC"/>
        </patternFill>
      </fill>
    </dxf>
    <dxf>
      <font>
        <color theme="0"/>
      </font>
    </dxf>
    <dxf>
      <font>
        <color rgb="FFFF0000"/>
      </font>
    </dxf>
    <dxf>
      <font>
        <color rgb="FF3399FF"/>
      </font>
    </dxf>
    <dxf>
      <font>
        <color theme="0"/>
      </font>
    </dxf>
    <dxf>
      <font>
        <color rgb="FFFF0000"/>
      </font>
    </dxf>
    <dxf>
      <font>
        <color rgb="FF3399FF"/>
      </font>
    </dxf>
    <dxf>
      <font>
        <color rgb="FFFF0000"/>
      </font>
    </dxf>
    <dxf>
      <font>
        <color rgb="FF3399FF"/>
      </font>
    </dxf>
    <dxf>
      <font>
        <color rgb="FFFF0000"/>
      </font>
    </dxf>
    <dxf>
      <font>
        <color rgb="FF3399FF"/>
      </font>
    </dxf>
    <dxf>
      <font>
        <color rgb="FFFF0000"/>
      </font>
    </dxf>
    <dxf>
      <font>
        <color rgb="FF3399FF"/>
      </font>
    </dxf>
    <dxf>
      <font>
        <color rgb="FFFF0000"/>
      </font>
    </dxf>
    <dxf>
      <font>
        <color rgb="FF3399FF"/>
      </font>
    </dxf>
    <dxf>
      <fill>
        <patternFill>
          <bgColor rgb="FFCCFFCC"/>
        </patternFill>
      </fill>
    </dxf>
    <dxf>
      <fill>
        <patternFill>
          <bgColor rgb="FFCCFFCC"/>
        </patternFill>
      </fill>
    </dxf>
    <dxf>
      <font>
        <color rgb="FFFF0000"/>
      </font>
    </dxf>
    <dxf>
      <font>
        <color rgb="FFFF0000"/>
      </font>
    </dxf>
    <dxf>
      <font>
        <color rgb="FFFF0000"/>
      </font>
    </dxf>
    <dxf>
      <font>
        <color auto="1"/>
      </font>
    </dxf>
    <dxf>
      <font>
        <color rgb="FFFF0000"/>
      </font>
    </dxf>
    <dxf>
      <font>
        <color rgb="FFFF0000"/>
      </font>
    </dxf>
    <dxf>
      <font>
        <color rgb="FF3399FF"/>
      </font>
    </dxf>
    <dxf>
      <font>
        <color rgb="FFFF0000"/>
      </font>
    </dxf>
    <dxf>
      <font>
        <color rgb="FF3399FF"/>
      </font>
    </dxf>
    <dxf>
      <font>
        <color rgb="FFFF0000"/>
      </font>
    </dxf>
    <dxf>
      <font>
        <color rgb="FF3399FF"/>
      </font>
    </dxf>
    <dxf>
      <font>
        <color rgb="FFFF0000"/>
      </font>
    </dxf>
    <dxf>
      <font>
        <color rgb="FFFF0000"/>
      </font>
    </dxf>
    <dxf>
      <font>
        <color auto="1"/>
      </font>
    </dxf>
    <dxf>
      <font>
        <color rgb="FFFF0000"/>
      </font>
    </dxf>
    <dxf>
      <font>
        <color rgb="FFFF0000"/>
      </font>
    </dxf>
    <dxf>
      <font>
        <color rgb="FF3399FF"/>
      </font>
    </dxf>
    <dxf>
      <font>
        <color theme="0"/>
      </font>
    </dxf>
    <dxf>
      <font>
        <color rgb="FFFF0000"/>
      </font>
    </dxf>
    <dxf>
      <font>
        <color rgb="FF3399FF"/>
      </font>
    </dxf>
    <dxf>
      <font>
        <color rgb="FFFF0000"/>
      </font>
    </dxf>
    <dxf>
      <fill>
        <patternFill>
          <bgColor rgb="FFCCFFCC"/>
        </patternFill>
      </fill>
    </dxf>
    <dxf>
      <fill>
        <patternFill>
          <bgColor rgb="FFCCFFCC"/>
        </patternFill>
      </fill>
    </dxf>
    <dxf>
      <font>
        <color rgb="FFFF0000"/>
      </font>
    </dxf>
    <dxf>
      <font>
        <color rgb="FF3399FF"/>
      </font>
    </dxf>
    <dxf>
      <font>
        <color rgb="FFFF0000"/>
      </font>
    </dxf>
    <dxf>
      <fill>
        <patternFill>
          <bgColor rgb="FFFF0000"/>
        </patternFill>
      </fill>
    </dxf>
    <dxf>
      <fill>
        <patternFill>
          <bgColor rgb="FFFF0000"/>
        </patternFill>
      </fill>
    </dxf>
    <dxf>
      <fill>
        <patternFill>
          <bgColor rgb="FFFF0000"/>
        </patternFill>
      </fill>
    </dxf>
    <dxf>
      <font>
        <color rgb="FFFF0000"/>
      </font>
    </dxf>
    <dxf>
      <font>
        <color rgb="FF3399FF"/>
      </font>
    </dxf>
    <dxf>
      <font>
        <color rgb="FFFF0000"/>
      </font>
    </dxf>
    <dxf>
      <font>
        <color rgb="FFFF0000"/>
      </font>
    </dxf>
    <dxf>
      <font>
        <color rgb="FFFF0000"/>
      </font>
    </dxf>
    <dxf>
      <font>
        <color rgb="FFFF0000"/>
      </font>
    </dxf>
    <dxf>
      <font>
        <color rgb="FF3399FF"/>
      </font>
    </dxf>
    <dxf>
      <font>
        <color auto="1"/>
      </font>
    </dxf>
    <dxf>
      <font>
        <color auto="1"/>
      </font>
      <fill>
        <patternFill patternType="none">
          <bgColor auto="1"/>
        </patternFill>
      </fill>
    </dxf>
    <dxf>
      <font>
        <color auto="1"/>
      </font>
    </dxf>
    <dxf>
      <font>
        <color auto="1"/>
      </font>
    </dxf>
    <dxf>
      <font>
        <color auto="1"/>
      </font>
    </dxf>
    <dxf>
      <font>
        <color auto="1"/>
      </font>
    </dxf>
    <dxf>
      <font>
        <color rgb="FFFF0000"/>
      </font>
    </dxf>
    <dxf>
      <font>
        <color auto="1"/>
      </font>
    </dxf>
    <dxf>
      <font>
        <color auto="1"/>
      </font>
      <fill>
        <patternFill patternType="none">
          <bgColor auto="1"/>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5A3B-C547-436A-B6D9-39ED983AC856}">
  <sheetPr>
    <tabColor rgb="FFCCFF66"/>
  </sheetPr>
  <dimension ref="A1:CQ396"/>
  <sheetViews>
    <sheetView tabSelected="1" view="pageBreakPreview" zoomScaleNormal="100" zoomScaleSheetLayoutView="100" workbookViewId="0">
      <pane ySplit="12" topLeftCell="A13" activePane="bottomLeft" state="frozen"/>
      <selection activeCell="A16" sqref="A16:A18"/>
      <selection pane="bottomLeft" activeCell="P14" sqref="P14"/>
    </sheetView>
  </sheetViews>
  <sheetFormatPr defaultColWidth="9" defaultRowHeight="19.5" customHeight="1"/>
  <cols>
    <col min="1" max="2" width="5.625" style="1" customWidth="1"/>
    <col min="3" max="34" width="3.625" style="6" customWidth="1"/>
    <col min="35" max="35" width="6.25" style="1" customWidth="1"/>
    <col min="36" max="44" width="3.75" style="6" customWidth="1"/>
    <col min="45" max="45" width="6.25" style="6" customWidth="1"/>
    <col min="46" max="107" width="3.75" style="1" customWidth="1"/>
    <col min="108" max="16384" width="9" style="1"/>
  </cols>
  <sheetData>
    <row r="1" spans="1:95" ht="30" customHeight="1">
      <c r="A1" s="34"/>
      <c r="B1" s="34"/>
      <c r="C1" s="34"/>
      <c r="D1" s="34"/>
      <c r="E1" s="34"/>
      <c r="F1" s="34"/>
      <c r="G1" s="34"/>
      <c r="H1" s="34"/>
      <c r="I1" s="34"/>
      <c r="J1" s="34"/>
      <c r="K1" s="34"/>
      <c r="L1" s="34"/>
      <c r="M1" s="34"/>
      <c r="N1" s="59" t="s">
        <v>33</v>
      </c>
      <c r="O1" s="59"/>
      <c r="P1" s="59"/>
      <c r="Q1" s="59"/>
      <c r="R1" s="59"/>
      <c r="S1" s="59"/>
      <c r="T1" s="59"/>
      <c r="U1" s="34"/>
      <c r="V1" s="34"/>
      <c r="W1" s="34"/>
      <c r="X1" s="34"/>
      <c r="Y1" s="34"/>
      <c r="Z1" s="34"/>
      <c r="AA1" s="34"/>
      <c r="AB1" s="34"/>
      <c r="AC1" s="34"/>
      <c r="AD1" s="34"/>
      <c r="AE1" s="34"/>
      <c r="AF1" s="34"/>
      <c r="AG1" s="34"/>
      <c r="AH1" s="34"/>
      <c r="AJ1" s="32" t="s">
        <v>0</v>
      </c>
      <c r="AK1" s="60">
        <f>AE3-Z3+1</f>
        <v>425</v>
      </c>
      <c r="AL1" s="60"/>
      <c r="AM1" s="33" t="s">
        <v>1</v>
      </c>
      <c r="AN1" s="2"/>
      <c r="AO1" s="3"/>
      <c r="AP1" s="4"/>
      <c r="AQ1" s="5">
        <f>COUNTIF($AQ$14:$AQ396,"未達成")</f>
        <v>0</v>
      </c>
      <c r="AR1" s="5"/>
    </row>
    <row r="2" spans="1:95" ht="12.75" customHeight="1">
      <c r="AC2" s="27"/>
      <c r="AD2" s="61" t="s">
        <v>2</v>
      </c>
      <c r="AE2" s="61"/>
      <c r="AF2" s="35" t="str">
        <f>IF(N1="現場閉所 実績表","○","")</f>
        <v/>
      </c>
      <c r="AH2" s="7"/>
    </row>
    <row r="3" spans="1:95" ht="21" customHeight="1">
      <c r="A3" s="62" t="s">
        <v>3</v>
      </c>
      <c r="B3" s="62"/>
      <c r="C3" s="62"/>
      <c r="D3" s="63" t="s">
        <v>4</v>
      </c>
      <c r="E3" s="64"/>
      <c r="F3" s="64"/>
      <c r="G3" s="64"/>
      <c r="H3" s="64"/>
      <c r="I3" s="64"/>
      <c r="J3" s="64"/>
      <c r="K3" s="64"/>
      <c r="L3" s="64"/>
      <c r="M3" s="64"/>
      <c r="N3" s="64"/>
      <c r="O3" s="64"/>
      <c r="P3" s="64"/>
      <c r="Q3" s="64"/>
      <c r="R3" s="64"/>
      <c r="S3" s="64"/>
      <c r="T3" s="64"/>
      <c r="U3" s="64"/>
      <c r="V3" s="65"/>
      <c r="W3" s="45" t="s">
        <v>5</v>
      </c>
      <c r="X3" s="46"/>
      <c r="Y3" s="47"/>
      <c r="Z3" s="66">
        <v>45343</v>
      </c>
      <c r="AA3" s="67"/>
      <c r="AB3" s="67"/>
      <c r="AC3" s="67"/>
      <c r="AD3" s="8" t="s">
        <v>6</v>
      </c>
      <c r="AE3" s="67">
        <v>45767</v>
      </c>
      <c r="AF3" s="67"/>
      <c r="AG3" s="67"/>
      <c r="AH3" s="68"/>
      <c r="AJ3" s="36" t="s">
        <v>7</v>
      </c>
      <c r="AK3" s="36" t="s">
        <v>8</v>
      </c>
      <c r="AL3" s="36" t="s">
        <v>9</v>
      </c>
      <c r="AM3" s="36" t="s">
        <v>10</v>
      </c>
      <c r="AN3" s="36" t="s">
        <v>11</v>
      </c>
      <c r="AO3" s="36" t="s">
        <v>12</v>
      </c>
      <c r="AP3" s="36" t="s">
        <v>13</v>
      </c>
      <c r="AQ3" s="56" t="s">
        <v>32</v>
      </c>
      <c r="AR3" s="36" t="s">
        <v>14</v>
      </c>
      <c r="AT3" s="39" t="s">
        <v>15</v>
      </c>
      <c r="AU3" s="42" t="s">
        <v>16</v>
      </c>
      <c r="AV3" s="42" t="s">
        <v>7</v>
      </c>
    </row>
    <row r="4" spans="1:95" ht="15" customHeight="1">
      <c r="A4" s="45" t="s">
        <v>31</v>
      </c>
      <c r="B4" s="46"/>
      <c r="C4" s="46"/>
      <c r="D4" s="46"/>
      <c r="E4" s="46"/>
      <c r="F4" s="46"/>
      <c r="G4" s="46"/>
      <c r="H4" s="46"/>
      <c r="I4" s="46"/>
      <c r="J4" s="46"/>
      <c r="K4" s="46"/>
      <c r="L4" s="46"/>
      <c r="M4" s="46"/>
      <c r="N4" s="46"/>
      <c r="O4" s="47"/>
      <c r="P4" s="48" t="s">
        <v>19</v>
      </c>
      <c r="Q4" s="49"/>
      <c r="R4" s="49"/>
      <c r="S4" s="52">
        <v>40</v>
      </c>
      <c r="T4" s="52"/>
      <c r="U4" s="54" t="s">
        <v>20</v>
      </c>
      <c r="V4" s="49" t="s">
        <v>21</v>
      </c>
      <c r="W4" s="49"/>
      <c r="X4" s="49"/>
      <c r="Y4" s="52">
        <v>20</v>
      </c>
      <c r="Z4" s="52"/>
      <c r="AA4" s="54" t="s">
        <v>20</v>
      </c>
      <c r="AB4" s="49" t="s">
        <v>22</v>
      </c>
      <c r="AC4" s="49"/>
      <c r="AD4" s="49"/>
      <c r="AE4" s="49"/>
      <c r="AF4" s="54">
        <f>COUNT(E6:AH10)</f>
        <v>9</v>
      </c>
      <c r="AG4" s="54"/>
      <c r="AH4" s="54" t="s">
        <v>20</v>
      </c>
      <c r="AJ4" s="37"/>
      <c r="AK4" s="37"/>
      <c r="AL4" s="37"/>
      <c r="AM4" s="37"/>
      <c r="AN4" s="37"/>
      <c r="AO4" s="37"/>
      <c r="AP4" s="37"/>
      <c r="AQ4" s="57"/>
      <c r="AR4" s="37"/>
      <c r="AT4" s="40"/>
      <c r="AU4" s="38"/>
      <c r="AV4" s="38"/>
    </row>
    <row r="5" spans="1:95" ht="24" customHeight="1">
      <c r="A5" s="81" t="s">
        <v>17</v>
      </c>
      <c r="B5" s="82"/>
      <c r="C5" s="83"/>
      <c r="D5" s="84">
        <f>Z3+S4</f>
        <v>45383</v>
      </c>
      <c r="E5" s="85"/>
      <c r="F5" s="85"/>
      <c r="G5" s="86"/>
      <c r="H5" s="81" t="s">
        <v>18</v>
      </c>
      <c r="I5" s="82"/>
      <c r="J5" s="82"/>
      <c r="K5" s="83"/>
      <c r="L5" s="87">
        <f>AE3-Y4</f>
        <v>45747</v>
      </c>
      <c r="M5" s="88"/>
      <c r="N5" s="88"/>
      <c r="O5" s="89"/>
      <c r="P5" s="50"/>
      <c r="Q5" s="51"/>
      <c r="R5" s="51"/>
      <c r="S5" s="53"/>
      <c r="T5" s="53"/>
      <c r="U5" s="55"/>
      <c r="V5" s="51"/>
      <c r="W5" s="51"/>
      <c r="X5" s="51"/>
      <c r="Y5" s="53"/>
      <c r="Z5" s="53"/>
      <c r="AA5" s="55"/>
      <c r="AB5" s="51"/>
      <c r="AC5" s="51"/>
      <c r="AD5" s="51"/>
      <c r="AE5" s="51"/>
      <c r="AF5" s="55"/>
      <c r="AG5" s="55"/>
      <c r="AH5" s="55"/>
      <c r="AJ5" s="37"/>
      <c r="AK5" s="37"/>
      <c r="AL5" s="37"/>
      <c r="AM5" s="37"/>
      <c r="AN5" s="37"/>
      <c r="AO5" s="37"/>
      <c r="AP5" s="37"/>
      <c r="AQ5" s="58"/>
      <c r="AR5" s="37"/>
      <c r="AT5" s="41"/>
      <c r="AU5" s="43"/>
      <c r="AV5" s="44"/>
    </row>
    <row r="6" spans="1:95" ht="15" customHeight="1">
      <c r="A6" s="48" t="str">
        <f>"その他除外期間　　　　（設定日数： "&amp;AF4&amp;"日 ）"</f>
        <v>その他除外期間　　　　（設定日数： 9日 ）</v>
      </c>
      <c r="B6" s="49"/>
      <c r="C6" s="49"/>
      <c r="D6" s="75"/>
      <c r="E6" s="80">
        <v>45517</v>
      </c>
      <c r="F6" s="69"/>
      <c r="G6" s="69"/>
      <c r="H6" s="69">
        <v>45518</v>
      </c>
      <c r="I6" s="69"/>
      <c r="J6" s="69"/>
      <c r="K6" s="69">
        <v>45519</v>
      </c>
      <c r="L6" s="69"/>
      <c r="M6" s="69"/>
      <c r="N6" s="69">
        <v>45655</v>
      </c>
      <c r="O6" s="69"/>
      <c r="P6" s="69"/>
      <c r="Q6" s="69">
        <v>45656</v>
      </c>
      <c r="R6" s="69"/>
      <c r="S6" s="69"/>
      <c r="T6" s="69">
        <v>45657</v>
      </c>
      <c r="U6" s="69"/>
      <c r="V6" s="69"/>
      <c r="W6" s="69">
        <v>45658</v>
      </c>
      <c r="X6" s="69"/>
      <c r="Y6" s="69"/>
      <c r="Z6" s="69">
        <v>45659</v>
      </c>
      <c r="AA6" s="69"/>
      <c r="AB6" s="69"/>
      <c r="AC6" s="69">
        <v>45660</v>
      </c>
      <c r="AD6" s="69"/>
      <c r="AE6" s="69"/>
      <c r="AF6" s="69"/>
      <c r="AG6" s="69"/>
      <c r="AH6" s="70"/>
      <c r="AJ6" s="37"/>
      <c r="AK6" s="37"/>
      <c r="AL6" s="37"/>
      <c r="AM6" s="37"/>
      <c r="AN6" s="37"/>
      <c r="AO6" s="37"/>
      <c r="AP6" s="37"/>
      <c r="AQ6" s="31"/>
      <c r="AR6" s="37"/>
      <c r="AT6" s="9">
        <f>L5-D5+1</f>
        <v>365</v>
      </c>
      <c r="AU6" s="10">
        <f>SUM(AF4)</f>
        <v>9</v>
      </c>
      <c r="AV6" s="10">
        <f>AT6-AU6</f>
        <v>356</v>
      </c>
    </row>
    <row r="7" spans="1:95" ht="15" customHeight="1">
      <c r="A7" s="76"/>
      <c r="B7" s="77"/>
      <c r="C7" s="77"/>
      <c r="D7" s="78"/>
      <c r="E7" s="71"/>
      <c r="F7" s="72"/>
      <c r="G7" s="73"/>
      <c r="H7" s="74"/>
      <c r="I7" s="72"/>
      <c r="J7" s="73"/>
      <c r="K7" s="74"/>
      <c r="L7" s="72"/>
      <c r="M7" s="73"/>
      <c r="N7" s="74"/>
      <c r="O7" s="72"/>
      <c r="P7" s="73"/>
      <c r="Q7" s="74"/>
      <c r="R7" s="72"/>
      <c r="S7" s="73"/>
      <c r="T7" s="74"/>
      <c r="U7" s="72"/>
      <c r="V7" s="73"/>
      <c r="W7" s="74"/>
      <c r="X7" s="72"/>
      <c r="Y7" s="73"/>
      <c r="Z7" s="74"/>
      <c r="AA7" s="72"/>
      <c r="AB7" s="73"/>
      <c r="AC7" s="74"/>
      <c r="AD7" s="72"/>
      <c r="AE7" s="73"/>
      <c r="AF7" s="74"/>
      <c r="AG7" s="72"/>
      <c r="AH7" s="90"/>
      <c r="AJ7" s="37"/>
      <c r="AK7" s="37"/>
      <c r="AL7" s="37"/>
      <c r="AM7" s="37"/>
      <c r="AN7" s="37"/>
      <c r="AO7" s="37"/>
      <c r="AP7" s="37"/>
      <c r="AQ7" s="31" t="s">
        <v>23</v>
      </c>
      <c r="AR7" s="37"/>
      <c r="AT7" s="6"/>
      <c r="AU7" s="11"/>
      <c r="AV7" s="11"/>
    </row>
    <row r="8" spans="1:95" ht="15" customHeight="1">
      <c r="A8" s="76"/>
      <c r="B8" s="77"/>
      <c r="C8" s="77"/>
      <c r="D8" s="78"/>
      <c r="E8" s="71"/>
      <c r="F8" s="72"/>
      <c r="G8" s="73"/>
      <c r="H8" s="74"/>
      <c r="I8" s="72"/>
      <c r="J8" s="73"/>
      <c r="K8" s="74"/>
      <c r="L8" s="72"/>
      <c r="M8" s="73"/>
      <c r="N8" s="74"/>
      <c r="O8" s="72"/>
      <c r="P8" s="73"/>
      <c r="Q8" s="74"/>
      <c r="R8" s="72"/>
      <c r="S8" s="73"/>
      <c r="T8" s="74"/>
      <c r="U8" s="72"/>
      <c r="V8" s="73"/>
      <c r="W8" s="74"/>
      <c r="X8" s="72"/>
      <c r="Y8" s="73"/>
      <c r="Z8" s="74"/>
      <c r="AA8" s="72"/>
      <c r="AB8" s="73"/>
      <c r="AC8" s="74"/>
      <c r="AD8" s="72"/>
      <c r="AE8" s="73"/>
      <c r="AF8" s="74"/>
      <c r="AG8" s="72"/>
      <c r="AH8" s="90"/>
      <c r="AJ8" s="38"/>
      <c r="AK8" s="38"/>
      <c r="AL8" s="38"/>
      <c r="AM8" s="38"/>
      <c r="AN8" s="38"/>
      <c r="AO8" s="38"/>
      <c r="AP8" s="38"/>
      <c r="AQ8" s="31" t="s">
        <v>24</v>
      </c>
      <c r="AR8" s="38"/>
      <c r="AT8" s="6"/>
      <c r="AU8" s="11"/>
      <c r="AV8" s="11"/>
    </row>
    <row r="9" spans="1:95" ht="15" customHeight="1">
      <c r="A9" s="76"/>
      <c r="B9" s="77"/>
      <c r="C9" s="77"/>
      <c r="D9" s="78"/>
      <c r="E9" s="91"/>
      <c r="F9" s="92"/>
      <c r="G9" s="93"/>
      <c r="H9" s="94"/>
      <c r="I9" s="92"/>
      <c r="J9" s="93"/>
      <c r="K9" s="94"/>
      <c r="L9" s="92"/>
      <c r="M9" s="93"/>
      <c r="N9" s="94"/>
      <c r="O9" s="92"/>
      <c r="P9" s="93"/>
      <c r="Q9" s="94"/>
      <c r="R9" s="92"/>
      <c r="S9" s="93"/>
      <c r="T9" s="94"/>
      <c r="U9" s="92"/>
      <c r="V9" s="93"/>
      <c r="W9" s="94"/>
      <c r="X9" s="92"/>
      <c r="Y9" s="93"/>
      <c r="Z9" s="94"/>
      <c r="AA9" s="92"/>
      <c r="AB9" s="93"/>
      <c r="AC9" s="94"/>
      <c r="AD9" s="92"/>
      <c r="AE9" s="93"/>
      <c r="AF9" s="94"/>
      <c r="AG9" s="92"/>
      <c r="AH9" s="99"/>
      <c r="AJ9" s="95">
        <f>SUM($AJ$14:$AJ396)</f>
        <v>356</v>
      </c>
      <c r="AK9" s="95">
        <f>SUM($AK$14:$AK396)</f>
        <v>103</v>
      </c>
      <c r="AL9" s="95">
        <f>SUM($AL$14:$AL396)</f>
        <v>103</v>
      </c>
      <c r="AM9" s="95">
        <f>SUM($AM$14:$AM396)</f>
        <v>0</v>
      </c>
      <c r="AN9" s="95">
        <f>SUM($AN$14:$AN396)</f>
        <v>0</v>
      </c>
      <c r="AO9" s="95">
        <f>SUM($AO$14:$AO396)</f>
        <v>0</v>
      </c>
      <c r="AP9" s="95">
        <f>SUM($AP$14:$AP396)</f>
        <v>0</v>
      </c>
      <c r="AQ9" s="95">
        <f>SUM($AQ$14:$AQ396)</f>
        <v>103</v>
      </c>
      <c r="AR9" s="95">
        <f>ROUNDUP(SUM($AR$14:$AR396),0)</f>
        <v>100</v>
      </c>
    </row>
    <row r="10" spans="1:95" ht="15" customHeight="1">
      <c r="A10" s="50"/>
      <c r="B10" s="51"/>
      <c r="C10" s="51"/>
      <c r="D10" s="79"/>
      <c r="E10" s="97"/>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100"/>
      <c r="AJ10" s="96"/>
      <c r="AK10" s="96"/>
      <c r="AL10" s="96"/>
      <c r="AM10" s="96"/>
      <c r="AN10" s="96"/>
      <c r="AO10" s="96"/>
      <c r="AP10" s="96"/>
      <c r="AQ10" s="96"/>
      <c r="AR10" s="96"/>
    </row>
    <row r="11" spans="1:95" ht="15" customHeight="1">
      <c r="A11" s="115" t="s">
        <v>25</v>
      </c>
      <c r="B11" s="116"/>
      <c r="C11" s="116"/>
      <c r="D11" s="116"/>
      <c r="E11" s="116"/>
      <c r="F11" s="116"/>
      <c r="G11" s="116"/>
      <c r="H11" s="117"/>
      <c r="I11" s="121">
        <f>IF((AE3-Z3+1-S4-Y4-AF4)=AJ9,(AE3-Z3+1-S4-Y4-AF4),"入力確認")</f>
        <v>356</v>
      </c>
      <c r="J11" s="122"/>
      <c r="K11" s="125" t="s">
        <v>20</v>
      </c>
      <c r="L11" s="115" t="str">
        <f>IF(AQ1=0,"必要休日　（月単位）","必要休日　（通期）")</f>
        <v>必要休日　（月単位）</v>
      </c>
      <c r="M11" s="116"/>
      <c r="N11" s="116"/>
      <c r="O11" s="116"/>
      <c r="P11" s="116"/>
      <c r="Q11" s="116"/>
      <c r="R11" s="117"/>
      <c r="S11" s="121">
        <f>IF(I11="入力確認","入力確認",IF(AF2="○",IF(AQ1=0,AQ9,ROUNDUP(I11*0.285,0)),IF(AQ1=0,AQ9,ROUNDUP(I11*0.285,0))))</f>
        <v>103</v>
      </c>
      <c r="T11" s="122"/>
      <c r="U11" s="127" t="s">
        <v>20</v>
      </c>
      <c r="V11" s="62" t="s">
        <v>8</v>
      </c>
      <c r="W11" s="62"/>
      <c r="X11" s="109">
        <f>IF(I11="入力確認","入力確認",IF(S11&lt;=AK9,AK9,"閉所"&amp;S11-AK9&amp;"日"))</f>
        <v>103</v>
      </c>
      <c r="Y11" s="110"/>
      <c r="Z11" s="12" t="str">
        <f>IF(I11="入力確認","",IF(COUNT(X11)=1,"日","不足"))</f>
        <v>日</v>
      </c>
      <c r="AA11" s="62" t="s">
        <v>2</v>
      </c>
      <c r="AB11" s="62"/>
      <c r="AC11" s="109" t="str">
        <f>IF($AF$2="○",IF(AP9&gt;0,"入力確認",IF(I11="入力確認","入力確認",IF(AM9&lt;S11,"閉所"&amp;S11-AM9&amp;"日",AM9))),"")</f>
        <v/>
      </c>
      <c r="AD11" s="110"/>
      <c r="AE11" s="12" t="str">
        <f>IF($AF$2="○",IF(AP9&gt;0,"",IF(I11="入力確認","",IF(COUNT(AC11)=1,"日","不足"))),"")</f>
        <v/>
      </c>
      <c r="AF11" s="111" t="str">
        <f>IF($AF$2="○",IF(I11="入力確認","入力確認",IF(AQ1=0,"週休２日月単位達成（"&amp;ROUNDDOWN(AM9/AJ9,4)*100&amp;"%）",IF(ROUNDDOWN(AM9/AJ9,4)&gt;=0.285,"週休２日通期　達成（ "&amp;ROUNDDOWN(AM9/AJ9,4)*100&amp;"%）","未達成（"&amp;ROUNDDOWN(AM9/AJ9,4)*100&amp;"%）"))),IF(I11="入力確認","入力確認",IF(AQ1=0,"週休２日月単位達成（"&amp;ROUNDDOWN(AL9/AJ9,4)*100&amp;"%）",IF(ROUNDDOWN(AL9/AJ9,4)&gt;=0.285,"週休２日通期　達成（ "&amp;ROUNDDOWN(AL9/AJ9,4)*100&amp;"%）","未達成（"&amp;ROUNDDOWN(AL9/AJ9,4)*100&amp;"%）"))))</f>
        <v>週休２日月単位達成（28.93%）</v>
      </c>
      <c r="AG11" s="112"/>
      <c r="AH11" s="112"/>
      <c r="AJ11" s="13"/>
      <c r="AK11" s="13"/>
      <c r="AL11" s="13"/>
      <c r="AM11" s="13"/>
      <c r="AN11" s="13"/>
      <c r="AO11" s="13"/>
      <c r="AP11" s="13"/>
      <c r="AQ11" s="13"/>
      <c r="AR11" s="13"/>
    </row>
    <row r="12" spans="1:95" ht="15" customHeight="1">
      <c r="A12" s="118"/>
      <c r="B12" s="119"/>
      <c r="C12" s="119"/>
      <c r="D12" s="119"/>
      <c r="E12" s="119"/>
      <c r="F12" s="119"/>
      <c r="G12" s="119"/>
      <c r="H12" s="120"/>
      <c r="I12" s="123"/>
      <c r="J12" s="124"/>
      <c r="K12" s="126"/>
      <c r="L12" s="118"/>
      <c r="M12" s="119"/>
      <c r="N12" s="119"/>
      <c r="O12" s="119"/>
      <c r="P12" s="119"/>
      <c r="Q12" s="119"/>
      <c r="R12" s="120"/>
      <c r="S12" s="123"/>
      <c r="T12" s="124"/>
      <c r="U12" s="128"/>
      <c r="V12" s="62" t="s">
        <v>9</v>
      </c>
      <c r="W12" s="62"/>
      <c r="X12" s="109">
        <f>IF(AP9&gt;0,"入力確認",IF(I11="入力確認","入力確認",IF(S11&lt;=AL9,AL9,"閉所"&amp;S11-AL9&amp;"日")))</f>
        <v>103</v>
      </c>
      <c r="Y12" s="110"/>
      <c r="Z12" s="12" t="str">
        <f>IF(AP9&gt;0,"",IF(I11="入力確認","",IF(COUNT(X12)=1,"日","不足")))</f>
        <v>日</v>
      </c>
      <c r="AA12" s="62" t="s">
        <v>26</v>
      </c>
      <c r="AB12" s="62"/>
      <c r="AC12" s="109">
        <f>IF(I11="入力確認","入力確認",IF(AL9&lt;S11,"閉所"&amp;S11-AL9&amp;"日",AL9))</f>
        <v>103</v>
      </c>
      <c r="AD12" s="110"/>
      <c r="AE12" s="12" t="str">
        <f>IF(I11="入力確認","",IF(COUNT(AC12)=1,"日","不足"))</f>
        <v>日</v>
      </c>
      <c r="AF12" s="113"/>
      <c r="AG12" s="114"/>
      <c r="AH12" s="114"/>
      <c r="AJ12" s="13"/>
      <c r="AK12" s="13"/>
      <c r="AL12" s="13"/>
      <c r="AM12" s="13"/>
      <c r="AN12" s="13"/>
      <c r="AO12" s="13"/>
      <c r="AP12" s="13"/>
      <c r="AQ12" s="13"/>
      <c r="AR12" s="13"/>
    </row>
    <row r="13" spans="1:95" ht="19.5" customHeight="1">
      <c r="A13" s="101">
        <f>IF($Z$3="","",$AJ$13)</f>
        <v>45323</v>
      </c>
      <c r="B13" s="101"/>
      <c r="S13" s="102" t="str">
        <f>IF(COUNTIF(C19:AG19,"確認")&gt;0,"入力確認",IF(AH16=0,IF(SUM(AH17:AH19)=0,"","入力確認"),IF($AF$2="",IF(COUNTIF(C19:AG19,"○")+COUNTIF(C19:AG19,"✕")=0,"","現場閉所 実績表に切替必要"),IF(AT19=0,"","変更手続き確認"))))</f>
        <v/>
      </c>
      <c r="T13" s="102"/>
      <c r="U13" s="102"/>
      <c r="V13" s="102"/>
      <c r="W13" s="102"/>
      <c r="X13" s="102"/>
      <c r="Y13" s="102"/>
      <c r="Z13" s="102"/>
      <c r="AA13" s="103" t="s">
        <v>30</v>
      </c>
      <c r="AB13" s="103"/>
      <c r="AC13" s="103"/>
      <c r="AD13" s="103"/>
      <c r="AE13" s="28" t="str">
        <f>$AQ$7</f>
        <v>土</v>
      </c>
      <c r="AF13" s="29" t="str">
        <f>$AQ$8</f>
        <v>日</v>
      </c>
      <c r="AG13" s="26">
        <f t="shared" ref="AG13" si="0">$AQ$6</f>
        <v>0</v>
      </c>
      <c r="AJ13" s="104">
        <f>DATE(YEAR(Z3), MONTH(Z3), 1)</f>
        <v>45323</v>
      </c>
      <c r="AK13" s="104"/>
      <c r="AL13" s="14"/>
      <c r="AM13" s="14"/>
      <c r="AN13" s="14"/>
      <c r="AO13" s="14"/>
      <c r="AP13" s="14"/>
      <c r="AQ13" s="14"/>
    </row>
    <row r="14" spans="1:95" ht="19.5" customHeight="1">
      <c r="A14" s="105" t="s">
        <v>20</v>
      </c>
      <c r="B14" s="106"/>
      <c r="C14" s="15">
        <f>IF($AE$3&lt;A13,"",A13)</f>
        <v>45323</v>
      </c>
      <c r="D14" s="15">
        <f t="shared" ref="D14:G14" si="1">IF($AE$3&lt;=C14,"",IF(MONTH(C14+1)=MONTH(C14),(C14+1),""))</f>
        <v>45324</v>
      </c>
      <c r="E14" s="15">
        <f t="shared" si="1"/>
        <v>45325</v>
      </c>
      <c r="F14" s="15">
        <f t="shared" si="1"/>
        <v>45326</v>
      </c>
      <c r="G14" s="15">
        <f t="shared" si="1"/>
        <v>45327</v>
      </c>
      <c r="H14" s="15">
        <f>IF($AE$3&lt;=G14,"",IF(MONTH(G14+1)=MONTH(G14),(G14+1),""))</f>
        <v>45328</v>
      </c>
      <c r="I14" s="15">
        <f t="shared" ref="I14:AG14" si="2">IF($AE$3&lt;=H14,"",IF(MONTH(H14+1)=MONTH(H14),(H14+1),""))</f>
        <v>45329</v>
      </c>
      <c r="J14" s="15">
        <f t="shared" si="2"/>
        <v>45330</v>
      </c>
      <c r="K14" s="15">
        <f t="shared" si="2"/>
        <v>45331</v>
      </c>
      <c r="L14" s="15">
        <f t="shared" si="2"/>
        <v>45332</v>
      </c>
      <c r="M14" s="15">
        <f t="shared" si="2"/>
        <v>45333</v>
      </c>
      <c r="N14" s="15">
        <f t="shared" si="2"/>
        <v>45334</v>
      </c>
      <c r="O14" s="15">
        <f t="shared" si="2"/>
        <v>45335</v>
      </c>
      <c r="P14" s="15">
        <f t="shared" si="2"/>
        <v>45336</v>
      </c>
      <c r="Q14" s="15">
        <f t="shared" si="2"/>
        <v>45337</v>
      </c>
      <c r="R14" s="15">
        <f t="shared" si="2"/>
        <v>45338</v>
      </c>
      <c r="S14" s="15">
        <f t="shared" si="2"/>
        <v>45339</v>
      </c>
      <c r="T14" s="15">
        <f t="shared" si="2"/>
        <v>45340</v>
      </c>
      <c r="U14" s="15">
        <f t="shared" si="2"/>
        <v>45341</v>
      </c>
      <c r="V14" s="15">
        <f t="shared" si="2"/>
        <v>45342</v>
      </c>
      <c r="W14" s="15">
        <f t="shared" si="2"/>
        <v>45343</v>
      </c>
      <c r="X14" s="15">
        <f t="shared" si="2"/>
        <v>45344</v>
      </c>
      <c r="Y14" s="15">
        <f t="shared" si="2"/>
        <v>45345</v>
      </c>
      <c r="Z14" s="15">
        <f t="shared" si="2"/>
        <v>45346</v>
      </c>
      <c r="AA14" s="15">
        <f t="shared" si="2"/>
        <v>45347</v>
      </c>
      <c r="AB14" s="15">
        <f t="shared" si="2"/>
        <v>45348</v>
      </c>
      <c r="AC14" s="15">
        <f t="shared" si="2"/>
        <v>45349</v>
      </c>
      <c r="AD14" s="15">
        <f t="shared" si="2"/>
        <v>45350</v>
      </c>
      <c r="AE14" s="15">
        <f t="shared" si="2"/>
        <v>45351</v>
      </c>
      <c r="AF14" s="15" t="str">
        <f t="shared" si="2"/>
        <v/>
      </c>
      <c r="AG14" s="15" t="str">
        <f t="shared" si="2"/>
        <v/>
      </c>
      <c r="AH14" s="107" t="s">
        <v>27</v>
      </c>
      <c r="AK14" s="16"/>
      <c r="AQ14" s="6">
        <f>COUNTIFS(C16:AG16,"○",C15:AG15,$AQ$7)</f>
        <v>0</v>
      </c>
      <c r="AT14" s="6">
        <v>1</v>
      </c>
      <c r="AU14" s="6">
        <v>2</v>
      </c>
      <c r="AV14" s="6">
        <v>3</v>
      </c>
      <c r="AW14" s="6">
        <v>4</v>
      </c>
      <c r="AX14" s="6">
        <v>5</v>
      </c>
      <c r="AY14" s="6">
        <v>6</v>
      </c>
      <c r="AZ14" s="6">
        <v>7</v>
      </c>
      <c r="BA14" s="6">
        <v>8</v>
      </c>
      <c r="BB14" s="6">
        <v>9</v>
      </c>
      <c r="BC14" s="6">
        <v>10</v>
      </c>
      <c r="BD14" s="6">
        <v>11</v>
      </c>
      <c r="BE14" s="6">
        <v>12</v>
      </c>
      <c r="BF14" s="6">
        <v>13</v>
      </c>
      <c r="BG14" s="6">
        <v>14</v>
      </c>
      <c r="BH14" s="6">
        <v>15</v>
      </c>
      <c r="BI14" s="6">
        <v>16</v>
      </c>
      <c r="BJ14" s="6">
        <v>17</v>
      </c>
      <c r="BK14" s="6">
        <v>18</v>
      </c>
      <c r="BL14" s="6">
        <v>19</v>
      </c>
      <c r="BM14" s="6">
        <v>20</v>
      </c>
      <c r="BN14" s="6">
        <v>21</v>
      </c>
      <c r="BO14" s="6">
        <v>22</v>
      </c>
      <c r="BP14" s="6">
        <v>23</v>
      </c>
      <c r="BQ14" s="6">
        <v>24</v>
      </c>
      <c r="BR14" s="6">
        <v>25</v>
      </c>
      <c r="BS14" s="6">
        <v>26</v>
      </c>
      <c r="BT14" s="6">
        <v>27</v>
      </c>
      <c r="BU14" s="6">
        <v>28</v>
      </c>
      <c r="BV14" s="6">
        <v>29</v>
      </c>
      <c r="BW14" s="6">
        <v>30</v>
      </c>
      <c r="BX14" s="6">
        <v>31</v>
      </c>
      <c r="BY14" s="6">
        <v>32</v>
      </c>
      <c r="BZ14" s="6">
        <v>33</v>
      </c>
      <c r="CA14" s="6">
        <v>34</v>
      </c>
      <c r="CB14" s="6">
        <v>35</v>
      </c>
      <c r="CC14" s="6">
        <v>36</v>
      </c>
      <c r="CD14" s="6">
        <v>37</v>
      </c>
      <c r="CE14" s="6">
        <v>38</v>
      </c>
      <c r="CF14" s="6">
        <v>39</v>
      </c>
      <c r="CG14" s="6">
        <v>40</v>
      </c>
      <c r="CH14" s="6">
        <v>41</v>
      </c>
      <c r="CI14" s="6">
        <v>42</v>
      </c>
      <c r="CJ14" s="6">
        <v>43</v>
      </c>
      <c r="CK14" s="6">
        <v>44</v>
      </c>
      <c r="CL14" s="6">
        <v>45</v>
      </c>
      <c r="CM14" s="6">
        <v>46</v>
      </c>
      <c r="CN14" s="6">
        <v>47</v>
      </c>
      <c r="CO14" s="6">
        <v>48</v>
      </c>
      <c r="CP14" s="6">
        <v>49</v>
      </c>
      <c r="CQ14" s="6">
        <v>50</v>
      </c>
    </row>
    <row r="15" spans="1:95" ht="19.5" customHeight="1">
      <c r="A15" s="105" t="s">
        <v>28</v>
      </c>
      <c r="B15" s="106"/>
      <c r="C15" s="15" t="str">
        <f>IF(C14="","",TEXT(C14,"AAA"))</f>
        <v>木</v>
      </c>
      <c r="D15" s="15" t="str">
        <f t="shared" ref="D15:AG15" si="3">IF(D14="","",TEXT(D14,"AAA"))</f>
        <v>金</v>
      </c>
      <c r="E15" s="15" t="str">
        <f t="shared" si="3"/>
        <v>土</v>
      </c>
      <c r="F15" s="15" t="str">
        <f t="shared" si="3"/>
        <v>日</v>
      </c>
      <c r="G15" s="15" t="str">
        <f t="shared" si="3"/>
        <v>月</v>
      </c>
      <c r="H15" s="15" t="str">
        <f t="shared" si="3"/>
        <v>火</v>
      </c>
      <c r="I15" s="15" t="str">
        <f t="shared" si="3"/>
        <v>水</v>
      </c>
      <c r="J15" s="15" t="str">
        <f t="shared" si="3"/>
        <v>木</v>
      </c>
      <c r="K15" s="15" t="str">
        <f t="shared" si="3"/>
        <v>金</v>
      </c>
      <c r="L15" s="15" t="str">
        <f t="shared" si="3"/>
        <v>土</v>
      </c>
      <c r="M15" s="15" t="str">
        <f t="shared" si="3"/>
        <v>日</v>
      </c>
      <c r="N15" s="15" t="str">
        <f t="shared" si="3"/>
        <v>月</v>
      </c>
      <c r="O15" s="15" t="str">
        <f t="shared" si="3"/>
        <v>火</v>
      </c>
      <c r="P15" s="15" t="str">
        <f t="shared" si="3"/>
        <v>水</v>
      </c>
      <c r="Q15" s="15" t="str">
        <f t="shared" si="3"/>
        <v>木</v>
      </c>
      <c r="R15" s="15" t="str">
        <f t="shared" si="3"/>
        <v>金</v>
      </c>
      <c r="S15" s="15" t="str">
        <f t="shared" si="3"/>
        <v>土</v>
      </c>
      <c r="T15" s="15" t="str">
        <f t="shared" si="3"/>
        <v>日</v>
      </c>
      <c r="U15" s="15" t="str">
        <f t="shared" si="3"/>
        <v>月</v>
      </c>
      <c r="V15" s="15" t="str">
        <f t="shared" si="3"/>
        <v>火</v>
      </c>
      <c r="W15" s="15" t="str">
        <f t="shared" si="3"/>
        <v>水</v>
      </c>
      <c r="X15" s="15" t="str">
        <f t="shared" si="3"/>
        <v>木</v>
      </c>
      <c r="Y15" s="15" t="str">
        <f t="shared" si="3"/>
        <v>金</v>
      </c>
      <c r="Z15" s="15" t="str">
        <f t="shared" si="3"/>
        <v>土</v>
      </c>
      <c r="AA15" s="15" t="str">
        <f t="shared" si="3"/>
        <v>日</v>
      </c>
      <c r="AB15" s="15" t="str">
        <f t="shared" si="3"/>
        <v>月</v>
      </c>
      <c r="AC15" s="15" t="str">
        <f t="shared" si="3"/>
        <v>火</v>
      </c>
      <c r="AD15" s="15" t="str">
        <f t="shared" si="3"/>
        <v>水</v>
      </c>
      <c r="AE15" s="15" t="str">
        <f t="shared" si="3"/>
        <v>木</v>
      </c>
      <c r="AF15" s="15" t="str">
        <f t="shared" si="3"/>
        <v/>
      </c>
      <c r="AG15" s="15" t="str">
        <f t="shared" si="3"/>
        <v/>
      </c>
      <c r="AH15" s="108"/>
      <c r="AQ15" s="6">
        <f>COUNTIFS(C16:AG16,"○",C15:AG15,$AQ$8)</f>
        <v>0</v>
      </c>
      <c r="AT15" s="17" t="str">
        <f>IF($C14&gt;$E$6,"",IF(MAX($C14:$AG14)&lt;$E$6,"",$E$6))</f>
        <v/>
      </c>
      <c r="AU15" s="18" t="str">
        <f>IF($C14&gt;$H$6,"",IF(MAX($C14:$AG14)&lt;$H$6,"",$H$6))</f>
        <v/>
      </c>
      <c r="AV15" s="18" t="str">
        <f>IF($C14&gt;$K$6,"",IF(MAX($C14:$AG14)&lt;$K$6,"",$K$6))</f>
        <v/>
      </c>
      <c r="AW15" s="18" t="str">
        <f>IF($C14&gt;$N$6,"",IF(MAX($C14:$AG14)&lt;$N$6,"",$N$6))</f>
        <v/>
      </c>
      <c r="AX15" s="18" t="str">
        <f>IF($C14&gt;$Q$6,"",IF(MAX($C14:$AG14)&lt;$Q$6,"",$Q$6))</f>
        <v/>
      </c>
      <c r="AY15" s="18" t="str">
        <f>IF($C14&gt;$T$6,"",IF(MAX($C14:$AG14)&lt;$T$6,"",$T$6))</f>
        <v/>
      </c>
      <c r="AZ15" s="18" t="str">
        <f>IF($C14&gt;$W$6,"",IF(MAX($C14:$AG14)&lt;$W$6,"",$W$6))</f>
        <v/>
      </c>
      <c r="BA15" s="18" t="str">
        <f>IF($C14&gt;$Z$6,"",IF(MAX($C14:$AG14)&lt;$Z$6,"",$Z$6))</f>
        <v/>
      </c>
      <c r="BB15" s="18" t="str">
        <f>IF($C14&gt;$AC$6,"",IF(MAX($C14:$AG14)&lt;$AC$6,"",$AC$6))</f>
        <v/>
      </c>
      <c r="BC15" s="18" t="str">
        <f>IF($C14&gt;$AF$6,"",IF(MAX($C14:$AG14)&lt;$AF$6,"",$AF$6))</f>
        <v/>
      </c>
      <c r="BD15" s="18" t="str">
        <f>IF($C14&gt;$E$7,"",IF(MAX($C14:$AG14)&lt;$E$7,"",$E$7))</f>
        <v/>
      </c>
      <c r="BE15" s="18" t="str">
        <f>IF($C14&gt;$H$7,"",IF(MAX($C14:$AG14)&lt;$H$7,"",$H$7))</f>
        <v/>
      </c>
      <c r="BF15" s="18" t="str">
        <f>IF($C14&gt;$K$7,"",IF(MAX($C14:$AG14)&lt;$K$7,"",$K$7))</f>
        <v/>
      </c>
      <c r="BG15" s="18" t="str">
        <f>IF($C14&gt;$N$7,"",IF(MAX($C14:$AG14)&lt;$N$7,"",$N$7))</f>
        <v/>
      </c>
      <c r="BH15" s="18" t="str">
        <f>IF($C14&gt;$Q$7,"",IF(MAX($C14:$AG14)&lt;$Q$7,"",$Q$7))</f>
        <v/>
      </c>
      <c r="BI15" s="18" t="str">
        <f>IF($C14&gt;$T$7,"",IF(MAX($C14:$AG14)&lt;$T$7,"",$T$7))</f>
        <v/>
      </c>
      <c r="BJ15" s="18" t="str">
        <f>IF($C14&gt;$W$7,"",IF(MAX($C14:$AG14)&lt;$W$7,"",$W$7))</f>
        <v/>
      </c>
      <c r="BK15" s="18" t="str">
        <f>IF($C14&gt;$Z$7,"",IF(MAX($C14:$AG14)&lt;$Z$7,"",$Z$7))</f>
        <v/>
      </c>
      <c r="BL15" s="18" t="str">
        <f>IF($C14&gt;$AC$7,"",IF(MAX($C14:$AG14)&lt;$AC$7,"",$AC$7))</f>
        <v/>
      </c>
      <c r="BM15" s="18" t="str">
        <f>IF($C14&gt;$AF$7,"",IF(MAX($C14:$AG14)&lt;$AF$7,"",$AF$7))</f>
        <v/>
      </c>
      <c r="BN15" s="18" t="str">
        <f>IF($C14&gt;$E$8,"",IF(MAX($C14:$AG14)&lt;$E$8,"",$E$8))</f>
        <v/>
      </c>
      <c r="BO15" s="18" t="str">
        <f>IF($C14&gt;$H$8,"",IF(MAX($C14:$AG14)&lt;$H$8,"",$H$8))</f>
        <v/>
      </c>
      <c r="BP15" s="18" t="str">
        <f>IF($C14&gt;$K$8,"",IF(MAX($C14:$AG14)&lt;$K$8,"",$K$8))</f>
        <v/>
      </c>
      <c r="BQ15" s="18" t="str">
        <f>IF($C14&gt;$N$8,"",IF(MAX($C14:$AG14)&lt;$N$8,"",$N$8))</f>
        <v/>
      </c>
      <c r="BR15" s="18" t="str">
        <f>IF($C14&gt;$Q$8,"",IF(MAX($C14:$AG14)&lt;$Q$8,"",$Q$8))</f>
        <v/>
      </c>
      <c r="BS15" s="18" t="str">
        <f>IF($C14&gt;$T$8,"",IF(MAX($C14:$AG14)&lt;$T$8,"",$T$8))</f>
        <v/>
      </c>
      <c r="BT15" s="18" t="str">
        <f>IF($C14&gt;$W$8,"",IF(MAX($C14:$AG14)&lt;$W$8,"",$W$8))</f>
        <v/>
      </c>
      <c r="BU15" s="18" t="str">
        <f>IF($C14&gt;$Z$8,"",IF(MAX($C14:$AG14)&lt;$Z$8,"",$Z$8))</f>
        <v/>
      </c>
      <c r="BV15" s="18" t="str">
        <f>IF($C14&gt;$AC$8,"",IF(MAX($C14:$AG14)&lt;$AC$8,"",$AC$8))</f>
        <v/>
      </c>
      <c r="BW15" s="18" t="str">
        <f>IF($C14&gt;$AF$8,"",IF(MAX($C14:$AG14)&lt;$AF$8,"",$AF$8))</f>
        <v/>
      </c>
      <c r="BX15" s="18" t="str">
        <f>IF($C14&gt;$E$9,"",IF(MAX($C14:$AG14)&lt;$E$9,"",$E$9))</f>
        <v/>
      </c>
      <c r="BY15" s="18" t="str">
        <f>IF($C14&gt;$H$9,"",IF(MAX($C14:$AG14)&lt;$H$9,"",$H$9))</f>
        <v/>
      </c>
      <c r="BZ15" s="18" t="str">
        <f>IF($C14&gt;$K$9,"",IF(MAX($C14:$AG14)&lt;$K$9,"",$K$9))</f>
        <v/>
      </c>
      <c r="CA15" s="18" t="str">
        <f>IF($C14&gt;$N$9,"",IF(MAX($C14:$AG14)&lt;$N$9,"",$N$9))</f>
        <v/>
      </c>
      <c r="CB15" s="18" t="str">
        <f>IF($C14&gt;$Q$9,"",IF(MAX($C14:$AG14)&lt;$Q$9,"",$Q$9))</f>
        <v/>
      </c>
      <c r="CC15" s="18" t="str">
        <f>IF($C14&gt;$T$9,"",IF(MAX($C14:$AG14)&lt;$T$9,"",$T$9))</f>
        <v/>
      </c>
      <c r="CD15" s="18" t="str">
        <f>IF($C14&gt;$W$9,"",IF(MAX($C14:$AG14)&lt;$W$9,"",$W$9))</f>
        <v/>
      </c>
      <c r="CE15" s="18" t="str">
        <f>IF($C14&gt;$Z$9,"",IF(MAX($C14:$AG14)&lt;$Z$9,"",$Z$9))</f>
        <v/>
      </c>
      <c r="CF15" s="18" t="str">
        <f>IF($C14&gt;$AC$9,"",IF(MAX($C14:$AG14)&lt;$AC$9,"",$AC$9))</f>
        <v/>
      </c>
      <c r="CG15" s="18" t="str">
        <f>IF($C14&gt;$AF$9,"",IF(MAX($C14:$AG14)&lt;$AF$9,"",$AF$9))</f>
        <v/>
      </c>
      <c r="CH15" s="18" t="str">
        <f>IF($C14&gt;$E$10,"",IF(MAX($C14:$AG14)&lt;$E$10,"",$E$10))</f>
        <v/>
      </c>
      <c r="CI15" s="18" t="str">
        <f>IF($C14&gt;$H$10,"",IF(MAX($C14:$AG14)&lt;$H$10,"",$H$10))</f>
        <v/>
      </c>
      <c r="CJ15" s="18" t="str">
        <f>IF($C14&gt;$K$10,"",IF(MAX($C14:$AG14)&lt;$K$10,"",$K$10))</f>
        <v/>
      </c>
      <c r="CK15" s="18" t="str">
        <f>IF($C14&gt;$N$10,"",IF(MAX($C14:$AG14)&lt;$N$10,"",$N$10))</f>
        <v/>
      </c>
      <c r="CL15" s="18" t="str">
        <f>IF($C14&gt;$Q$10,"",IF(MAX($C14:$AG14)&lt;$Q$10,"",$Q$10))</f>
        <v/>
      </c>
      <c r="CM15" s="18" t="str">
        <f>IF($C14&gt;$T$10,"",IF(MAX($C14:$AG14)&lt;$T$10,"",$T$10))</f>
        <v/>
      </c>
      <c r="CN15" s="18" t="str">
        <f>IF($C14&gt;$W$10,"",IF(MAX($C14:$AG14)&lt;$W$10,"",$W$10))</f>
        <v/>
      </c>
      <c r="CO15" s="18" t="str">
        <f>IF($C14&gt;$Z$10,"",IF(MAX($C14:$AG14)&lt;$Z$10,"",$Z$10))</f>
        <v/>
      </c>
      <c r="CP15" s="18" t="str">
        <f>IF($C14&gt;$AC$10,"",IF(MAX($C14:$AG14)&lt;$AC$10,"",$AC$10))</f>
        <v/>
      </c>
      <c r="CQ15" s="19" t="str">
        <f>IF($C14&gt;$AF$10,"",IF(MAX($C14:$AG14)&lt;$AF$10,"",$AF$10))</f>
        <v/>
      </c>
    </row>
    <row r="16" spans="1:95" ht="19.5" customHeight="1">
      <c r="A16" s="134" t="s">
        <v>7</v>
      </c>
      <c r="B16" s="135"/>
      <c r="C16" s="20" t="str">
        <f t="shared" ref="C16:AG16" si="4">IF(C14="","",IF($D$5&lt;=C14,IF($L$5&gt;=C14,IF(COUNT(MATCH(C14,$AT15:$CQ15,0))&gt;0,"","○"),""),""))</f>
        <v/>
      </c>
      <c r="D16" s="20" t="str">
        <f t="shared" si="4"/>
        <v/>
      </c>
      <c r="E16" s="20" t="str">
        <f t="shared" si="4"/>
        <v/>
      </c>
      <c r="F16" s="20" t="str">
        <f t="shared" si="4"/>
        <v/>
      </c>
      <c r="G16" s="20" t="str">
        <f t="shared" si="4"/>
        <v/>
      </c>
      <c r="H16" s="20" t="str">
        <f t="shared" si="4"/>
        <v/>
      </c>
      <c r="I16" s="20" t="str">
        <f t="shared" si="4"/>
        <v/>
      </c>
      <c r="J16" s="20" t="str">
        <f t="shared" si="4"/>
        <v/>
      </c>
      <c r="K16" s="20" t="str">
        <f t="shared" si="4"/>
        <v/>
      </c>
      <c r="L16" s="20" t="str">
        <f t="shared" si="4"/>
        <v/>
      </c>
      <c r="M16" s="20" t="str">
        <f t="shared" si="4"/>
        <v/>
      </c>
      <c r="N16" s="20" t="str">
        <f t="shared" si="4"/>
        <v/>
      </c>
      <c r="O16" s="20" t="str">
        <f t="shared" si="4"/>
        <v/>
      </c>
      <c r="P16" s="20" t="str">
        <f t="shared" si="4"/>
        <v/>
      </c>
      <c r="Q16" s="20" t="str">
        <f t="shared" si="4"/>
        <v/>
      </c>
      <c r="R16" s="20" t="str">
        <f t="shared" si="4"/>
        <v/>
      </c>
      <c r="S16" s="20" t="str">
        <f t="shared" si="4"/>
        <v/>
      </c>
      <c r="T16" s="20" t="str">
        <f t="shared" si="4"/>
        <v/>
      </c>
      <c r="U16" s="20" t="str">
        <f t="shared" si="4"/>
        <v/>
      </c>
      <c r="V16" s="20" t="str">
        <f t="shared" si="4"/>
        <v/>
      </c>
      <c r="W16" s="20" t="str">
        <f t="shared" si="4"/>
        <v/>
      </c>
      <c r="X16" s="20" t="str">
        <f t="shared" si="4"/>
        <v/>
      </c>
      <c r="Y16" s="20" t="str">
        <f t="shared" si="4"/>
        <v/>
      </c>
      <c r="Z16" s="20" t="str">
        <f t="shared" si="4"/>
        <v/>
      </c>
      <c r="AA16" s="20" t="str">
        <f t="shared" si="4"/>
        <v/>
      </c>
      <c r="AB16" s="20" t="str">
        <f t="shared" si="4"/>
        <v/>
      </c>
      <c r="AC16" s="20" t="str">
        <f t="shared" si="4"/>
        <v/>
      </c>
      <c r="AD16" s="20" t="str">
        <f t="shared" si="4"/>
        <v/>
      </c>
      <c r="AE16" s="20" t="str">
        <f t="shared" si="4"/>
        <v/>
      </c>
      <c r="AF16" s="20" t="str">
        <f t="shared" si="4"/>
        <v/>
      </c>
      <c r="AG16" s="20" t="str">
        <f t="shared" si="4"/>
        <v/>
      </c>
      <c r="AH16" s="20">
        <f>COUNTIF(C16:AG16,"○")</f>
        <v>0</v>
      </c>
      <c r="AJ16" s="6">
        <f>$AH16</f>
        <v>0</v>
      </c>
      <c r="AK16" s="21"/>
      <c r="AQ16" s="6">
        <f>COUNTIFS(C16:AG16,"○",C15:AG15,$AQ$6)</f>
        <v>0</v>
      </c>
      <c r="AR16" s="6" t="str">
        <f>IF(AH16=0,"",IF(SUM(AQ14:AQ16)/AJ16&lt;0.285,SUM(AQ14:AQ16)/AJ16*AJ16,ROUNDUP(AH16*0.285,0)))</f>
        <v/>
      </c>
      <c r="BY16" s="22"/>
      <c r="BZ16" s="22"/>
    </row>
    <row r="17" spans="1:95" ht="19.5" customHeight="1">
      <c r="A17" s="36" t="s">
        <v>29</v>
      </c>
      <c r="B17" s="20" t="s">
        <v>8</v>
      </c>
      <c r="C17" s="23" t="str">
        <f t="shared" ref="C17:AG17" si="5">IF(C16="","",IF(C15=$AE13,"○",IF(C15=$AF13,"○",IF(C15=$AG13,"○",""))))</f>
        <v/>
      </c>
      <c r="D17" s="23" t="str">
        <f t="shared" si="5"/>
        <v/>
      </c>
      <c r="E17" s="23" t="str">
        <f t="shared" si="5"/>
        <v/>
      </c>
      <c r="F17" s="23" t="str">
        <f t="shared" si="5"/>
        <v/>
      </c>
      <c r="G17" s="23" t="str">
        <f t="shared" si="5"/>
        <v/>
      </c>
      <c r="H17" s="23" t="str">
        <f t="shared" si="5"/>
        <v/>
      </c>
      <c r="I17" s="23" t="str">
        <f t="shared" si="5"/>
        <v/>
      </c>
      <c r="J17" s="23" t="str">
        <f t="shared" si="5"/>
        <v/>
      </c>
      <c r="K17" s="23" t="str">
        <f t="shared" si="5"/>
        <v/>
      </c>
      <c r="L17" s="23" t="str">
        <f t="shared" si="5"/>
        <v/>
      </c>
      <c r="M17" s="23" t="str">
        <f t="shared" si="5"/>
        <v/>
      </c>
      <c r="N17" s="23" t="str">
        <f t="shared" si="5"/>
        <v/>
      </c>
      <c r="O17" s="23" t="str">
        <f t="shared" si="5"/>
        <v/>
      </c>
      <c r="P17" s="23" t="str">
        <f t="shared" si="5"/>
        <v/>
      </c>
      <c r="Q17" s="23" t="str">
        <f t="shared" si="5"/>
        <v/>
      </c>
      <c r="R17" s="23" t="str">
        <f t="shared" si="5"/>
        <v/>
      </c>
      <c r="S17" s="23" t="str">
        <f t="shared" si="5"/>
        <v/>
      </c>
      <c r="T17" s="23" t="str">
        <f t="shared" si="5"/>
        <v/>
      </c>
      <c r="U17" s="23" t="str">
        <f t="shared" si="5"/>
        <v/>
      </c>
      <c r="V17" s="23" t="str">
        <f t="shared" si="5"/>
        <v/>
      </c>
      <c r="W17" s="23" t="str">
        <f t="shared" si="5"/>
        <v/>
      </c>
      <c r="X17" s="23" t="str">
        <f t="shared" si="5"/>
        <v/>
      </c>
      <c r="Y17" s="23" t="str">
        <f t="shared" si="5"/>
        <v/>
      </c>
      <c r="Z17" s="23" t="str">
        <f t="shared" si="5"/>
        <v/>
      </c>
      <c r="AA17" s="23" t="str">
        <f t="shared" si="5"/>
        <v/>
      </c>
      <c r="AB17" s="23" t="str">
        <f t="shared" si="5"/>
        <v/>
      </c>
      <c r="AC17" s="23" t="str">
        <f t="shared" si="5"/>
        <v/>
      </c>
      <c r="AD17" s="23" t="str">
        <f t="shared" si="5"/>
        <v/>
      </c>
      <c r="AE17" s="23" t="str">
        <f t="shared" si="5"/>
        <v/>
      </c>
      <c r="AF17" s="23" t="str">
        <f t="shared" si="5"/>
        <v/>
      </c>
      <c r="AG17" s="23" t="str">
        <f t="shared" si="5"/>
        <v/>
      </c>
      <c r="AH17" s="20">
        <f t="shared" ref="AH17" si="6">COUNTIF(C17:AG17,"○")</f>
        <v>0</v>
      </c>
      <c r="AK17" s="6">
        <f>$AH17</f>
        <v>0</v>
      </c>
      <c r="AU17" s="30">
        <f>IF($AE$3&lt;A13,"",A13)</f>
        <v>45323</v>
      </c>
      <c r="AV17" s="30">
        <f t="shared" ref="AV17:BZ17" si="7">IF($AE$3&lt;=C14,"",IF(MONTH(C14+1)=MONTH(C14),(C14+1),""))</f>
        <v>45324</v>
      </c>
      <c r="AW17" s="30">
        <f t="shared" si="7"/>
        <v>45325</v>
      </c>
      <c r="AX17" s="30">
        <f t="shared" si="7"/>
        <v>45326</v>
      </c>
      <c r="AY17" s="30">
        <f t="shared" si="7"/>
        <v>45327</v>
      </c>
      <c r="AZ17" s="30">
        <f t="shared" si="7"/>
        <v>45328</v>
      </c>
      <c r="BA17" s="30">
        <f t="shared" si="7"/>
        <v>45329</v>
      </c>
      <c r="BB17" s="30">
        <f t="shared" si="7"/>
        <v>45330</v>
      </c>
      <c r="BC17" s="30">
        <f t="shared" si="7"/>
        <v>45331</v>
      </c>
      <c r="BD17" s="30">
        <f t="shared" si="7"/>
        <v>45332</v>
      </c>
      <c r="BE17" s="30">
        <f t="shared" si="7"/>
        <v>45333</v>
      </c>
      <c r="BF17" s="30">
        <f t="shared" si="7"/>
        <v>45334</v>
      </c>
      <c r="BG17" s="30">
        <f t="shared" si="7"/>
        <v>45335</v>
      </c>
      <c r="BH17" s="30">
        <f t="shared" si="7"/>
        <v>45336</v>
      </c>
      <c r="BI17" s="30">
        <f t="shared" si="7"/>
        <v>45337</v>
      </c>
      <c r="BJ17" s="30">
        <f t="shared" si="7"/>
        <v>45338</v>
      </c>
      <c r="BK17" s="30">
        <f t="shared" si="7"/>
        <v>45339</v>
      </c>
      <c r="BL17" s="30">
        <f t="shared" si="7"/>
        <v>45340</v>
      </c>
      <c r="BM17" s="30">
        <f t="shared" si="7"/>
        <v>45341</v>
      </c>
      <c r="BN17" s="30">
        <f t="shared" si="7"/>
        <v>45342</v>
      </c>
      <c r="BO17" s="30">
        <f t="shared" si="7"/>
        <v>45343</v>
      </c>
      <c r="BP17" s="30">
        <f t="shared" si="7"/>
        <v>45344</v>
      </c>
      <c r="BQ17" s="30">
        <f t="shared" si="7"/>
        <v>45345</v>
      </c>
      <c r="BR17" s="30">
        <f t="shared" si="7"/>
        <v>45346</v>
      </c>
      <c r="BS17" s="30">
        <f t="shared" si="7"/>
        <v>45347</v>
      </c>
      <c r="BT17" s="30">
        <f t="shared" si="7"/>
        <v>45348</v>
      </c>
      <c r="BU17" s="30">
        <f t="shared" si="7"/>
        <v>45349</v>
      </c>
      <c r="BV17" s="30">
        <f t="shared" si="7"/>
        <v>45350</v>
      </c>
      <c r="BW17" s="30">
        <f t="shared" si="7"/>
        <v>45351</v>
      </c>
      <c r="BX17" s="30" t="str">
        <f t="shared" si="7"/>
        <v/>
      </c>
      <c r="BY17" s="30" t="str">
        <f t="shared" si="7"/>
        <v/>
      </c>
      <c r="BZ17" s="30" t="str">
        <f t="shared" si="7"/>
        <v/>
      </c>
    </row>
    <row r="18" spans="1:95" ht="19.5" customHeight="1">
      <c r="A18" s="136"/>
      <c r="B18" s="20" t="s">
        <v>9</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0">
        <f>AH17+COUNTIF(C18:AG18,"○")-COUNTIF(C18:AG18,"✕")</f>
        <v>0</v>
      </c>
      <c r="AL18" s="6">
        <f>$AH18</f>
        <v>0</v>
      </c>
      <c r="AN18" s="6">
        <f>COUNTIF(C18:AG18,"○")</f>
        <v>0</v>
      </c>
      <c r="AO18" s="6">
        <f>COUNTIF(C18:AG18,"✕")</f>
        <v>0</v>
      </c>
      <c r="AU18" s="1" t="str">
        <f t="shared" ref="AU18:BY18" si="8">IF($AF$2="○",IF(C17="○",IF(C18="","○",IF(C18="○","確認","")),IF(C18="○","○",IF(C17="○","",IF(C18="✕","確認","")))),IF(C17="○",IF(C18="","",IF(C18="○","確認","")),IF(C17="○","",IF(C18="✕","確認",""))))</f>
        <v/>
      </c>
      <c r="AV18" s="1" t="str">
        <f t="shared" si="8"/>
        <v/>
      </c>
      <c r="AW18" s="1" t="str">
        <f t="shared" si="8"/>
        <v/>
      </c>
      <c r="AX18" s="1" t="str">
        <f t="shared" si="8"/>
        <v/>
      </c>
      <c r="AY18" s="1" t="str">
        <f t="shared" si="8"/>
        <v/>
      </c>
      <c r="AZ18" s="1" t="str">
        <f t="shared" si="8"/>
        <v/>
      </c>
      <c r="BA18" s="1" t="str">
        <f t="shared" si="8"/>
        <v/>
      </c>
      <c r="BB18" s="1" t="str">
        <f t="shared" si="8"/>
        <v/>
      </c>
      <c r="BC18" s="1" t="str">
        <f t="shared" si="8"/>
        <v/>
      </c>
      <c r="BD18" s="1" t="str">
        <f t="shared" si="8"/>
        <v/>
      </c>
      <c r="BE18" s="1" t="str">
        <f t="shared" si="8"/>
        <v/>
      </c>
      <c r="BF18" s="1" t="str">
        <f t="shared" si="8"/>
        <v/>
      </c>
      <c r="BG18" s="1" t="str">
        <f t="shared" si="8"/>
        <v/>
      </c>
      <c r="BH18" s="1" t="str">
        <f t="shared" si="8"/>
        <v/>
      </c>
      <c r="BI18" s="1" t="str">
        <f t="shared" si="8"/>
        <v/>
      </c>
      <c r="BJ18" s="1" t="str">
        <f t="shared" si="8"/>
        <v/>
      </c>
      <c r="BK18" s="1" t="str">
        <f t="shared" si="8"/>
        <v/>
      </c>
      <c r="BL18" s="1" t="str">
        <f t="shared" si="8"/>
        <v/>
      </c>
      <c r="BM18" s="1" t="str">
        <f t="shared" si="8"/>
        <v/>
      </c>
      <c r="BN18" s="1" t="str">
        <f t="shared" si="8"/>
        <v/>
      </c>
      <c r="BO18" s="1" t="str">
        <f t="shared" si="8"/>
        <v/>
      </c>
      <c r="BP18" s="1" t="str">
        <f t="shared" si="8"/>
        <v/>
      </c>
      <c r="BQ18" s="1" t="str">
        <f t="shared" si="8"/>
        <v/>
      </c>
      <c r="BR18" s="1" t="str">
        <f t="shared" si="8"/>
        <v/>
      </c>
      <c r="BS18" s="1" t="str">
        <f t="shared" si="8"/>
        <v/>
      </c>
      <c r="BT18" s="1" t="str">
        <f t="shared" si="8"/>
        <v/>
      </c>
      <c r="BU18" s="1" t="str">
        <f t="shared" si="8"/>
        <v/>
      </c>
      <c r="BV18" s="1" t="str">
        <f t="shared" si="8"/>
        <v/>
      </c>
      <c r="BW18" s="1" t="str">
        <f t="shared" si="8"/>
        <v/>
      </c>
      <c r="BX18" s="1" t="str">
        <f t="shared" si="8"/>
        <v/>
      </c>
      <c r="BY18" s="1" t="str">
        <f t="shared" si="8"/>
        <v/>
      </c>
    </row>
    <row r="19" spans="1:95" ht="19.5" customHeight="1">
      <c r="A19" s="137"/>
      <c r="B19" s="20" t="s">
        <v>2</v>
      </c>
      <c r="C19" s="23" t="str">
        <f t="shared" ref="C19:AG19" si="9">IF($AF$2="○",IF(C17="○",IF(C18="","○",IF(C18="○","確認","")),IF(C18="○","○",IF(C17="○","",IF(C18="✕","確認","")))),IF(C17="○",IF(C18="","",IF(C18="○","確認","")),IF(C17="○","",IF(C18="✕","確認",""))))</f>
        <v/>
      </c>
      <c r="D19" s="23" t="str">
        <f t="shared" si="9"/>
        <v/>
      </c>
      <c r="E19" s="23" t="str">
        <f t="shared" si="9"/>
        <v/>
      </c>
      <c r="F19" s="23" t="str">
        <f t="shared" si="9"/>
        <v/>
      </c>
      <c r="G19" s="23" t="str">
        <f t="shared" si="9"/>
        <v/>
      </c>
      <c r="H19" s="23" t="str">
        <f t="shared" si="9"/>
        <v/>
      </c>
      <c r="I19" s="23" t="str">
        <f t="shared" si="9"/>
        <v/>
      </c>
      <c r="J19" s="23" t="str">
        <f t="shared" si="9"/>
        <v/>
      </c>
      <c r="K19" s="23" t="str">
        <f t="shared" si="9"/>
        <v/>
      </c>
      <c r="L19" s="23" t="str">
        <f t="shared" si="9"/>
        <v/>
      </c>
      <c r="M19" s="23" t="str">
        <f t="shared" si="9"/>
        <v/>
      </c>
      <c r="N19" s="23" t="str">
        <f t="shared" si="9"/>
        <v/>
      </c>
      <c r="O19" s="23" t="str">
        <f t="shared" si="9"/>
        <v/>
      </c>
      <c r="P19" s="23" t="str">
        <f t="shared" si="9"/>
        <v/>
      </c>
      <c r="Q19" s="23" t="str">
        <f t="shared" si="9"/>
        <v/>
      </c>
      <c r="R19" s="23" t="str">
        <f t="shared" si="9"/>
        <v/>
      </c>
      <c r="S19" s="23" t="str">
        <f t="shared" si="9"/>
        <v/>
      </c>
      <c r="T19" s="23" t="str">
        <f t="shared" si="9"/>
        <v/>
      </c>
      <c r="U19" s="23" t="str">
        <f t="shared" si="9"/>
        <v/>
      </c>
      <c r="V19" s="23" t="str">
        <f t="shared" si="9"/>
        <v/>
      </c>
      <c r="W19" s="23" t="str">
        <f t="shared" si="9"/>
        <v/>
      </c>
      <c r="X19" s="23" t="str">
        <f t="shared" si="9"/>
        <v/>
      </c>
      <c r="Y19" s="23" t="str">
        <f t="shared" si="9"/>
        <v/>
      </c>
      <c r="Z19" s="23" t="str">
        <f t="shared" si="9"/>
        <v/>
      </c>
      <c r="AA19" s="23" t="str">
        <f t="shared" si="9"/>
        <v/>
      </c>
      <c r="AB19" s="23" t="str">
        <f t="shared" si="9"/>
        <v/>
      </c>
      <c r="AC19" s="23" t="str">
        <f t="shared" si="9"/>
        <v/>
      </c>
      <c r="AD19" s="23" t="str">
        <f t="shared" si="9"/>
        <v/>
      </c>
      <c r="AE19" s="23" t="str">
        <f t="shared" si="9"/>
        <v/>
      </c>
      <c r="AF19" s="23" t="str">
        <f t="shared" si="9"/>
        <v/>
      </c>
      <c r="AG19" s="23" t="str">
        <f t="shared" si="9"/>
        <v/>
      </c>
      <c r="AH19" s="20">
        <f t="shared" ref="AH19" si="10">COUNTIF(C19:AG19,"○")</f>
        <v>0</v>
      </c>
      <c r="AM19" s="6">
        <f>$AH19</f>
        <v>0</v>
      </c>
      <c r="AP19" s="6">
        <f>COUNTIF(C19:AG19,"確認")</f>
        <v>0</v>
      </c>
      <c r="AT19" s="6">
        <f>COUNTIF(AU19:BY19,"確認")</f>
        <v>0</v>
      </c>
      <c r="AU19" s="1" t="str">
        <f t="shared" ref="AU19:BY19" si="11">IF(AU18=C19,"","確認")</f>
        <v/>
      </c>
      <c r="AV19" s="1" t="str">
        <f t="shared" si="11"/>
        <v/>
      </c>
      <c r="AW19" s="1" t="str">
        <f t="shared" si="11"/>
        <v/>
      </c>
      <c r="AX19" s="1" t="str">
        <f t="shared" si="11"/>
        <v/>
      </c>
      <c r="AY19" s="1" t="str">
        <f t="shared" si="11"/>
        <v/>
      </c>
      <c r="AZ19" s="1" t="str">
        <f t="shared" si="11"/>
        <v/>
      </c>
      <c r="BA19" s="1" t="str">
        <f t="shared" si="11"/>
        <v/>
      </c>
      <c r="BB19" s="1" t="str">
        <f t="shared" si="11"/>
        <v/>
      </c>
      <c r="BC19" s="1" t="str">
        <f t="shared" si="11"/>
        <v/>
      </c>
      <c r="BD19" s="1" t="str">
        <f t="shared" si="11"/>
        <v/>
      </c>
      <c r="BE19" s="1" t="str">
        <f t="shared" si="11"/>
        <v/>
      </c>
      <c r="BF19" s="1" t="str">
        <f t="shared" si="11"/>
        <v/>
      </c>
      <c r="BG19" s="1" t="str">
        <f t="shared" si="11"/>
        <v/>
      </c>
      <c r="BH19" s="1" t="str">
        <f t="shared" si="11"/>
        <v/>
      </c>
      <c r="BI19" s="1" t="str">
        <f t="shared" si="11"/>
        <v/>
      </c>
      <c r="BJ19" s="1" t="str">
        <f t="shared" si="11"/>
        <v/>
      </c>
      <c r="BK19" s="1" t="str">
        <f t="shared" si="11"/>
        <v/>
      </c>
      <c r="BL19" s="1" t="str">
        <f t="shared" si="11"/>
        <v/>
      </c>
      <c r="BM19" s="1" t="str">
        <f t="shared" si="11"/>
        <v/>
      </c>
      <c r="BN19" s="1" t="str">
        <f t="shared" si="11"/>
        <v/>
      </c>
      <c r="BO19" s="1" t="str">
        <f t="shared" si="11"/>
        <v/>
      </c>
      <c r="BP19" s="1" t="str">
        <f t="shared" si="11"/>
        <v/>
      </c>
      <c r="BQ19" s="1" t="str">
        <f t="shared" si="11"/>
        <v/>
      </c>
      <c r="BR19" s="1" t="str">
        <f t="shared" si="11"/>
        <v/>
      </c>
      <c r="BS19" s="1" t="str">
        <f t="shared" si="11"/>
        <v/>
      </c>
      <c r="BT19" s="1" t="str">
        <f t="shared" si="11"/>
        <v/>
      </c>
      <c r="BU19" s="1" t="str">
        <f t="shared" si="11"/>
        <v/>
      </c>
      <c r="BV19" s="1" t="str">
        <f t="shared" si="11"/>
        <v/>
      </c>
      <c r="BW19" s="1" t="str">
        <f t="shared" si="11"/>
        <v/>
      </c>
      <c r="BX19" s="1" t="str">
        <f t="shared" si="11"/>
        <v/>
      </c>
      <c r="BY19" s="1" t="str">
        <f t="shared" si="11"/>
        <v/>
      </c>
      <c r="BZ19" s="1" t="str">
        <f t="shared" ref="BZ19" si="12">IF($AF$2="○",IF(AH17="○",IF(AH18="","○",IF(AH18="○","確認","")),IF(AH18="○","○",IF(AH17="○","",IF(AH18="✕","確認","")))),IF(AH17="○",IF(AH18="","",IF(AH18="○","確認","")),IF(AH17="○","",IF(AH18="✕","確認",""))))</f>
        <v/>
      </c>
    </row>
    <row r="20" spans="1:95" ht="19.5" customHeight="1">
      <c r="C20" s="129" t="str">
        <f>IF(AH16=0,"",B17)</f>
        <v/>
      </c>
      <c r="D20" s="129"/>
      <c r="E20" s="130" t="str">
        <f>IF(AH16=0,"","週休２日")</f>
        <v/>
      </c>
      <c r="F20" s="130"/>
      <c r="G20" s="130" t="str">
        <f>IF(AH16=0,"",IF(SUM(AQ14:AQ16)/AJ16&lt;0.285,IF(SUM(AQ14:AQ16)/AJ16&lt;=AH17/AH16,"達成","未達成"),IF(AH17/AJ16&gt;=SUM(AQ14:AQ16)/AJ16,"達成","未達成")))</f>
        <v/>
      </c>
      <c r="H20" s="130"/>
      <c r="I20" s="131" t="str">
        <f>IF(AH16=0,"","現場閉所率")</f>
        <v/>
      </c>
      <c r="J20" s="131"/>
      <c r="K20" s="132" t="str">
        <f>IF(AH16=0,"",IF(AH16=0,0,ROUNDDOWN(AH17/AH16,4)))</f>
        <v/>
      </c>
      <c r="L20" s="132"/>
      <c r="N20" s="129" t="str">
        <f>IF(AH16=0,"",B18)</f>
        <v/>
      </c>
      <c r="O20" s="129"/>
      <c r="P20" s="130" t="str">
        <f>IF(AH16=0,"","週休２日")</f>
        <v/>
      </c>
      <c r="Q20" s="130"/>
      <c r="R20" s="130" t="str">
        <f>IF(AH16=0,"",IF(SUM(AQ14:AQ16)/AJ16&lt;0.285,IF(SUM(AQ14:AQ16)/AJ16&lt;=AH18/AH16,"達成","未達成"),IF(AH18/AJ16&gt;=SUM(AQ14:AQ16)/AJ16,"達成","未達成")))</f>
        <v/>
      </c>
      <c r="S20" s="130"/>
      <c r="T20" s="131" t="str">
        <f>IF(AH16=0,"","現場閉所率")</f>
        <v/>
      </c>
      <c r="U20" s="131"/>
      <c r="V20" s="132" t="str">
        <f>IF(AH16=0,"",IF(AH16=0,0,ROUNDDOWN(AH18/AH16,4)))</f>
        <v/>
      </c>
      <c r="W20" s="132"/>
      <c r="X20" s="25"/>
      <c r="Y20" s="129" t="str">
        <f>IF($AF$2="○",IF(AH16=0,"",B19),"")</f>
        <v/>
      </c>
      <c r="Z20" s="129"/>
      <c r="AA20" s="130" t="str">
        <f>IF($AF$2="○",IF(AH16=0,"","週休２日"),"")</f>
        <v/>
      </c>
      <c r="AB20" s="130"/>
      <c r="AC20" s="130" t="str">
        <f>IF($AF$2="○",IF(AH16=0,"",IF(SUM(AQ14:AQ16)/AJ16&lt;0.285,IF(SUM(AQ14:AQ16)/AJ16&lt;=AH19/AH16,"達成","未達成"),IF(AH19/AJ16&gt;=SUM(AQ14:AQ16)/AJ16,"達成","未達成"))),"")</f>
        <v/>
      </c>
      <c r="AD20" s="130"/>
      <c r="AE20" s="131" t="str">
        <f>IF($AF$2="○",IF(AH16=0,"","現場閉所率"),"")</f>
        <v/>
      </c>
      <c r="AF20" s="131"/>
      <c r="AG20" s="132" t="str">
        <f>IF($AF$2="○",IF(AH16=0,"",IF(AH16=0,0,ROUNDDOWN(AH19/AH16,4))),"")</f>
        <v/>
      </c>
      <c r="AH20" s="132"/>
      <c r="AQ20" s="24" t="str">
        <f>IF($AF$2="○",AC20,R20)</f>
        <v/>
      </c>
      <c r="AR20" s="24"/>
      <c r="AT20" s="1" t="str">
        <f>IF(AH16&lt;=0,"",IF((SUM(AQ14:AQ16)/AJ16)&lt;=AH18/AH16,"達成","未達成"))</f>
        <v/>
      </c>
    </row>
    <row r="21" spans="1:95" ht="19.5" customHeight="1">
      <c r="A21" s="101">
        <f t="shared" ref="A21" si="13">IF(MAX(C14:AG14)=$AE$3,"",IF(MAX(C14:AG14)=0,"",MAX(C14:AG14)+1))</f>
        <v>45352</v>
      </c>
      <c r="B21" s="101"/>
      <c r="S21" s="102" t="str">
        <f>IF(COUNTIF(C27:AG27,"確認")&gt;0,"入力確認",IF(AH24=0,IF(SUM(AH25:AH27)=0,"","入力確認"),IF($AF$2="",IF(COUNTIF(C27:AG27,"○")+COUNTIF(C27:AG27,"✕")=0,"","現場閉所 実績表に切替必要"),IF(AT27=0,"","変更手続き確認"))))</f>
        <v/>
      </c>
      <c r="T21" s="102"/>
      <c r="U21" s="102"/>
      <c r="V21" s="102"/>
      <c r="W21" s="102"/>
      <c r="X21" s="102"/>
      <c r="Y21" s="102"/>
      <c r="Z21" s="102"/>
      <c r="AA21" s="133" t="s">
        <v>30</v>
      </c>
      <c r="AB21" s="133"/>
      <c r="AC21" s="133"/>
      <c r="AD21" s="133"/>
      <c r="AE21" s="29" t="str">
        <f t="shared" ref="AE21" si="14">$AQ$7</f>
        <v>土</v>
      </c>
      <c r="AF21" s="29" t="str">
        <f t="shared" ref="AF21" si="15">$AQ$8</f>
        <v>日</v>
      </c>
      <c r="AG21" s="26">
        <f t="shared" ref="AG21" si="16">$AQ$6</f>
        <v>0</v>
      </c>
      <c r="AL21" s="14"/>
      <c r="AM21" s="14"/>
      <c r="AN21" s="14"/>
      <c r="AO21" s="14"/>
      <c r="AP21" s="14"/>
      <c r="AQ21" s="14"/>
    </row>
    <row r="22" spans="1:95" ht="19.5" customHeight="1">
      <c r="A22" s="105" t="s">
        <v>20</v>
      </c>
      <c r="B22" s="106"/>
      <c r="C22" s="15">
        <f>IF($AE$3&lt;A21,"",A21)</f>
        <v>45352</v>
      </c>
      <c r="D22" s="15">
        <f t="shared" ref="D22:G22" si="17">IF($AE$3&lt;=C22,"",IF(MONTH(C22+1)=MONTH(C22),(C22+1),""))</f>
        <v>45353</v>
      </c>
      <c r="E22" s="15">
        <f t="shared" si="17"/>
        <v>45354</v>
      </c>
      <c r="F22" s="15">
        <f t="shared" si="17"/>
        <v>45355</v>
      </c>
      <c r="G22" s="15">
        <f t="shared" si="17"/>
        <v>45356</v>
      </c>
      <c r="H22" s="15">
        <f>IF($AE$3&lt;=G22,"",IF(MONTH(G22+1)=MONTH(G22),(G22+1),""))</f>
        <v>45357</v>
      </c>
      <c r="I22" s="15">
        <f t="shared" ref="I22:AG22" si="18">IF($AE$3&lt;=H22,"",IF(MONTH(H22+1)=MONTH(H22),(H22+1),""))</f>
        <v>45358</v>
      </c>
      <c r="J22" s="15">
        <f t="shared" si="18"/>
        <v>45359</v>
      </c>
      <c r="K22" s="15">
        <f t="shared" si="18"/>
        <v>45360</v>
      </c>
      <c r="L22" s="15">
        <f t="shared" si="18"/>
        <v>45361</v>
      </c>
      <c r="M22" s="15">
        <f t="shared" si="18"/>
        <v>45362</v>
      </c>
      <c r="N22" s="15">
        <f t="shared" si="18"/>
        <v>45363</v>
      </c>
      <c r="O22" s="15">
        <f t="shared" si="18"/>
        <v>45364</v>
      </c>
      <c r="P22" s="15">
        <f t="shared" si="18"/>
        <v>45365</v>
      </c>
      <c r="Q22" s="15">
        <f t="shared" si="18"/>
        <v>45366</v>
      </c>
      <c r="R22" s="15">
        <f t="shared" si="18"/>
        <v>45367</v>
      </c>
      <c r="S22" s="15">
        <f t="shared" si="18"/>
        <v>45368</v>
      </c>
      <c r="T22" s="15">
        <f t="shared" si="18"/>
        <v>45369</v>
      </c>
      <c r="U22" s="15">
        <f t="shared" si="18"/>
        <v>45370</v>
      </c>
      <c r="V22" s="15">
        <f t="shared" si="18"/>
        <v>45371</v>
      </c>
      <c r="W22" s="15">
        <f t="shared" si="18"/>
        <v>45372</v>
      </c>
      <c r="X22" s="15">
        <f t="shared" si="18"/>
        <v>45373</v>
      </c>
      <c r="Y22" s="15">
        <f t="shared" si="18"/>
        <v>45374</v>
      </c>
      <c r="Z22" s="15">
        <f t="shared" si="18"/>
        <v>45375</v>
      </c>
      <c r="AA22" s="15">
        <f t="shared" si="18"/>
        <v>45376</v>
      </c>
      <c r="AB22" s="15">
        <f t="shared" si="18"/>
        <v>45377</v>
      </c>
      <c r="AC22" s="15">
        <f t="shared" si="18"/>
        <v>45378</v>
      </c>
      <c r="AD22" s="15">
        <f t="shared" si="18"/>
        <v>45379</v>
      </c>
      <c r="AE22" s="15">
        <f t="shared" si="18"/>
        <v>45380</v>
      </c>
      <c r="AF22" s="15">
        <f t="shared" si="18"/>
        <v>45381</v>
      </c>
      <c r="AG22" s="15">
        <f t="shared" si="18"/>
        <v>45382</v>
      </c>
      <c r="AH22" s="107" t="s">
        <v>27</v>
      </c>
      <c r="AK22" s="16"/>
      <c r="AQ22" s="6">
        <f>COUNTIFS(C24:AG24,"○",C23:AG23,$AQ$7)</f>
        <v>0</v>
      </c>
      <c r="AT22" s="6">
        <v>1</v>
      </c>
      <c r="AU22" s="6">
        <v>2</v>
      </c>
      <c r="AV22" s="6">
        <v>3</v>
      </c>
      <c r="AW22" s="6">
        <v>4</v>
      </c>
      <c r="AX22" s="6">
        <v>5</v>
      </c>
      <c r="AY22" s="6">
        <v>6</v>
      </c>
      <c r="AZ22" s="6">
        <v>7</v>
      </c>
      <c r="BA22" s="6">
        <v>8</v>
      </c>
      <c r="BB22" s="6">
        <v>9</v>
      </c>
      <c r="BC22" s="6">
        <v>10</v>
      </c>
      <c r="BD22" s="6">
        <v>11</v>
      </c>
      <c r="BE22" s="6">
        <v>12</v>
      </c>
      <c r="BF22" s="6">
        <v>13</v>
      </c>
      <c r="BG22" s="6">
        <v>14</v>
      </c>
      <c r="BH22" s="6">
        <v>15</v>
      </c>
      <c r="BI22" s="6">
        <v>16</v>
      </c>
      <c r="BJ22" s="6">
        <v>17</v>
      </c>
      <c r="BK22" s="6">
        <v>18</v>
      </c>
      <c r="BL22" s="6">
        <v>19</v>
      </c>
      <c r="BM22" s="6">
        <v>20</v>
      </c>
      <c r="BN22" s="6">
        <v>21</v>
      </c>
      <c r="BO22" s="6">
        <v>22</v>
      </c>
      <c r="BP22" s="6">
        <v>23</v>
      </c>
      <c r="BQ22" s="6">
        <v>24</v>
      </c>
      <c r="BR22" s="6">
        <v>25</v>
      </c>
      <c r="BS22" s="6">
        <v>26</v>
      </c>
      <c r="BT22" s="6">
        <v>27</v>
      </c>
      <c r="BU22" s="6">
        <v>28</v>
      </c>
      <c r="BV22" s="6">
        <v>29</v>
      </c>
      <c r="BW22" s="6">
        <v>30</v>
      </c>
      <c r="BX22" s="6">
        <v>31</v>
      </c>
      <c r="BY22" s="6">
        <v>32</v>
      </c>
      <c r="BZ22" s="6">
        <v>33</v>
      </c>
      <c r="CA22" s="6">
        <v>34</v>
      </c>
      <c r="CB22" s="6">
        <v>35</v>
      </c>
      <c r="CC22" s="6">
        <v>36</v>
      </c>
      <c r="CD22" s="6">
        <v>37</v>
      </c>
      <c r="CE22" s="6">
        <v>38</v>
      </c>
      <c r="CF22" s="6">
        <v>39</v>
      </c>
      <c r="CG22" s="6">
        <v>40</v>
      </c>
      <c r="CH22" s="6">
        <v>41</v>
      </c>
      <c r="CI22" s="6">
        <v>42</v>
      </c>
      <c r="CJ22" s="6">
        <v>43</v>
      </c>
      <c r="CK22" s="6">
        <v>44</v>
      </c>
      <c r="CL22" s="6">
        <v>45</v>
      </c>
      <c r="CM22" s="6">
        <v>46</v>
      </c>
      <c r="CN22" s="6">
        <v>47</v>
      </c>
      <c r="CO22" s="6">
        <v>48</v>
      </c>
      <c r="CP22" s="6">
        <v>49</v>
      </c>
      <c r="CQ22" s="6">
        <v>50</v>
      </c>
    </row>
    <row r="23" spans="1:95" ht="19.5" customHeight="1">
      <c r="A23" s="105" t="s">
        <v>28</v>
      </c>
      <c r="B23" s="106"/>
      <c r="C23" s="15" t="str">
        <f>IF(C22="","",TEXT(C22,"AAA"))</f>
        <v>金</v>
      </c>
      <c r="D23" s="15" t="str">
        <f t="shared" ref="D23:AG23" si="19">IF(D22="","",TEXT(D22,"AAA"))</f>
        <v>土</v>
      </c>
      <c r="E23" s="15" t="str">
        <f t="shared" si="19"/>
        <v>日</v>
      </c>
      <c r="F23" s="15" t="str">
        <f t="shared" si="19"/>
        <v>月</v>
      </c>
      <c r="G23" s="15" t="str">
        <f t="shared" si="19"/>
        <v>火</v>
      </c>
      <c r="H23" s="15" t="str">
        <f t="shared" si="19"/>
        <v>水</v>
      </c>
      <c r="I23" s="15" t="str">
        <f t="shared" si="19"/>
        <v>木</v>
      </c>
      <c r="J23" s="15" t="str">
        <f t="shared" si="19"/>
        <v>金</v>
      </c>
      <c r="K23" s="15" t="str">
        <f t="shared" si="19"/>
        <v>土</v>
      </c>
      <c r="L23" s="15" t="str">
        <f t="shared" si="19"/>
        <v>日</v>
      </c>
      <c r="M23" s="15" t="str">
        <f t="shared" si="19"/>
        <v>月</v>
      </c>
      <c r="N23" s="15" t="str">
        <f t="shared" si="19"/>
        <v>火</v>
      </c>
      <c r="O23" s="15" t="str">
        <f t="shared" si="19"/>
        <v>水</v>
      </c>
      <c r="P23" s="15" t="str">
        <f t="shared" si="19"/>
        <v>木</v>
      </c>
      <c r="Q23" s="15" t="str">
        <f t="shared" si="19"/>
        <v>金</v>
      </c>
      <c r="R23" s="15" t="str">
        <f t="shared" si="19"/>
        <v>土</v>
      </c>
      <c r="S23" s="15" t="str">
        <f t="shared" si="19"/>
        <v>日</v>
      </c>
      <c r="T23" s="15" t="str">
        <f t="shared" si="19"/>
        <v>月</v>
      </c>
      <c r="U23" s="15" t="str">
        <f t="shared" si="19"/>
        <v>火</v>
      </c>
      <c r="V23" s="15" t="str">
        <f t="shared" si="19"/>
        <v>水</v>
      </c>
      <c r="W23" s="15" t="str">
        <f t="shared" si="19"/>
        <v>木</v>
      </c>
      <c r="X23" s="15" t="str">
        <f t="shared" si="19"/>
        <v>金</v>
      </c>
      <c r="Y23" s="15" t="str">
        <f t="shared" si="19"/>
        <v>土</v>
      </c>
      <c r="Z23" s="15" t="str">
        <f t="shared" si="19"/>
        <v>日</v>
      </c>
      <c r="AA23" s="15" t="str">
        <f t="shared" si="19"/>
        <v>月</v>
      </c>
      <c r="AB23" s="15" t="str">
        <f t="shared" si="19"/>
        <v>火</v>
      </c>
      <c r="AC23" s="15" t="str">
        <f t="shared" si="19"/>
        <v>水</v>
      </c>
      <c r="AD23" s="15" t="str">
        <f t="shared" si="19"/>
        <v>木</v>
      </c>
      <c r="AE23" s="15" t="str">
        <f t="shared" si="19"/>
        <v>金</v>
      </c>
      <c r="AF23" s="15" t="str">
        <f t="shared" si="19"/>
        <v>土</v>
      </c>
      <c r="AG23" s="15" t="str">
        <f t="shared" si="19"/>
        <v>日</v>
      </c>
      <c r="AH23" s="108"/>
      <c r="AQ23" s="6">
        <f>COUNTIFS(C24:AG24,"○",C23:AG23,$AQ$8)</f>
        <v>0</v>
      </c>
      <c r="AT23" s="17" t="str">
        <f>IF($C22&gt;$E$6,"",IF(MAX($C22:$AG22)&lt;$E$6,"",$E$6))</f>
        <v/>
      </c>
      <c r="AU23" s="18" t="str">
        <f>IF($C22&gt;$H$6,"",IF(MAX($C22:$AG22)&lt;$H$6,"",$H$6))</f>
        <v/>
      </c>
      <c r="AV23" s="18" t="str">
        <f>IF($C22&gt;$K$6,"",IF(MAX($C22:$AG22)&lt;$K$6,"",$K$6))</f>
        <v/>
      </c>
      <c r="AW23" s="18" t="str">
        <f>IF($C22&gt;$N$6,"",IF(MAX($C22:$AG22)&lt;$N$6,"",$N$6))</f>
        <v/>
      </c>
      <c r="AX23" s="18" t="str">
        <f>IF($C22&gt;$Q$6,"",IF(MAX($C22:$AG22)&lt;$Q$6,"",$Q$6))</f>
        <v/>
      </c>
      <c r="AY23" s="18" t="str">
        <f>IF($C22&gt;$T$6,"",IF(MAX($C22:$AG22)&lt;$T$6,"",$T$6))</f>
        <v/>
      </c>
      <c r="AZ23" s="18" t="str">
        <f>IF($C22&gt;$W$6,"",IF(MAX($C22:$AG22)&lt;$W$6,"",$W$6))</f>
        <v/>
      </c>
      <c r="BA23" s="18" t="str">
        <f>IF($C22&gt;$Z$6,"",IF(MAX($C22:$AG22)&lt;$Z$6,"",$Z$6))</f>
        <v/>
      </c>
      <c r="BB23" s="18" t="str">
        <f>IF($C22&gt;$AC$6,"",IF(MAX($C22:$AG22)&lt;$AC$6,"",$AC$6))</f>
        <v/>
      </c>
      <c r="BC23" s="18" t="str">
        <f>IF($C22&gt;$AF$6,"",IF(MAX($C22:$AG22)&lt;$AF$6,"",$AF$6))</f>
        <v/>
      </c>
      <c r="BD23" s="18" t="str">
        <f>IF($C22&gt;$E$7,"",IF(MAX($C22:$AG22)&lt;$E$7,"",$E$7))</f>
        <v/>
      </c>
      <c r="BE23" s="18" t="str">
        <f>IF($C22&gt;$H$7,"",IF(MAX($C22:$AG22)&lt;$H$7,"",$H$7))</f>
        <v/>
      </c>
      <c r="BF23" s="18" t="str">
        <f>IF($C22&gt;$K$7,"",IF(MAX($C22:$AG22)&lt;$K$7,"",$K$7))</f>
        <v/>
      </c>
      <c r="BG23" s="18" t="str">
        <f>IF($C22&gt;$N$7,"",IF(MAX($C22:$AG22)&lt;$N$7,"",$N$7))</f>
        <v/>
      </c>
      <c r="BH23" s="18" t="str">
        <f>IF($C22&gt;$Q$7,"",IF(MAX($C22:$AG22)&lt;$Q$7,"",$Q$7))</f>
        <v/>
      </c>
      <c r="BI23" s="18" t="str">
        <f>IF($C22&gt;$T$7,"",IF(MAX($C22:$AG22)&lt;$T$7,"",$T$7))</f>
        <v/>
      </c>
      <c r="BJ23" s="18" t="str">
        <f>IF($C22&gt;$W$7,"",IF(MAX($C22:$AG22)&lt;$W$7,"",$W$7))</f>
        <v/>
      </c>
      <c r="BK23" s="18" t="str">
        <f>IF($C22&gt;$Z$7,"",IF(MAX($C22:$AG22)&lt;$Z$7,"",$Z$7))</f>
        <v/>
      </c>
      <c r="BL23" s="18" t="str">
        <f>IF($C22&gt;$AC$7,"",IF(MAX($C22:$AG22)&lt;$AC$7,"",$AC$7))</f>
        <v/>
      </c>
      <c r="BM23" s="18" t="str">
        <f>IF($C22&gt;$AF$7,"",IF(MAX($C22:$AG22)&lt;$AF$7,"",$AF$7))</f>
        <v/>
      </c>
      <c r="BN23" s="18" t="str">
        <f>IF($C22&gt;$E$8,"",IF(MAX($C22:$AG22)&lt;$E$8,"",$E$8))</f>
        <v/>
      </c>
      <c r="BO23" s="18" t="str">
        <f>IF($C22&gt;$H$8,"",IF(MAX($C22:$AG22)&lt;$H$8,"",$H$8))</f>
        <v/>
      </c>
      <c r="BP23" s="18" t="str">
        <f>IF($C22&gt;$K$8,"",IF(MAX($C22:$AG22)&lt;$K$8,"",$K$8))</f>
        <v/>
      </c>
      <c r="BQ23" s="18" t="str">
        <f>IF($C22&gt;$N$8,"",IF(MAX($C22:$AG22)&lt;$N$8,"",$N$8))</f>
        <v/>
      </c>
      <c r="BR23" s="18" t="str">
        <f>IF($C22&gt;$Q$8,"",IF(MAX($C22:$AG22)&lt;$Q$8,"",$Q$8))</f>
        <v/>
      </c>
      <c r="BS23" s="18" t="str">
        <f>IF($C22&gt;$T$8,"",IF(MAX($C22:$AG22)&lt;$T$8,"",$T$8))</f>
        <v/>
      </c>
      <c r="BT23" s="18" t="str">
        <f>IF($C22&gt;$W$8,"",IF(MAX($C22:$AG22)&lt;$W$8,"",$W$8))</f>
        <v/>
      </c>
      <c r="BU23" s="18" t="str">
        <f>IF($C22&gt;$Z$8,"",IF(MAX($C22:$AG22)&lt;$Z$8,"",$Z$8))</f>
        <v/>
      </c>
      <c r="BV23" s="18" t="str">
        <f>IF($C22&gt;$AC$8,"",IF(MAX($C22:$AG22)&lt;$AC$8,"",$AC$8))</f>
        <v/>
      </c>
      <c r="BW23" s="18" t="str">
        <f>IF($C22&gt;$AF$8,"",IF(MAX($C22:$AG22)&lt;$AF$8,"",$AF$8))</f>
        <v/>
      </c>
      <c r="BX23" s="18" t="str">
        <f>IF($C22&gt;$E$9,"",IF(MAX($C22:$AG22)&lt;$E$9,"",$E$9))</f>
        <v/>
      </c>
      <c r="BY23" s="18" t="str">
        <f>IF($C22&gt;$H$9,"",IF(MAX($C22:$AG22)&lt;$H$9,"",$H$9))</f>
        <v/>
      </c>
      <c r="BZ23" s="18" t="str">
        <f>IF($C22&gt;$K$9,"",IF(MAX($C22:$AG22)&lt;$K$9,"",$K$9))</f>
        <v/>
      </c>
      <c r="CA23" s="18" t="str">
        <f>IF($C22&gt;$N$9,"",IF(MAX($C22:$AG22)&lt;$N$9,"",$N$9))</f>
        <v/>
      </c>
      <c r="CB23" s="18" t="str">
        <f>IF($C22&gt;$Q$9,"",IF(MAX($C22:$AG22)&lt;$Q$9,"",$Q$9))</f>
        <v/>
      </c>
      <c r="CC23" s="18" t="str">
        <f>IF($C22&gt;$T$9,"",IF(MAX($C22:$AG22)&lt;$T$9,"",$T$9))</f>
        <v/>
      </c>
      <c r="CD23" s="18" t="str">
        <f>IF($C22&gt;$W$9,"",IF(MAX($C22:$AG22)&lt;$W$9,"",$W$9))</f>
        <v/>
      </c>
      <c r="CE23" s="18" t="str">
        <f>IF($C22&gt;$Z$9,"",IF(MAX($C22:$AG22)&lt;$Z$9,"",$Z$9))</f>
        <v/>
      </c>
      <c r="CF23" s="18" t="str">
        <f>IF($C22&gt;$AC$9,"",IF(MAX($C22:$AG22)&lt;$AC$9,"",$AC$9))</f>
        <v/>
      </c>
      <c r="CG23" s="18" t="str">
        <f>IF($C22&gt;$AF$9,"",IF(MAX($C22:$AG22)&lt;$AF$9,"",$AF$9))</f>
        <v/>
      </c>
      <c r="CH23" s="18" t="str">
        <f>IF($C22&gt;$E$10,"",IF(MAX($C22:$AG22)&lt;$E$10,"",$E$10))</f>
        <v/>
      </c>
      <c r="CI23" s="18" t="str">
        <f>IF($C22&gt;$H$10,"",IF(MAX($C22:$AG22)&lt;$H$10,"",$H$10))</f>
        <v/>
      </c>
      <c r="CJ23" s="18" t="str">
        <f>IF($C22&gt;$K$10,"",IF(MAX($C22:$AG22)&lt;$K$10,"",$K$10))</f>
        <v/>
      </c>
      <c r="CK23" s="18" t="str">
        <f>IF($C22&gt;$N$10,"",IF(MAX($C22:$AG22)&lt;$N$10,"",$N$10))</f>
        <v/>
      </c>
      <c r="CL23" s="18" t="str">
        <f>IF($C22&gt;$Q$10,"",IF(MAX($C22:$AG22)&lt;$Q$10,"",$Q$10))</f>
        <v/>
      </c>
      <c r="CM23" s="18" t="str">
        <f>IF($C22&gt;$T$10,"",IF(MAX($C22:$AG22)&lt;$T$10,"",$T$10))</f>
        <v/>
      </c>
      <c r="CN23" s="18" t="str">
        <f>IF($C22&gt;$W$10,"",IF(MAX($C22:$AG22)&lt;$W$10,"",$W$10))</f>
        <v/>
      </c>
      <c r="CO23" s="18" t="str">
        <f>IF($C22&gt;$Z$10,"",IF(MAX($C22:$AG22)&lt;$Z$10,"",$Z$10))</f>
        <v/>
      </c>
      <c r="CP23" s="18" t="str">
        <f>IF($C22&gt;$AC$10,"",IF(MAX($C22:$AG22)&lt;$AC$10,"",$AC$10))</f>
        <v/>
      </c>
      <c r="CQ23" s="19" t="str">
        <f>IF($C22&gt;$AF$10,"",IF(MAX($C22:$AG22)&lt;$AF$10,"",$AF$10))</f>
        <v/>
      </c>
    </row>
    <row r="24" spans="1:95" ht="19.5" customHeight="1">
      <c r="A24" s="134" t="s">
        <v>7</v>
      </c>
      <c r="B24" s="135"/>
      <c r="C24" s="20" t="str">
        <f t="shared" ref="C24:AG24" si="20">IF(C22="","",IF($D$5&lt;=C22,IF($L$5&gt;=C22,IF(COUNT(MATCH(C22,$AT23:$CQ23,0))&gt;0,"","○"),""),""))</f>
        <v/>
      </c>
      <c r="D24" s="20" t="str">
        <f t="shared" si="20"/>
        <v/>
      </c>
      <c r="E24" s="20" t="str">
        <f t="shared" si="20"/>
        <v/>
      </c>
      <c r="F24" s="20" t="str">
        <f t="shared" si="20"/>
        <v/>
      </c>
      <c r="G24" s="20" t="str">
        <f t="shared" si="20"/>
        <v/>
      </c>
      <c r="H24" s="20" t="str">
        <f t="shared" si="20"/>
        <v/>
      </c>
      <c r="I24" s="20" t="str">
        <f t="shared" si="20"/>
        <v/>
      </c>
      <c r="J24" s="20" t="str">
        <f t="shared" si="20"/>
        <v/>
      </c>
      <c r="K24" s="20" t="str">
        <f t="shared" si="20"/>
        <v/>
      </c>
      <c r="L24" s="20" t="str">
        <f t="shared" si="20"/>
        <v/>
      </c>
      <c r="M24" s="20" t="str">
        <f t="shared" si="20"/>
        <v/>
      </c>
      <c r="N24" s="20" t="str">
        <f t="shared" si="20"/>
        <v/>
      </c>
      <c r="O24" s="20" t="str">
        <f t="shared" si="20"/>
        <v/>
      </c>
      <c r="P24" s="20" t="str">
        <f t="shared" si="20"/>
        <v/>
      </c>
      <c r="Q24" s="20" t="str">
        <f t="shared" si="20"/>
        <v/>
      </c>
      <c r="R24" s="20" t="str">
        <f t="shared" si="20"/>
        <v/>
      </c>
      <c r="S24" s="20" t="str">
        <f t="shared" si="20"/>
        <v/>
      </c>
      <c r="T24" s="20" t="str">
        <f t="shared" si="20"/>
        <v/>
      </c>
      <c r="U24" s="20" t="str">
        <f t="shared" si="20"/>
        <v/>
      </c>
      <c r="V24" s="20" t="str">
        <f t="shared" si="20"/>
        <v/>
      </c>
      <c r="W24" s="20" t="str">
        <f t="shared" si="20"/>
        <v/>
      </c>
      <c r="X24" s="20" t="str">
        <f t="shared" si="20"/>
        <v/>
      </c>
      <c r="Y24" s="20" t="str">
        <f t="shared" si="20"/>
        <v/>
      </c>
      <c r="Z24" s="20" t="str">
        <f t="shared" si="20"/>
        <v/>
      </c>
      <c r="AA24" s="20" t="str">
        <f t="shared" si="20"/>
        <v/>
      </c>
      <c r="AB24" s="20" t="str">
        <f t="shared" si="20"/>
        <v/>
      </c>
      <c r="AC24" s="20" t="str">
        <f t="shared" si="20"/>
        <v/>
      </c>
      <c r="AD24" s="20" t="str">
        <f t="shared" si="20"/>
        <v/>
      </c>
      <c r="AE24" s="20" t="str">
        <f t="shared" si="20"/>
        <v/>
      </c>
      <c r="AF24" s="20" t="str">
        <f t="shared" si="20"/>
        <v/>
      </c>
      <c r="AG24" s="20" t="str">
        <f t="shared" si="20"/>
        <v/>
      </c>
      <c r="AH24" s="20">
        <f>COUNTIF(C24:AG24,"○")</f>
        <v>0</v>
      </c>
      <c r="AJ24" s="6">
        <f>$AH24</f>
        <v>0</v>
      </c>
      <c r="AK24" s="21"/>
      <c r="AQ24" s="6">
        <f>COUNTIFS(C24:AG24,"○",C23:AG23,$AQ$6)</f>
        <v>0</v>
      </c>
      <c r="AR24" s="6" t="str">
        <f>IF(AH24=0,"",IF(SUM(AQ22:AQ24)/AJ24&lt;0.285,SUM(AQ22:AQ24)/AJ24*AJ24,ROUNDUP(AH24*0.285,0)))</f>
        <v/>
      </c>
      <c r="BY24" s="22"/>
      <c r="BZ24" s="22"/>
    </row>
    <row r="25" spans="1:95" ht="19.5" customHeight="1">
      <c r="A25" s="36" t="s">
        <v>29</v>
      </c>
      <c r="B25" s="20" t="s">
        <v>8</v>
      </c>
      <c r="C25" s="23" t="str">
        <f t="shared" ref="C25:AG25" si="21">IF(C24="","",IF(C23=$AE21,"○",IF(C23=$AF21,"○",IF(C23=$AG21,"○",""))))</f>
        <v/>
      </c>
      <c r="D25" s="23" t="str">
        <f t="shared" si="21"/>
        <v/>
      </c>
      <c r="E25" s="23" t="str">
        <f t="shared" si="21"/>
        <v/>
      </c>
      <c r="F25" s="23" t="str">
        <f t="shared" si="21"/>
        <v/>
      </c>
      <c r="G25" s="23" t="str">
        <f t="shared" si="21"/>
        <v/>
      </c>
      <c r="H25" s="23" t="str">
        <f t="shared" si="21"/>
        <v/>
      </c>
      <c r="I25" s="23" t="str">
        <f t="shared" si="21"/>
        <v/>
      </c>
      <c r="J25" s="23" t="str">
        <f t="shared" si="21"/>
        <v/>
      </c>
      <c r="K25" s="23" t="str">
        <f t="shared" si="21"/>
        <v/>
      </c>
      <c r="L25" s="23" t="str">
        <f t="shared" si="21"/>
        <v/>
      </c>
      <c r="M25" s="23" t="str">
        <f t="shared" si="21"/>
        <v/>
      </c>
      <c r="N25" s="23" t="str">
        <f t="shared" si="21"/>
        <v/>
      </c>
      <c r="O25" s="23" t="str">
        <f t="shared" si="21"/>
        <v/>
      </c>
      <c r="P25" s="23" t="str">
        <f t="shared" si="21"/>
        <v/>
      </c>
      <c r="Q25" s="23" t="str">
        <f t="shared" si="21"/>
        <v/>
      </c>
      <c r="R25" s="23" t="str">
        <f t="shared" si="21"/>
        <v/>
      </c>
      <c r="S25" s="23" t="str">
        <f t="shared" si="21"/>
        <v/>
      </c>
      <c r="T25" s="23" t="str">
        <f t="shared" si="21"/>
        <v/>
      </c>
      <c r="U25" s="23" t="str">
        <f t="shared" si="21"/>
        <v/>
      </c>
      <c r="V25" s="23" t="str">
        <f t="shared" si="21"/>
        <v/>
      </c>
      <c r="W25" s="23" t="str">
        <f t="shared" si="21"/>
        <v/>
      </c>
      <c r="X25" s="23" t="str">
        <f t="shared" si="21"/>
        <v/>
      </c>
      <c r="Y25" s="23" t="str">
        <f t="shared" si="21"/>
        <v/>
      </c>
      <c r="Z25" s="23" t="str">
        <f t="shared" si="21"/>
        <v/>
      </c>
      <c r="AA25" s="23" t="str">
        <f t="shared" si="21"/>
        <v/>
      </c>
      <c r="AB25" s="23" t="str">
        <f t="shared" si="21"/>
        <v/>
      </c>
      <c r="AC25" s="23" t="str">
        <f t="shared" si="21"/>
        <v/>
      </c>
      <c r="AD25" s="23" t="str">
        <f t="shared" si="21"/>
        <v/>
      </c>
      <c r="AE25" s="23" t="str">
        <f t="shared" si="21"/>
        <v/>
      </c>
      <c r="AF25" s="23" t="str">
        <f t="shared" si="21"/>
        <v/>
      </c>
      <c r="AG25" s="23" t="str">
        <f t="shared" si="21"/>
        <v/>
      </c>
      <c r="AH25" s="20">
        <f t="shared" ref="AH25" si="22">COUNTIF(C25:AG25,"○")</f>
        <v>0</v>
      </c>
      <c r="AK25" s="6">
        <f>$AH25</f>
        <v>0</v>
      </c>
      <c r="AU25" s="30">
        <f>IF($AE$3&lt;A21,"",A21)</f>
        <v>45352</v>
      </c>
      <c r="AV25" s="30">
        <f t="shared" ref="AV25:BZ25" si="23">IF($AE$3&lt;=C22,"",IF(MONTH(C22+1)=MONTH(C22),(C22+1),""))</f>
        <v>45353</v>
      </c>
      <c r="AW25" s="30">
        <f t="shared" si="23"/>
        <v>45354</v>
      </c>
      <c r="AX25" s="30">
        <f t="shared" si="23"/>
        <v>45355</v>
      </c>
      <c r="AY25" s="30">
        <f t="shared" si="23"/>
        <v>45356</v>
      </c>
      <c r="AZ25" s="30">
        <f t="shared" si="23"/>
        <v>45357</v>
      </c>
      <c r="BA25" s="30">
        <f t="shared" si="23"/>
        <v>45358</v>
      </c>
      <c r="BB25" s="30">
        <f t="shared" si="23"/>
        <v>45359</v>
      </c>
      <c r="BC25" s="30">
        <f t="shared" si="23"/>
        <v>45360</v>
      </c>
      <c r="BD25" s="30">
        <f t="shared" si="23"/>
        <v>45361</v>
      </c>
      <c r="BE25" s="30">
        <f t="shared" si="23"/>
        <v>45362</v>
      </c>
      <c r="BF25" s="30">
        <f t="shared" si="23"/>
        <v>45363</v>
      </c>
      <c r="BG25" s="30">
        <f t="shared" si="23"/>
        <v>45364</v>
      </c>
      <c r="BH25" s="30">
        <f t="shared" si="23"/>
        <v>45365</v>
      </c>
      <c r="BI25" s="30">
        <f t="shared" si="23"/>
        <v>45366</v>
      </c>
      <c r="BJ25" s="30">
        <f t="shared" si="23"/>
        <v>45367</v>
      </c>
      <c r="BK25" s="30">
        <f t="shared" si="23"/>
        <v>45368</v>
      </c>
      <c r="BL25" s="30">
        <f t="shared" si="23"/>
        <v>45369</v>
      </c>
      <c r="BM25" s="30">
        <f t="shared" si="23"/>
        <v>45370</v>
      </c>
      <c r="BN25" s="30">
        <f t="shared" si="23"/>
        <v>45371</v>
      </c>
      <c r="BO25" s="30">
        <f t="shared" si="23"/>
        <v>45372</v>
      </c>
      <c r="BP25" s="30">
        <f t="shared" si="23"/>
        <v>45373</v>
      </c>
      <c r="BQ25" s="30">
        <f t="shared" si="23"/>
        <v>45374</v>
      </c>
      <c r="BR25" s="30">
        <f t="shared" si="23"/>
        <v>45375</v>
      </c>
      <c r="BS25" s="30">
        <f t="shared" si="23"/>
        <v>45376</v>
      </c>
      <c r="BT25" s="30">
        <f t="shared" si="23"/>
        <v>45377</v>
      </c>
      <c r="BU25" s="30">
        <f t="shared" si="23"/>
        <v>45378</v>
      </c>
      <c r="BV25" s="30">
        <f t="shared" si="23"/>
        <v>45379</v>
      </c>
      <c r="BW25" s="30">
        <f t="shared" si="23"/>
        <v>45380</v>
      </c>
      <c r="BX25" s="30">
        <f t="shared" si="23"/>
        <v>45381</v>
      </c>
      <c r="BY25" s="30">
        <f t="shared" si="23"/>
        <v>45382</v>
      </c>
      <c r="BZ25" s="30" t="str">
        <f t="shared" si="23"/>
        <v/>
      </c>
    </row>
    <row r="26" spans="1:95" ht="19.5" customHeight="1">
      <c r="A26" s="136"/>
      <c r="B26" s="20" t="s">
        <v>9</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0">
        <f>AH25+COUNTIF(C26:AG26,"○")-COUNTIF(C26:AG26,"✕")</f>
        <v>0</v>
      </c>
      <c r="AL26" s="6">
        <f>$AH26</f>
        <v>0</v>
      </c>
      <c r="AN26" s="6">
        <f>COUNTIF(C26:AG26,"○")</f>
        <v>0</v>
      </c>
      <c r="AO26" s="6">
        <f>COUNTIF(C26:AG26,"✕")</f>
        <v>0</v>
      </c>
      <c r="AU26" s="1" t="str">
        <f t="shared" ref="AU26:BY26" si="24">IF($AF$2="○",IF(C25="○",IF(C26="","○",IF(C26="○","確認","")),IF(C26="○","○",IF(C25="○","",IF(C26="✕","確認","")))),IF(C25="○",IF(C26="","",IF(C26="○","確認","")),IF(C25="○","",IF(C26="✕","確認",""))))</f>
        <v/>
      </c>
      <c r="AV26" s="1" t="str">
        <f t="shared" si="24"/>
        <v/>
      </c>
      <c r="AW26" s="1" t="str">
        <f t="shared" si="24"/>
        <v/>
      </c>
      <c r="AX26" s="1" t="str">
        <f t="shared" si="24"/>
        <v/>
      </c>
      <c r="AY26" s="1" t="str">
        <f t="shared" si="24"/>
        <v/>
      </c>
      <c r="AZ26" s="1" t="str">
        <f t="shared" si="24"/>
        <v/>
      </c>
      <c r="BA26" s="1" t="str">
        <f t="shared" si="24"/>
        <v/>
      </c>
      <c r="BB26" s="1" t="str">
        <f t="shared" si="24"/>
        <v/>
      </c>
      <c r="BC26" s="1" t="str">
        <f t="shared" si="24"/>
        <v/>
      </c>
      <c r="BD26" s="1" t="str">
        <f t="shared" si="24"/>
        <v/>
      </c>
      <c r="BE26" s="1" t="str">
        <f t="shared" si="24"/>
        <v/>
      </c>
      <c r="BF26" s="1" t="str">
        <f t="shared" si="24"/>
        <v/>
      </c>
      <c r="BG26" s="1" t="str">
        <f t="shared" si="24"/>
        <v/>
      </c>
      <c r="BH26" s="1" t="str">
        <f t="shared" si="24"/>
        <v/>
      </c>
      <c r="BI26" s="1" t="str">
        <f t="shared" si="24"/>
        <v/>
      </c>
      <c r="BJ26" s="1" t="str">
        <f t="shared" si="24"/>
        <v/>
      </c>
      <c r="BK26" s="1" t="str">
        <f t="shared" si="24"/>
        <v/>
      </c>
      <c r="BL26" s="1" t="str">
        <f t="shared" si="24"/>
        <v/>
      </c>
      <c r="BM26" s="1" t="str">
        <f t="shared" si="24"/>
        <v/>
      </c>
      <c r="BN26" s="1" t="str">
        <f t="shared" si="24"/>
        <v/>
      </c>
      <c r="BO26" s="1" t="str">
        <f t="shared" si="24"/>
        <v/>
      </c>
      <c r="BP26" s="1" t="str">
        <f t="shared" si="24"/>
        <v/>
      </c>
      <c r="BQ26" s="1" t="str">
        <f t="shared" si="24"/>
        <v/>
      </c>
      <c r="BR26" s="1" t="str">
        <f t="shared" si="24"/>
        <v/>
      </c>
      <c r="BS26" s="1" t="str">
        <f t="shared" si="24"/>
        <v/>
      </c>
      <c r="BT26" s="1" t="str">
        <f t="shared" si="24"/>
        <v/>
      </c>
      <c r="BU26" s="1" t="str">
        <f t="shared" si="24"/>
        <v/>
      </c>
      <c r="BV26" s="1" t="str">
        <f t="shared" si="24"/>
        <v/>
      </c>
      <c r="BW26" s="1" t="str">
        <f t="shared" si="24"/>
        <v/>
      </c>
      <c r="BX26" s="1" t="str">
        <f t="shared" si="24"/>
        <v/>
      </c>
      <c r="BY26" s="1" t="str">
        <f t="shared" si="24"/>
        <v/>
      </c>
    </row>
    <row r="27" spans="1:95" ht="19.5" customHeight="1">
      <c r="A27" s="137"/>
      <c r="B27" s="20" t="s">
        <v>2</v>
      </c>
      <c r="C27" s="23" t="str">
        <f t="shared" ref="C27:AG27" si="25">IF($AF$2="○",IF(C25="○",IF(C26="","○",IF(C26="○","確認","")),IF(C26="○","○",IF(C25="○","",IF(C26="✕","確認","")))),IF(C25="○",IF(C26="","",IF(C26="○","確認","")),IF(C25="○","",IF(C26="✕","確認",""))))</f>
        <v/>
      </c>
      <c r="D27" s="23" t="str">
        <f t="shared" si="25"/>
        <v/>
      </c>
      <c r="E27" s="23" t="str">
        <f t="shared" si="25"/>
        <v/>
      </c>
      <c r="F27" s="23" t="str">
        <f t="shared" si="25"/>
        <v/>
      </c>
      <c r="G27" s="23" t="str">
        <f t="shared" si="25"/>
        <v/>
      </c>
      <c r="H27" s="23" t="str">
        <f t="shared" si="25"/>
        <v/>
      </c>
      <c r="I27" s="23" t="str">
        <f t="shared" si="25"/>
        <v/>
      </c>
      <c r="J27" s="23" t="str">
        <f t="shared" si="25"/>
        <v/>
      </c>
      <c r="K27" s="23" t="str">
        <f t="shared" si="25"/>
        <v/>
      </c>
      <c r="L27" s="23" t="str">
        <f t="shared" si="25"/>
        <v/>
      </c>
      <c r="M27" s="23" t="str">
        <f t="shared" si="25"/>
        <v/>
      </c>
      <c r="N27" s="23" t="str">
        <f t="shared" si="25"/>
        <v/>
      </c>
      <c r="O27" s="23" t="str">
        <f t="shared" si="25"/>
        <v/>
      </c>
      <c r="P27" s="23" t="str">
        <f t="shared" si="25"/>
        <v/>
      </c>
      <c r="Q27" s="23" t="str">
        <f t="shared" si="25"/>
        <v/>
      </c>
      <c r="R27" s="23" t="str">
        <f t="shared" si="25"/>
        <v/>
      </c>
      <c r="S27" s="23" t="str">
        <f t="shared" si="25"/>
        <v/>
      </c>
      <c r="T27" s="23" t="str">
        <f t="shared" si="25"/>
        <v/>
      </c>
      <c r="U27" s="23" t="str">
        <f t="shared" si="25"/>
        <v/>
      </c>
      <c r="V27" s="23" t="str">
        <f t="shared" si="25"/>
        <v/>
      </c>
      <c r="W27" s="23" t="str">
        <f t="shared" si="25"/>
        <v/>
      </c>
      <c r="X27" s="23" t="str">
        <f t="shared" si="25"/>
        <v/>
      </c>
      <c r="Y27" s="23" t="str">
        <f t="shared" si="25"/>
        <v/>
      </c>
      <c r="Z27" s="23" t="str">
        <f t="shared" si="25"/>
        <v/>
      </c>
      <c r="AA27" s="23" t="str">
        <f t="shared" si="25"/>
        <v/>
      </c>
      <c r="AB27" s="23" t="str">
        <f t="shared" si="25"/>
        <v/>
      </c>
      <c r="AC27" s="23" t="str">
        <f t="shared" si="25"/>
        <v/>
      </c>
      <c r="AD27" s="23" t="str">
        <f t="shared" si="25"/>
        <v/>
      </c>
      <c r="AE27" s="23" t="str">
        <f t="shared" si="25"/>
        <v/>
      </c>
      <c r="AF27" s="23" t="str">
        <f t="shared" si="25"/>
        <v/>
      </c>
      <c r="AG27" s="23" t="str">
        <f t="shared" si="25"/>
        <v/>
      </c>
      <c r="AH27" s="20">
        <f t="shared" ref="AH27" si="26">COUNTIF(C27:AG27,"○")</f>
        <v>0</v>
      </c>
      <c r="AM27" s="6">
        <f>$AH27</f>
        <v>0</v>
      </c>
      <c r="AP27" s="6">
        <f>COUNTIF(C27:AG27,"確認")</f>
        <v>0</v>
      </c>
      <c r="AT27" s="6">
        <f>COUNTIF(AU27:BY27,"確認")</f>
        <v>0</v>
      </c>
      <c r="AU27" s="1" t="str">
        <f t="shared" ref="AU27:BY27" si="27">IF(AU26=C27,"","確認")</f>
        <v/>
      </c>
      <c r="AV27" s="1" t="str">
        <f t="shared" si="27"/>
        <v/>
      </c>
      <c r="AW27" s="1" t="str">
        <f t="shared" si="27"/>
        <v/>
      </c>
      <c r="AX27" s="1" t="str">
        <f t="shared" si="27"/>
        <v/>
      </c>
      <c r="AY27" s="1" t="str">
        <f t="shared" si="27"/>
        <v/>
      </c>
      <c r="AZ27" s="1" t="str">
        <f t="shared" si="27"/>
        <v/>
      </c>
      <c r="BA27" s="1" t="str">
        <f t="shared" si="27"/>
        <v/>
      </c>
      <c r="BB27" s="1" t="str">
        <f t="shared" si="27"/>
        <v/>
      </c>
      <c r="BC27" s="1" t="str">
        <f t="shared" si="27"/>
        <v/>
      </c>
      <c r="BD27" s="1" t="str">
        <f t="shared" si="27"/>
        <v/>
      </c>
      <c r="BE27" s="1" t="str">
        <f t="shared" si="27"/>
        <v/>
      </c>
      <c r="BF27" s="1" t="str">
        <f t="shared" si="27"/>
        <v/>
      </c>
      <c r="BG27" s="1" t="str">
        <f t="shared" si="27"/>
        <v/>
      </c>
      <c r="BH27" s="1" t="str">
        <f t="shared" si="27"/>
        <v/>
      </c>
      <c r="BI27" s="1" t="str">
        <f t="shared" si="27"/>
        <v/>
      </c>
      <c r="BJ27" s="1" t="str">
        <f t="shared" si="27"/>
        <v/>
      </c>
      <c r="BK27" s="1" t="str">
        <f t="shared" si="27"/>
        <v/>
      </c>
      <c r="BL27" s="1" t="str">
        <f t="shared" si="27"/>
        <v/>
      </c>
      <c r="BM27" s="1" t="str">
        <f t="shared" si="27"/>
        <v/>
      </c>
      <c r="BN27" s="1" t="str">
        <f t="shared" si="27"/>
        <v/>
      </c>
      <c r="BO27" s="1" t="str">
        <f t="shared" si="27"/>
        <v/>
      </c>
      <c r="BP27" s="1" t="str">
        <f t="shared" si="27"/>
        <v/>
      </c>
      <c r="BQ27" s="1" t="str">
        <f t="shared" si="27"/>
        <v/>
      </c>
      <c r="BR27" s="1" t="str">
        <f t="shared" si="27"/>
        <v/>
      </c>
      <c r="BS27" s="1" t="str">
        <f t="shared" si="27"/>
        <v/>
      </c>
      <c r="BT27" s="1" t="str">
        <f t="shared" si="27"/>
        <v/>
      </c>
      <c r="BU27" s="1" t="str">
        <f t="shared" si="27"/>
        <v/>
      </c>
      <c r="BV27" s="1" t="str">
        <f t="shared" si="27"/>
        <v/>
      </c>
      <c r="BW27" s="1" t="str">
        <f t="shared" si="27"/>
        <v/>
      </c>
      <c r="BX27" s="1" t="str">
        <f t="shared" si="27"/>
        <v/>
      </c>
      <c r="BY27" s="1" t="str">
        <f t="shared" si="27"/>
        <v/>
      </c>
      <c r="BZ27" s="1" t="str">
        <f t="shared" ref="BZ27" si="28">IF($AF$2="○",IF(AH25="○",IF(AH26="","○",IF(AH26="○","確認","")),IF(AH26="○","○",IF(AH25="○","",IF(AH26="✕","確認","")))),IF(AH25="○",IF(AH26="","",IF(AH26="○","確認","")),IF(AH25="○","",IF(AH26="✕","確認",""))))</f>
        <v/>
      </c>
    </row>
    <row r="28" spans="1:95" ht="19.5" customHeight="1">
      <c r="C28" s="129" t="str">
        <f>IF(AH24=0,"",B25)</f>
        <v/>
      </c>
      <c r="D28" s="129"/>
      <c r="E28" s="130" t="str">
        <f>IF(AH24=0,"","週休２日")</f>
        <v/>
      </c>
      <c r="F28" s="130"/>
      <c r="G28" s="130" t="str">
        <f>IF(AH24=0,"",IF(SUM(AQ22:AQ24)/AJ24&lt;0.285,IF(SUM(AQ22:AQ24)/AJ24&lt;=AH25/AH24,"達成","未達成"),IF(AH25/AJ24&gt;=SUM(AQ22:AQ24)/AJ24,"達成","未達成")))</f>
        <v/>
      </c>
      <c r="H28" s="130"/>
      <c r="I28" s="131" t="str">
        <f>IF(AH24=0,"","現場閉所率")</f>
        <v/>
      </c>
      <c r="J28" s="131"/>
      <c r="K28" s="132" t="str">
        <f>IF(AH24=0,"",IF(AH24=0,0,ROUNDDOWN(AH25/AH24,4)))</f>
        <v/>
      </c>
      <c r="L28" s="132"/>
      <c r="N28" s="129" t="str">
        <f>IF(AH24=0,"",B26)</f>
        <v/>
      </c>
      <c r="O28" s="129"/>
      <c r="P28" s="130" t="str">
        <f>IF(AH24=0,"","週休２日")</f>
        <v/>
      </c>
      <c r="Q28" s="130"/>
      <c r="R28" s="130" t="str">
        <f>IF(AH24=0,"",IF(SUM(AQ22:AQ24)/AJ24&lt;0.285,IF(SUM(AQ22:AQ24)/AJ24&lt;=AH26/AH24,"達成","未達成"),IF(AH26/AJ24&gt;=SUM(AQ22:AQ24)/AJ24,"達成","未達成")))</f>
        <v/>
      </c>
      <c r="S28" s="130"/>
      <c r="T28" s="131" t="str">
        <f>IF(AH24=0,"","現場閉所率")</f>
        <v/>
      </c>
      <c r="U28" s="131"/>
      <c r="V28" s="132" t="str">
        <f>IF(AH24=0,"",IF(AH24=0,0,ROUNDDOWN(AH26/AH24,4)))</f>
        <v/>
      </c>
      <c r="W28" s="132"/>
      <c r="X28" s="25"/>
      <c r="Y28" s="129" t="str">
        <f>IF($AF$2="○",IF(AH24=0,"",B27),"")</f>
        <v/>
      </c>
      <c r="Z28" s="129"/>
      <c r="AA28" s="130" t="str">
        <f>IF($AF$2="○",IF(AH24=0,"","週休２日"),"")</f>
        <v/>
      </c>
      <c r="AB28" s="130"/>
      <c r="AC28" s="130" t="str">
        <f>IF($AF$2="○",IF(AH24=0,"",IF(SUM(AQ22:AQ24)/AJ24&lt;0.285,IF(SUM(AQ22:AQ24)/AJ24&lt;=AH27/AH24,"達成","未達成"),IF(AH27/AJ24&gt;=SUM(AQ22:AQ24)/AJ24,"達成","未達成"))),"")</f>
        <v/>
      </c>
      <c r="AD28" s="130"/>
      <c r="AE28" s="131" t="str">
        <f>IF($AF$2="○",IF(AH24=0,"","現場閉所率"),"")</f>
        <v/>
      </c>
      <c r="AF28" s="131"/>
      <c r="AG28" s="132" t="str">
        <f>IF($AF$2="○",IF(AH24=0,"",IF(AH24=0,0,ROUNDDOWN(AH27/AH24,4))),"")</f>
        <v/>
      </c>
      <c r="AH28" s="132"/>
      <c r="AQ28" s="24" t="str">
        <f>IF($AF$2="○",AC28,R28)</f>
        <v/>
      </c>
      <c r="AR28" s="24"/>
      <c r="AT28" s="1" t="str">
        <f>IF(AH24&lt;=0,"",IF((SUM(AQ22:AQ24)/AJ24)&lt;=AH26/AH24,"達成","未達成"))</f>
        <v/>
      </c>
    </row>
    <row r="29" spans="1:95" ht="19.5" customHeight="1">
      <c r="A29" s="101">
        <f t="shared" ref="A29" si="29">IF(MAX(C22:AG22)=$AE$3,"",IF(MAX(C22:AG22)=0,"",MAX(C22:AG22)+1))</f>
        <v>45383</v>
      </c>
      <c r="B29" s="101"/>
      <c r="S29" s="102" t="str">
        <f>IF(COUNTIF(C35:AG35,"確認")&gt;0,"入力確認",IF(AH32=0,IF(SUM(AH33:AH35)=0,"","入力確認"),IF($AF$2="",IF(COUNTIF(C35:AG35,"○")+COUNTIF(C35:AG35,"✕")=0,"","現場閉所 実績表に切替必要"),IF(AT35=0,"","変更手続き確認"))))</f>
        <v/>
      </c>
      <c r="T29" s="102"/>
      <c r="U29" s="102"/>
      <c r="V29" s="102"/>
      <c r="W29" s="102"/>
      <c r="X29" s="102"/>
      <c r="Y29" s="102"/>
      <c r="Z29" s="102"/>
      <c r="AA29" s="133" t="s">
        <v>30</v>
      </c>
      <c r="AB29" s="133"/>
      <c r="AC29" s="133"/>
      <c r="AD29" s="133"/>
      <c r="AE29" s="29" t="str">
        <f t="shared" ref="AE29" si="30">$AQ$7</f>
        <v>土</v>
      </c>
      <c r="AF29" s="29" t="str">
        <f t="shared" ref="AF29" si="31">$AQ$8</f>
        <v>日</v>
      </c>
      <c r="AG29" s="26">
        <f t="shared" ref="AG29" si="32">$AQ$6</f>
        <v>0</v>
      </c>
      <c r="AL29" s="14"/>
      <c r="AM29" s="14"/>
      <c r="AN29" s="14"/>
      <c r="AO29" s="14"/>
      <c r="AP29" s="14"/>
      <c r="AQ29" s="14"/>
    </row>
    <row r="30" spans="1:95" ht="19.5" customHeight="1">
      <c r="A30" s="105" t="s">
        <v>20</v>
      </c>
      <c r="B30" s="106"/>
      <c r="C30" s="15">
        <f>IF($AE$3&lt;A29,"",A29)</f>
        <v>45383</v>
      </c>
      <c r="D30" s="15">
        <f t="shared" ref="D30:G30" si="33">IF($AE$3&lt;=C30,"",IF(MONTH(C30+1)=MONTH(C30),(C30+1),""))</f>
        <v>45384</v>
      </c>
      <c r="E30" s="15">
        <f t="shared" si="33"/>
        <v>45385</v>
      </c>
      <c r="F30" s="15">
        <f t="shared" si="33"/>
        <v>45386</v>
      </c>
      <c r="G30" s="15">
        <f t="shared" si="33"/>
        <v>45387</v>
      </c>
      <c r="H30" s="15">
        <f>IF($AE$3&lt;=G30,"",IF(MONTH(G30+1)=MONTH(G30),(G30+1),""))</f>
        <v>45388</v>
      </c>
      <c r="I30" s="15">
        <f t="shared" ref="I30:AG30" si="34">IF($AE$3&lt;=H30,"",IF(MONTH(H30+1)=MONTH(H30),(H30+1),""))</f>
        <v>45389</v>
      </c>
      <c r="J30" s="15">
        <f t="shared" si="34"/>
        <v>45390</v>
      </c>
      <c r="K30" s="15">
        <f t="shared" si="34"/>
        <v>45391</v>
      </c>
      <c r="L30" s="15">
        <f t="shared" si="34"/>
        <v>45392</v>
      </c>
      <c r="M30" s="15">
        <f t="shared" si="34"/>
        <v>45393</v>
      </c>
      <c r="N30" s="15">
        <f t="shared" si="34"/>
        <v>45394</v>
      </c>
      <c r="O30" s="15">
        <f t="shared" si="34"/>
        <v>45395</v>
      </c>
      <c r="P30" s="15">
        <f t="shared" si="34"/>
        <v>45396</v>
      </c>
      <c r="Q30" s="15">
        <f t="shared" si="34"/>
        <v>45397</v>
      </c>
      <c r="R30" s="15">
        <f t="shared" si="34"/>
        <v>45398</v>
      </c>
      <c r="S30" s="15">
        <f t="shared" si="34"/>
        <v>45399</v>
      </c>
      <c r="T30" s="15">
        <f t="shared" si="34"/>
        <v>45400</v>
      </c>
      <c r="U30" s="15">
        <f t="shared" si="34"/>
        <v>45401</v>
      </c>
      <c r="V30" s="15">
        <f t="shared" si="34"/>
        <v>45402</v>
      </c>
      <c r="W30" s="15">
        <f t="shared" si="34"/>
        <v>45403</v>
      </c>
      <c r="X30" s="15">
        <f t="shared" si="34"/>
        <v>45404</v>
      </c>
      <c r="Y30" s="15">
        <f t="shared" si="34"/>
        <v>45405</v>
      </c>
      <c r="Z30" s="15">
        <f t="shared" si="34"/>
        <v>45406</v>
      </c>
      <c r="AA30" s="15">
        <f t="shared" si="34"/>
        <v>45407</v>
      </c>
      <c r="AB30" s="15">
        <f t="shared" si="34"/>
        <v>45408</v>
      </c>
      <c r="AC30" s="15">
        <f t="shared" si="34"/>
        <v>45409</v>
      </c>
      <c r="AD30" s="15">
        <f t="shared" si="34"/>
        <v>45410</v>
      </c>
      <c r="AE30" s="15">
        <f t="shared" si="34"/>
        <v>45411</v>
      </c>
      <c r="AF30" s="15">
        <f t="shared" si="34"/>
        <v>45412</v>
      </c>
      <c r="AG30" s="15" t="str">
        <f t="shared" si="34"/>
        <v/>
      </c>
      <c r="AH30" s="107" t="s">
        <v>27</v>
      </c>
      <c r="AK30" s="16"/>
      <c r="AQ30" s="6">
        <f>COUNTIFS(C32:AG32,"○",C31:AG31,$AQ$7)</f>
        <v>4</v>
      </c>
      <c r="AT30" s="6">
        <v>1</v>
      </c>
      <c r="AU30" s="6">
        <v>2</v>
      </c>
      <c r="AV30" s="6">
        <v>3</v>
      </c>
      <c r="AW30" s="6">
        <v>4</v>
      </c>
      <c r="AX30" s="6">
        <v>5</v>
      </c>
      <c r="AY30" s="6">
        <v>6</v>
      </c>
      <c r="AZ30" s="6">
        <v>7</v>
      </c>
      <c r="BA30" s="6">
        <v>8</v>
      </c>
      <c r="BB30" s="6">
        <v>9</v>
      </c>
      <c r="BC30" s="6">
        <v>10</v>
      </c>
      <c r="BD30" s="6">
        <v>11</v>
      </c>
      <c r="BE30" s="6">
        <v>12</v>
      </c>
      <c r="BF30" s="6">
        <v>13</v>
      </c>
      <c r="BG30" s="6">
        <v>14</v>
      </c>
      <c r="BH30" s="6">
        <v>15</v>
      </c>
      <c r="BI30" s="6">
        <v>16</v>
      </c>
      <c r="BJ30" s="6">
        <v>17</v>
      </c>
      <c r="BK30" s="6">
        <v>18</v>
      </c>
      <c r="BL30" s="6">
        <v>19</v>
      </c>
      <c r="BM30" s="6">
        <v>20</v>
      </c>
      <c r="BN30" s="6">
        <v>21</v>
      </c>
      <c r="BO30" s="6">
        <v>22</v>
      </c>
      <c r="BP30" s="6">
        <v>23</v>
      </c>
      <c r="BQ30" s="6">
        <v>24</v>
      </c>
      <c r="BR30" s="6">
        <v>25</v>
      </c>
      <c r="BS30" s="6">
        <v>26</v>
      </c>
      <c r="BT30" s="6">
        <v>27</v>
      </c>
      <c r="BU30" s="6">
        <v>28</v>
      </c>
      <c r="BV30" s="6">
        <v>29</v>
      </c>
      <c r="BW30" s="6">
        <v>30</v>
      </c>
      <c r="BX30" s="6">
        <v>31</v>
      </c>
      <c r="BY30" s="6">
        <v>32</v>
      </c>
      <c r="BZ30" s="6">
        <v>33</v>
      </c>
      <c r="CA30" s="6">
        <v>34</v>
      </c>
      <c r="CB30" s="6">
        <v>35</v>
      </c>
      <c r="CC30" s="6">
        <v>36</v>
      </c>
      <c r="CD30" s="6">
        <v>37</v>
      </c>
      <c r="CE30" s="6">
        <v>38</v>
      </c>
      <c r="CF30" s="6">
        <v>39</v>
      </c>
      <c r="CG30" s="6">
        <v>40</v>
      </c>
      <c r="CH30" s="6">
        <v>41</v>
      </c>
      <c r="CI30" s="6">
        <v>42</v>
      </c>
      <c r="CJ30" s="6">
        <v>43</v>
      </c>
      <c r="CK30" s="6">
        <v>44</v>
      </c>
      <c r="CL30" s="6">
        <v>45</v>
      </c>
      <c r="CM30" s="6">
        <v>46</v>
      </c>
      <c r="CN30" s="6">
        <v>47</v>
      </c>
      <c r="CO30" s="6">
        <v>48</v>
      </c>
      <c r="CP30" s="6">
        <v>49</v>
      </c>
      <c r="CQ30" s="6">
        <v>50</v>
      </c>
    </row>
    <row r="31" spans="1:95" ht="19.5" customHeight="1">
      <c r="A31" s="105" t="s">
        <v>28</v>
      </c>
      <c r="B31" s="106"/>
      <c r="C31" s="15" t="str">
        <f>IF(C30="","",TEXT(C30,"AAA"))</f>
        <v>月</v>
      </c>
      <c r="D31" s="15" t="str">
        <f t="shared" ref="D31:AG31" si="35">IF(D30="","",TEXT(D30,"AAA"))</f>
        <v>火</v>
      </c>
      <c r="E31" s="15" t="str">
        <f t="shared" si="35"/>
        <v>水</v>
      </c>
      <c r="F31" s="15" t="str">
        <f t="shared" si="35"/>
        <v>木</v>
      </c>
      <c r="G31" s="15" t="str">
        <f t="shared" si="35"/>
        <v>金</v>
      </c>
      <c r="H31" s="15" t="str">
        <f t="shared" si="35"/>
        <v>土</v>
      </c>
      <c r="I31" s="15" t="str">
        <f t="shared" si="35"/>
        <v>日</v>
      </c>
      <c r="J31" s="15" t="str">
        <f t="shared" si="35"/>
        <v>月</v>
      </c>
      <c r="K31" s="15" t="str">
        <f t="shared" si="35"/>
        <v>火</v>
      </c>
      <c r="L31" s="15" t="str">
        <f t="shared" si="35"/>
        <v>水</v>
      </c>
      <c r="M31" s="15" t="str">
        <f t="shared" si="35"/>
        <v>木</v>
      </c>
      <c r="N31" s="15" t="str">
        <f t="shared" si="35"/>
        <v>金</v>
      </c>
      <c r="O31" s="15" t="str">
        <f t="shared" si="35"/>
        <v>土</v>
      </c>
      <c r="P31" s="15" t="str">
        <f t="shared" si="35"/>
        <v>日</v>
      </c>
      <c r="Q31" s="15" t="str">
        <f t="shared" si="35"/>
        <v>月</v>
      </c>
      <c r="R31" s="15" t="str">
        <f t="shared" si="35"/>
        <v>火</v>
      </c>
      <c r="S31" s="15" t="str">
        <f t="shared" si="35"/>
        <v>水</v>
      </c>
      <c r="T31" s="15" t="str">
        <f t="shared" si="35"/>
        <v>木</v>
      </c>
      <c r="U31" s="15" t="str">
        <f t="shared" si="35"/>
        <v>金</v>
      </c>
      <c r="V31" s="15" t="str">
        <f t="shared" si="35"/>
        <v>土</v>
      </c>
      <c r="W31" s="15" t="str">
        <f t="shared" si="35"/>
        <v>日</v>
      </c>
      <c r="X31" s="15" t="str">
        <f t="shared" si="35"/>
        <v>月</v>
      </c>
      <c r="Y31" s="15" t="str">
        <f t="shared" si="35"/>
        <v>火</v>
      </c>
      <c r="Z31" s="15" t="str">
        <f t="shared" si="35"/>
        <v>水</v>
      </c>
      <c r="AA31" s="15" t="str">
        <f t="shared" si="35"/>
        <v>木</v>
      </c>
      <c r="AB31" s="15" t="str">
        <f t="shared" si="35"/>
        <v>金</v>
      </c>
      <c r="AC31" s="15" t="str">
        <f t="shared" si="35"/>
        <v>土</v>
      </c>
      <c r="AD31" s="15" t="str">
        <f t="shared" si="35"/>
        <v>日</v>
      </c>
      <c r="AE31" s="15" t="str">
        <f t="shared" si="35"/>
        <v>月</v>
      </c>
      <c r="AF31" s="15" t="str">
        <f t="shared" si="35"/>
        <v>火</v>
      </c>
      <c r="AG31" s="15" t="str">
        <f t="shared" si="35"/>
        <v/>
      </c>
      <c r="AH31" s="108"/>
      <c r="AQ31" s="6">
        <f>COUNTIFS(C32:AG32,"○",C31:AG31,$AQ$8)</f>
        <v>4</v>
      </c>
      <c r="AT31" s="17" t="str">
        <f>IF($C30&gt;$E$6,"",IF(MAX($C30:$AG30)&lt;$E$6,"",$E$6))</f>
        <v/>
      </c>
      <c r="AU31" s="18" t="str">
        <f>IF($C30&gt;$H$6,"",IF(MAX($C30:$AG30)&lt;$H$6,"",$H$6))</f>
        <v/>
      </c>
      <c r="AV31" s="18" t="str">
        <f>IF($C30&gt;$K$6,"",IF(MAX($C30:$AG30)&lt;$K$6,"",$K$6))</f>
        <v/>
      </c>
      <c r="AW31" s="18" t="str">
        <f>IF($C30&gt;$N$6,"",IF(MAX($C30:$AG30)&lt;$N$6,"",$N$6))</f>
        <v/>
      </c>
      <c r="AX31" s="18" t="str">
        <f>IF($C30&gt;$Q$6,"",IF(MAX($C30:$AG30)&lt;$Q$6,"",$Q$6))</f>
        <v/>
      </c>
      <c r="AY31" s="18" t="str">
        <f>IF($C30&gt;$T$6,"",IF(MAX($C30:$AG30)&lt;$T$6,"",$T$6))</f>
        <v/>
      </c>
      <c r="AZ31" s="18" t="str">
        <f>IF($C30&gt;$W$6,"",IF(MAX($C30:$AG30)&lt;$W$6,"",$W$6))</f>
        <v/>
      </c>
      <c r="BA31" s="18" t="str">
        <f>IF($C30&gt;$Z$6,"",IF(MAX($C30:$AG30)&lt;$Z$6,"",$Z$6))</f>
        <v/>
      </c>
      <c r="BB31" s="18" t="str">
        <f>IF($C30&gt;$AC$6,"",IF(MAX($C30:$AG30)&lt;$AC$6,"",$AC$6))</f>
        <v/>
      </c>
      <c r="BC31" s="18" t="str">
        <f>IF($C30&gt;$AF$6,"",IF(MAX($C30:$AG30)&lt;$AF$6,"",$AF$6))</f>
        <v/>
      </c>
      <c r="BD31" s="18" t="str">
        <f>IF($C30&gt;$E$7,"",IF(MAX($C30:$AG30)&lt;$E$7,"",$E$7))</f>
        <v/>
      </c>
      <c r="BE31" s="18" t="str">
        <f>IF($C30&gt;$H$7,"",IF(MAX($C30:$AG30)&lt;$H$7,"",$H$7))</f>
        <v/>
      </c>
      <c r="BF31" s="18" t="str">
        <f>IF($C30&gt;$K$7,"",IF(MAX($C30:$AG30)&lt;$K$7,"",$K$7))</f>
        <v/>
      </c>
      <c r="BG31" s="18" t="str">
        <f>IF($C30&gt;$N$7,"",IF(MAX($C30:$AG30)&lt;$N$7,"",$N$7))</f>
        <v/>
      </c>
      <c r="BH31" s="18" t="str">
        <f>IF($C30&gt;$Q$7,"",IF(MAX($C30:$AG30)&lt;$Q$7,"",$Q$7))</f>
        <v/>
      </c>
      <c r="BI31" s="18" t="str">
        <f>IF($C30&gt;$T$7,"",IF(MAX($C30:$AG30)&lt;$T$7,"",$T$7))</f>
        <v/>
      </c>
      <c r="BJ31" s="18" t="str">
        <f>IF($C30&gt;$W$7,"",IF(MAX($C30:$AG30)&lt;$W$7,"",$W$7))</f>
        <v/>
      </c>
      <c r="BK31" s="18" t="str">
        <f>IF($C30&gt;$Z$7,"",IF(MAX($C30:$AG30)&lt;$Z$7,"",$Z$7))</f>
        <v/>
      </c>
      <c r="BL31" s="18" t="str">
        <f>IF($C30&gt;$AC$7,"",IF(MAX($C30:$AG30)&lt;$AC$7,"",$AC$7))</f>
        <v/>
      </c>
      <c r="BM31" s="18" t="str">
        <f>IF($C30&gt;$AF$7,"",IF(MAX($C30:$AG30)&lt;$AF$7,"",$AF$7))</f>
        <v/>
      </c>
      <c r="BN31" s="18" t="str">
        <f>IF($C30&gt;$E$8,"",IF(MAX($C30:$AG30)&lt;$E$8,"",$E$8))</f>
        <v/>
      </c>
      <c r="BO31" s="18" t="str">
        <f>IF($C30&gt;$H$8,"",IF(MAX($C30:$AG30)&lt;$H$8,"",$H$8))</f>
        <v/>
      </c>
      <c r="BP31" s="18" t="str">
        <f>IF($C30&gt;$K$8,"",IF(MAX($C30:$AG30)&lt;$K$8,"",$K$8))</f>
        <v/>
      </c>
      <c r="BQ31" s="18" t="str">
        <f>IF($C30&gt;$N$8,"",IF(MAX($C30:$AG30)&lt;$N$8,"",$N$8))</f>
        <v/>
      </c>
      <c r="BR31" s="18" t="str">
        <f>IF($C30&gt;$Q$8,"",IF(MAX($C30:$AG30)&lt;$Q$8,"",$Q$8))</f>
        <v/>
      </c>
      <c r="BS31" s="18" t="str">
        <f>IF($C30&gt;$T$8,"",IF(MAX($C30:$AG30)&lt;$T$8,"",$T$8))</f>
        <v/>
      </c>
      <c r="BT31" s="18" t="str">
        <f>IF($C30&gt;$W$8,"",IF(MAX($C30:$AG30)&lt;$W$8,"",$W$8))</f>
        <v/>
      </c>
      <c r="BU31" s="18" t="str">
        <f>IF($C30&gt;$Z$8,"",IF(MAX($C30:$AG30)&lt;$Z$8,"",$Z$8))</f>
        <v/>
      </c>
      <c r="BV31" s="18" t="str">
        <f>IF($C30&gt;$AC$8,"",IF(MAX($C30:$AG30)&lt;$AC$8,"",$AC$8))</f>
        <v/>
      </c>
      <c r="BW31" s="18" t="str">
        <f>IF($C30&gt;$AF$8,"",IF(MAX($C30:$AG30)&lt;$AF$8,"",$AF$8))</f>
        <v/>
      </c>
      <c r="BX31" s="18" t="str">
        <f>IF($C30&gt;$E$9,"",IF(MAX($C30:$AG30)&lt;$E$9,"",$E$9))</f>
        <v/>
      </c>
      <c r="BY31" s="18" t="str">
        <f>IF($C30&gt;$H$9,"",IF(MAX($C30:$AG30)&lt;$H$9,"",$H$9))</f>
        <v/>
      </c>
      <c r="BZ31" s="18" t="str">
        <f>IF($C30&gt;$K$9,"",IF(MAX($C30:$AG30)&lt;$K$9,"",$K$9))</f>
        <v/>
      </c>
      <c r="CA31" s="18" t="str">
        <f>IF($C30&gt;$N$9,"",IF(MAX($C30:$AG30)&lt;$N$9,"",$N$9))</f>
        <v/>
      </c>
      <c r="CB31" s="18" t="str">
        <f>IF($C30&gt;$Q$9,"",IF(MAX($C30:$AG30)&lt;$Q$9,"",$Q$9))</f>
        <v/>
      </c>
      <c r="CC31" s="18" t="str">
        <f>IF($C30&gt;$T$9,"",IF(MAX($C30:$AG30)&lt;$T$9,"",$T$9))</f>
        <v/>
      </c>
      <c r="CD31" s="18" t="str">
        <f>IF($C30&gt;$W$9,"",IF(MAX($C30:$AG30)&lt;$W$9,"",$W$9))</f>
        <v/>
      </c>
      <c r="CE31" s="18" t="str">
        <f>IF($C30&gt;$Z$9,"",IF(MAX($C30:$AG30)&lt;$Z$9,"",$Z$9))</f>
        <v/>
      </c>
      <c r="CF31" s="18" t="str">
        <f>IF($C30&gt;$AC$9,"",IF(MAX($C30:$AG30)&lt;$AC$9,"",$AC$9))</f>
        <v/>
      </c>
      <c r="CG31" s="18" t="str">
        <f>IF($C30&gt;$AF$9,"",IF(MAX($C30:$AG30)&lt;$AF$9,"",$AF$9))</f>
        <v/>
      </c>
      <c r="CH31" s="18" t="str">
        <f>IF($C30&gt;$E$10,"",IF(MAX($C30:$AG30)&lt;$E$10,"",$E$10))</f>
        <v/>
      </c>
      <c r="CI31" s="18" t="str">
        <f>IF($C30&gt;$H$10,"",IF(MAX($C30:$AG30)&lt;$H$10,"",$H$10))</f>
        <v/>
      </c>
      <c r="CJ31" s="18" t="str">
        <f>IF($C30&gt;$K$10,"",IF(MAX($C30:$AG30)&lt;$K$10,"",$K$10))</f>
        <v/>
      </c>
      <c r="CK31" s="18" t="str">
        <f>IF($C30&gt;$N$10,"",IF(MAX($C30:$AG30)&lt;$N$10,"",$N$10))</f>
        <v/>
      </c>
      <c r="CL31" s="18" t="str">
        <f>IF($C30&gt;$Q$10,"",IF(MAX($C30:$AG30)&lt;$Q$10,"",$Q$10))</f>
        <v/>
      </c>
      <c r="CM31" s="18" t="str">
        <f>IF($C30&gt;$T$10,"",IF(MAX($C30:$AG30)&lt;$T$10,"",$T$10))</f>
        <v/>
      </c>
      <c r="CN31" s="18" t="str">
        <f>IF($C30&gt;$W$10,"",IF(MAX($C30:$AG30)&lt;$W$10,"",$W$10))</f>
        <v/>
      </c>
      <c r="CO31" s="18" t="str">
        <f>IF($C30&gt;$Z$10,"",IF(MAX($C30:$AG30)&lt;$Z$10,"",$Z$10))</f>
        <v/>
      </c>
      <c r="CP31" s="18" t="str">
        <f>IF($C30&gt;$AC$10,"",IF(MAX($C30:$AG30)&lt;$AC$10,"",$AC$10))</f>
        <v/>
      </c>
      <c r="CQ31" s="19" t="str">
        <f>IF($C30&gt;$AF$10,"",IF(MAX($C30:$AG30)&lt;$AF$10,"",$AF$10))</f>
        <v/>
      </c>
    </row>
    <row r="32" spans="1:95" ht="19.5" customHeight="1">
      <c r="A32" s="134" t="s">
        <v>7</v>
      </c>
      <c r="B32" s="135"/>
      <c r="C32" s="20" t="str">
        <f t="shared" ref="C32:AG32" si="36">IF(C30="","",IF($D$5&lt;=C30,IF($L$5&gt;=C30,IF(COUNT(MATCH(C30,$AT31:$CQ31,0))&gt;0,"","○"),""),""))</f>
        <v>○</v>
      </c>
      <c r="D32" s="20" t="str">
        <f t="shared" si="36"/>
        <v>○</v>
      </c>
      <c r="E32" s="20" t="str">
        <f t="shared" si="36"/>
        <v>○</v>
      </c>
      <c r="F32" s="20" t="str">
        <f t="shared" si="36"/>
        <v>○</v>
      </c>
      <c r="G32" s="20" t="str">
        <f t="shared" si="36"/>
        <v>○</v>
      </c>
      <c r="H32" s="20" t="str">
        <f t="shared" si="36"/>
        <v>○</v>
      </c>
      <c r="I32" s="20" t="str">
        <f t="shared" si="36"/>
        <v>○</v>
      </c>
      <c r="J32" s="20" t="str">
        <f t="shared" si="36"/>
        <v>○</v>
      </c>
      <c r="K32" s="20" t="str">
        <f t="shared" si="36"/>
        <v>○</v>
      </c>
      <c r="L32" s="20" t="str">
        <f t="shared" si="36"/>
        <v>○</v>
      </c>
      <c r="M32" s="20" t="str">
        <f t="shared" si="36"/>
        <v>○</v>
      </c>
      <c r="N32" s="20" t="str">
        <f t="shared" si="36"/>
        <v>○</v>
      </c>
      <c r="O32" s="20" t="str">
        <f t="shared" si="36"/>
        <v>○</v>
      </c>
      <c r="P32" s="20" t="str">
        <f t="shared" si="36"/>
        <v>○</v>
      </c>
      <c r="Q32" s="20" t="str">
        <f t="shared" si="36"/>
        <v>○</v>
      </c>
      <c r="R32" s="20" t="str">
        <f t="shared" si="36"/>
        <v>○</v>
      </c>
      <c r="S32" s="20" t="str">
        <f t="shared" si="36"/>
        <v>○</v>
      </c>
      <c r="T32" s="20" t="str">
        <f t="shared" si="36"/>
        <v>○</v>
      </c>
      <c r="U32" s="20" t="str">
        <f t="shared" si="36"/>
        <v>○</v>
      </c>
      <c r="V32" s="20" t="str">
        <f t="shared" si="36"/>
        <v>○</v>
      </c>
      <c r="W32" s="20" t="str">
        <f t="shared" si="36"/>
        <v>○</v>
      </c>
      <c r="X32" s="20" t="str">
        <f t="shared" si="36"/>
        <v>○</v>
      </c>
      <c r="Y32" s="20" t="str">
        <f t="shared" si="36"/>
        <v>○</v>
      </c>
      <c r="Z32" s="20" t="str">
        <f t="shared" si="36"/>
        <v>○</v>
      </c>
      <c r="AA32" s="20" t="str">
        <f t="shared" si="36"/>
        <v>○</v>
      </c>
      <c r="AB32" s="20" t="str">
        <f t="shared" si="36"/>
        <v>○</v>
      </c>
      <c r="AC32" s="20" t="str">
        <f t="shared" si="36"/>
        <v>○</v>
      </c>
      <c r="AD32" s="20" t="str">
        <f t="shared" si="36"/>
        <v>○</v>
      </c>
      <c r="AE32" s="20" t="str">
        <f t="shared" si="36"/>
        <v>○</v>
      </c>
      <c r="AF32" s="20" t="str">
        <f t="shared" si="36"/>
        <v>○</v>
      </c>
      <c r="AG32" s="20" t="str">
        <f t="shared" si="36"/>
        <v/>
      </c>
      <c r="AH32" s="20">
        <f>COUNTIF(C32:AG32,"○")</f>
        <v>30</v>
      </c>
      <c r="AJ32" s="6">
        <f>$AH32</f>
        <v>30</v>
      </c>
      <c r="AK32" s="21"/>
      <c r="AQ32" s="6">
        <f>COUNTIFS(C32:AG32,"○",C31:AG31,$AQ$6)</f>
        <v>0</v>
      </c>
      <c r="AR32" s="6">
        <f>IF(AH32=0,"",IF(SUM(AQ30:AQ32)/AJ32&lt;0.285,SUM(AQ30:AQ32)/AJ32*AJ32,ROUNDUP(AH32*0.285,0)))</f>
        <v>8</v>
      </c>
      <c r="BY32" s="22"/>
      <c r="BZ32" s="22"/>
    </row>
    <row r="33" spans="1:95" ht="19.5" customHeight="1">
      <c r="A33" s="36" t="s">
        <v>29</v>
      </c>
      <c r="B33" s="20" t="s">
        <v>8</v>
      </c>
      <c r="C33" s="23" t="str">
        <f t="shared" ref="C33:AG33" si="37">IF(C32="","",IF(C31=$AE29,"○",IF(C31=$AF29,"○",IF(C31=$AG29,"○",""))))</f>
        <v/>
      </c>
      <c r="D33" s="23" t="str">
        <f t="shared" si="37"/>
        <v/>
      </c>
      <c r="E33" s="23" t="str">
        <f t="shared" si="37"/>
        <v/>
      </c>
      <c r="F33" s="23" t="str">
        <f t="shared" si="37"/>
        <v/>
      </c>
      <c r="G33" s="23" t="str">
        <f t="shared" si="37"/>
        <v/>
      </c>
      <c r="H33" s="23" t="str">
        <f t="shared" si="37"/>
        <v>○</v>
      </c>
      <c r="I33" s="23" t="str">
        <f t="shared" si="37"/>
        <v>○</v>
      </c>
      <c r="J33" s="23" t="str">
        <f t="shared" si="37"/>
        <v/>
      </c>
      <c r="K33" s="23" t="str">
        <f t="shared" si="37"/>
        <v/>
      </c>
      <c r="L33" s="23" t="str">
        <f t="shared" si="37"/>
        <v/>
      </c>
      <c r="M33" s="23" t="str">
        <f t="shared" si="37"/>
        <v/>
      </c>
      <c r="N33" s="23" t="str">
        <f t="shared" si="37"/>
        <v/>
      </c>
      <c r="O33" s="23" t="str">
        <f t="shared" si="37"/>
        <v>○</v>
      </c>
      <c r="P33" s="23" t="str">
        <f t="shared" si="37"/>
        <v>○</v>
      </c>
      <c r="Q33" s="23" t="str">
        <f t="shared" si="37"/>
        <v/>
      </c>
      <c r="R33" s="23" t="str">
        <f t="shared" si="37"/>
        <v/>
      </c>
      <c r="S33" s="23" t="str">
        <f t="shared" si="37"/>
        <v/>
      </c>
      <c r="T33" s="23" t="str">
        <f t="shared" si="37"/>
        <v/>
      </c>
      <c r="U33" s="23" t="str">
        <f t="shared" si="37"/>
        <v/>
      </c>
      <c r="V33" s="23" t="str">
        <f t="shared" si="37"/>
        <v>○</v>
      </c>
      <c r="W33" s="23" t="str">
        <f t="shared" si="37"/>
        <v>○</v>
      </c>
      <c r="X33" s="23" t="str">
        <f t="shared" si="37"/>
        <v/>
      </c>
      <c r="Y33" s="23" t="str">
        <f t="shared" si="37"/>
        <v/>
      </c>
      <c r="Z33" s="23" t="str">
        <f t="shared" si="37"/>
        <v/>
      </c>
      <c r="AA33" s="23" t="str">
        <f t="shared" si="37"/>
        <v/>
      </c>
      <c r="AB33" s="23" t="str">
        <f t="shared" si="37"/>
        <v/>
      </c>
      <c r="AC33" s="23" t="str">
        <f t="shared" si="37"/>
        <v>○</v>
      </c>
      <c r="AD33" s="23" t="str">
        <f t="shared" si="37"/>
        <v>○</v>
      </c>
      <c r="AE33" s="23" t="str">
        <f t="shared" si="37"/>
        <v/>
      </c>
      <c r="AF33" s="23" t="str">
        <f t="shared" si="37"/>
        <v/>
      </c>
      <c r="AG33" s="23" t="str">
        <f t="shared" si="37"/>
        <v/>
      </c>
      <c r="AH33" s="20">
        <f t="shared" ref="AH33" si="38">COUNTIF(C33:AG33,"○")</f>
        <v>8</v>
      </c>
      <c r="AK33" s="6">
        <f>$AH33</f>
        <v>8</v>
      </c>
      <c r="AU33" s="30">
        <f>IF($AE$3&lt;A29,"",A29)</f>
        <v>45383</v>
      </c>
      <c r="AV33" s="30">
        <f t="shared" ref="AV33:BZ33" si="39">IF($AE$3&lt;=C30,"",IF(MONTH(C30+1)=MONTH(C30),(C30+1),""))</f>
        <v>45384</v>
      </c>
      <c r="AW33" s="30">
        <f t="shared" si="39"/>
        <v>45385</v>
      </c>
      <c r="AX33" s="30">
        <f t="shared" si="39"/>
        <v>45386</v>
      </c>
      <c r="AY33" s="30">
        <f t="shared" si="39"/>
        <v>45387</v>
      </c>
      <c r="AZ33" s="30">
        <f t="shared" si="39"/>
        <v>45388</v>
      </c>
      <c r="BA33" s="30">
        <f t="shared" si="39"/>
        <v>45389</v>
      </c>
      <c r="BB33" s="30">
        <f t="shared" si="39"/>
        <v>45390</v>
      </c>
      <c r="BC33" s="30">
        <f t="shared" si="39"/>
        <v>45391</v>
      </c>
      <c r="BD33" s="30">
        <f t="shared" si="39"/>
        <v>45392</v>
      </c>
      <c r="BE33" s="30">
        <f t="shared" si="39"/>
        <v>45393</v>
      </c>
      <c r="BF33" s="30">
        <f t="shared" si="39"/>
        <v>45394</v>
      </c>
      <c r="BG33" s="30">
        <f t="shared" si="39"/>
        <v>45395</v>
      </c>
      <c r="BH33" s="30">
        <f t="shared" si="39"/>
        <v>45396</v>
      </c>
      <c r="BI33" s="30">
        <f t="shared" si="39"/>
        <v>45397</v>
      </c>
      <c r="BJ33" s="30">
        <f t="shared" si="39"/>
        <v>45398</v>
      </c>
      <c r="BK33" s="30">
        <f t="shared" si="39"/>
        <v>45399</v>
      </c>
      <c r="BL33" s="30">
        <f t="shared" si="39"/>
        <v>45400</v>
      </c>
      <c r="BM33" s="30">
        <f t="shared" si="39"/>
        <v>45401</v>
      </c>
      <c r="BN33" s="30">
        <f t="shared" si="39"/>
        <v>45402</v>
      </c>
      <c r="BO33" s="30">
        <f t="shared" si="39"/>
        <v>45403</v>
      </c>
      <c r="BP33" s="30">
        <f t="shared" si="39"/>
        <v>45404</v>
      </c>
      <c r="BQ33" s="30">
        <f t="shared" si="39"/>
        <v>45405</v>
      </c>
      <c r="BR33" s="30">
        <f t="shared" si="39"/>
        <v>45406</v>
      </c>
      <c r="BS33" s="30">
        <f t="shared" si="39"/>
        <v>45407</v>
      </c>
      <c r="BT33" s="30">
        <f t="shared" si="39"/>
        <v>45408</v>
      </c>
      <c r="BU33" s="30">
        <f t="shared" si="39"/>
        <v>45409</v>
      </c>
      <c r="BV33" s="30">
        <f t="shared" si="39"/>
        <v>45410</v>
      </c>
      <c r="BW33" s="30">
        <f t="shared" si="39"/>
        <v>45411</v>
      </c>
      <c r="BX33" s="30">
        <f t="shared" si="39"/>
        <v>45412</v>
      </c>
      <c r="BY33" s="30" t="str">
        <f t="shared" si="39"/>
        <v/>
      </c>
      <c r="BZ33" s="30" t="str">
        <f t="shared" si="39"/>
        <v/>
      </c>
    </row>
    <row r="34" spans="1:95" ht="19.5" customHeight="1">
      <c r="A34" s="136"/>
      <c r="B34" s="20" t="s">
        <v>9</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0">
        <f>AH33+COUNTIF(C34:AG34,"○")-COUNTIF(C34:AG34,"✕")</f>
        <v>8</v>
      </c>
      <c r="AL34" s="6">
        <f>$AH34</f>
        <v>8</v>
      </c>
      <c r="AN34" s="6">
        <f>COUNTIF(C34:AG34,"○")</f>
        <v>0</v>
      </c>
      <c r="AO34" s="6">
        <f>COUNTIF(C34:AG34,"✕")</f>
        <v>0</v>
      </c>
      <c r="AU34" s="1" t="str">
        <f t="shared" ref="AU34:BY34" si="40">IF($AF$2="○",IF(C33="○",IF(C34="","○",IF(C34="○","確認","")),IF(C34="○","○",IF(C33="○","",IF(C34="✕","確認","")))),IF(C33="○",IF(C34="","",IF(C34="○","確認","")),IF(C33="○","",IF(C34="✕","確認",""))))</f>
        <v/>
      </c>
      <c r="AV34" s="1" t="str">
        <f t="shared" si="40"/>
        <v/>
      </c>
      <c r="AW34" s="1" t="str">
        <f t="shared" si="40"/>
        <v/>
      </c>
      <c r="AX34" s="1" t="str">
        <f t="shared" si="40"/>
        <v/>
      </c>
      <c r="AY34" s="1" t="str">
        <f t="shared" si="40"/>
        <v/>
      </c>
      <c r="AZ34" s="1" t="str">
        <f t="shared" si="40"/>
        <v/>
      </c>
      <c r="BA34" s="1" t="str">
        <f t="shared" si="40"/>
        <v/>
      </c>
      <c r="BB34" s="1" t="str">
        <f t="shared" si="40"/>
        <v/>
      </c>
      <c r="BC34" s="1" t="str">
        <f t="shared" si="40"/>
        <v/>
      </c>
      <c r="BD34" s="1" t="str">
        <f t="shared" si="40"/>
        <v/>
      </c>
      <c r="BE34" s="1" t="str">
        <f t="shared" si="40"/>
        <v/>
      </c>
      <c r="BF34" s="1" t="str">
        <f t="shared" si="40"/>
        <v/>
      </c>
      <c r="BG34" s="1" t="str">
        <f t="shared" si="40"/>
        <v/>
      </c>
      <c r="BH34" s="1" t="str">
        <f t="shared" si="40"/>
        <v/>
      </c>
      <c r="BI34" s="1" t="str">
        <f t="shared" si="40"/>
        <v/>
      </c>
      <c r="BJ34" s="1" t="str">
        <f t="shared" si="40"/>
        <v/>
      </c>
      <c r="BK34" s="1" t="str">
        <f t="shared" si="40"/>
        <v/>
      </c>
      <c r="BL34" s="1" t="str">
        <f t="shared" si="40"/>
        <v/>
      </c>
      <c r="BM34" s="1" t="str">
        <f t="shared" si="40"/>
        <v/>
      </c>
      <c r="BN34" s="1" t="str">
        <f t="shared" si="40"/>
        <v/>
      </c>
      <c r="BO34" s="1" t="str">
        <f t="shared" si="40"/>
        <v/>
      </c>
      <c r="BP34" s="1" t="str">
        <f t="shared" si="40"/>
        <v/>
      </c>
      <c r="BQ34" s="1" t="str">
        <f t="shared" si="40"/>
        <v/>
      </c>
      <c r="BR34" s="1" t="str">
        <f t="shared" si="40"/>
        <v/>
      </c>
      <c r="BS34" s="1" t="str">
        <f t="shared" si="40"/>
        <v/>
      </c>
      <c r="BT34" s="1" t="str">
        <f t="shared" si="40"/>
        <v/>
      </c>
      <c r="BU34" s="1" t="str">
        <f t="shared" si="40"/>
        <v/>
      </c>
      <c r="BV34" s="1" t="str">
        <f t="shared" si="40"/>
        <v/>
      </c>
      <c r="BW34" s="1" t="str">
        <f t="shared" si="40"/>
        <v/>
      </c>
      <c r="BX34" s="1" t="str">
        <f t="shared" si="40"/>
        <v/>
      </c>
      <c r="BY34" s="1" t="str">
        <f t="shared" si="40"/>
        <v/>
      </c>
    </row>
    <row r="35" spans="1:95" ht="19.5" customHeight="1">
      <c r="A35" s="137"/>
      <c r="B35" s="20" t="s">
        <v>2</v>
      </c>
      <c r="C35" s="23" t="str">
        <f t="shared" ref="C35:AG35" si="41">IF($AF$2="○",IF(C33="○",IF(C34="","○",IF(C34="○","確認","")),IF(C34="○","○",IF(C33="○","",IF(C34="✕","確認","")))),IF(C33="○",IF(C34="","",IF(C34="○","確認","")),IF(C33="○","",IF(C34="✕","確認",""))))</f>
        <v/>
      </c>
      <c r="D35" s="23" t="str">
        <f t="shared" si="41"/>
        <v/>
      </c>
      <c r="E35" s="23" t="str">
        <f t="shared" si="41"/>
        <v/>
      </c>
      <c r="F35" s="23" t="str">
        <f t="shared" si="41"/>
        <v/>
      </c>
      <c r="G35" s="23" t="str">
        <f t="shared" si="41"/>
        <v/>
      </c>
      <c r="H35" s="23" t="str">
        <f t="shared" si="41"/>
        <v/>
      </c>
      <c r="I35" s="23" t="str">
        <f t="shared" si="41"/>
        <v/>
      </c>
      <c r="J35" s="23" t="str">
        <f t="shared" si="41"/>
        <v/>
      </c>
      <c r="K35" s="23" t="str">
        <f t="shared" si="41"/>
        <v/>
      </c>
      <c r="L35" s="23" t="str">
        <f t="shared" si="41"/>
        <v/>
      </c>
      <c r="M35" s="23" t="str">
        <f t="shared" si="41"/>
        <v/>
      </c>
      <c r="N35" s="23" t="str">
        <f t="shared" si="41"/>
        <v/>
      </c>
      <c r="O35" s="23" t="str">
        <f t="shared" si="41"/>
        <v/>
      </c>
      <c r="P35" s="23" t="str">
        <f t="shared" si="41"/>
        <v/>
      </c>
      <c r="Q35" s="23" t="str">
        <f t="shared" si="41"/>
        <v/>
      </c>
      <c r="R35" s="23" t="str">
        <f t="shared" si="41"/>
        <v/>
      </c>
      <c r="S35" s="23" t="str">
        <f t="shared" si="41"/>
        <v/>
      </c>
      <c r="T35" s="23" t="str">
        <f t="shared" si="41"/>
        <v/>
      </c>
      <c r="U35" s="23" t="str">
        <f t="shared" si="41"/>
        <v/>
      </c>
      <c r="V35" s="23" t="str">
        <f t="shared" si="41"/>
        <v/>
      </c>
      <c r="W35" s="23" t="str">
        <f t="shared" si="41"/>
        <v/>
      </c>
      <c r="X35" s="23" t="str">
        <f t="shared" si="41"/>
        <v/>
      </c>
      <c r="Y35" s="23" t="str">
        <f t="shared" si="41"/>
        <v/>
      </c>
      <c r="Z35" s="23" t="str">
        <f t="shared" si="41"/>
        <v/>
      </c>
      <c r="AA35" s="23" t="str">
        <f t="shared" si="41"/>
        <v/>
      </c>
      <c r="AB35" s="23" t="str">
        <f t="shared" si="41"/>
        <v/>
      </c>
      <c r="AC35" s="23" t="str">
        <f t="shared" si="41"/>
        <v/>
      </c>
      <c r="AD35" s="23" t="str">
        <f t="shared" si="41"/>
        <v/>
      </c>
      <c r="AE35" s="23" t="str">
        <f t="shared" si="41"/>
        <v/>
      </c>
      <c r="AF35" s="23" t="str">
        <f t="shared" si="41"/>
        <v/>
      </c>
      <c r="AG35" s="23" t="str">
        <f t="shared" si="41"/>
        <v/>
      </c>
      <c r="AH35" s="20">
        <f t="shared" ref="AH35" si="42">COUNTIF(C35:AG35,"○")</f>
        <v>0</v>
      </c>
      <c r="AM35" s="6">
        <f>$AH35</f>
        <v>0</v>
      </c>
      <c r="AP35" s="6">
        <f>COUNTIF(C35:AG35,"確認")</f>
        <v>0</v>
      </c>
      <c r="AT35" s="6">
        <f>COUNTIF(AU35:BY35,"確認")</f>
        <v>0</v>
      </c>
      <c r="AU35" s="1" t="str">
        <f t="shared" ref="AU35:BY35" si="43">IF(AU34=C35,"","確認")</f>
        <v/>
      </c>
      <c r="AV35" s="1" t="str">
        <f t="shared" si="43"/>
        <v/>
      </c>
      <c r="AW35" s="1" t="str">
        <f t="shared" si="43"/>
        <v/>
      </c>
      <c r="AX35" s="1" t="str">
        <f t="shared" si="43"/>
        <v/>
      </c>
      <c r="AY35" s="1" t="str">
        <f t="shared" si="43"/>
        <v/>
      </c>
      <c r="AZ35" s="1" t="str">
        <f t="shared" si="43"/>
        <v/>
      </c>
      <c r="BA35" s="1" t="str">
        <f t="shared" si="43"/>
        <v/>
      </c>
      <c r="BB35" s="1" t="str">
        <f t="shared" si="43"/>
        <v/>
      </c>
      <c r="BC35" s="1" t="str">
        <f t="shared" si="43"/>
        <v/>
      </c>
      <c r="BD35" s="1" t="str">
        <f t="shared" si="43"/>
        <v/>
      </c>
      <c r="BE35" s="1" t="str">
        <f t="shared" si="43"/>
        <v/>
      </c>
      <c r="BF35" s="1" t="str">
        <f t="shared" si="43"/>
        <v/>
      </c>
      <c r="BG35" s="1" t="str">
        <f t="shared" si="43"/>
        <v/>
      </c>
      <c r="BH35" s="1" t="str">
        <f t="shared" si="43"/>
        <v/>
      </c>
      <c r="BI35" s="1" t="str">
        <f t="shared" si="43"/>
        <v/>
      </c>
      <c r="BJ35" s="1" t="str">
        <f t="shared" si="43"/>
        <v/>
      </c>
      <c r="BK35" s="1" t="str">
        <f t="shared" si="43"/>
        <v/>
      </c>
      <c r="BL35" s="1" t="str">
        <f t="shared" si="43"/>
        <v/>
      </c>
      <c r="BM35" s="1" t="str">
        <f t="shared" si="43"/>
        <v/>
      </c>
      <c r="BN35" s="1" t="str">
        <f t="shared" si="43"/>
        <v/>
      </c>
      <c r="BO35" s="1" t="str">
        <f t="shared" si="43"/>
        <v/>
      </c>
      <c r="BP35" s="1" t="str">
        <f t="shared" si="43"/>
        <v/>
      </c>
      <c r="BQ35" s="1" t="str">
        <f t="shared" si="43"/>
        <v/>
      </c>
      <c r="BR35" s="1" t="str">
        <f t="shared" si="43"/>
        <v/>
      </c>
      <c r="BS35" s="1" t="str">
        <f t="shared" si="43"/>
        <v/>
      </c>
      <c r="BT35" s="1" t="str">
        <f t="shared" si="43"/>
        <v/>
      </c>
      <c r="BU35" s="1" t="str">
        <f t="shared" si="43"/>
        <v/>
      </c>
      <c r="BV35" s="1" t="str">
        <f t="shared" si="43"/>
        <v/>
      </c>
      <c r="BW35" s="1" t="str">
        <f t="shared" si="43"/>
        <v/>
      </c>
      <c r="BX35" s="1" t="str">
        <f t="shared" si="43"/>
        <v/>
      </c>
      <c r="BY35" s="1" t="str">
        <f t="shared" si="43"/>
        <v/>
      </c>
      <c r="BZ35" s="1" t="str">
        <f t="shared" ref="BZ35" si="44">IF($AF$2="○",IF(AH33="○",IF(AH34="","○",IF(AH34="○","確認","")),IF(AH34="○","○",IF(AH33="○","",IF(AH34="✕","確認","")))),IF(AH33="○",IF(AH34="","",IF(AH34="○","確認","")),IF(AH33="○","",IF(AH34="✕","確認",""))))</f>
        <v/>
      </c>
    </row>
    <row r="36" spans="1:95" ht="19.5" customHeight="1">
      <c r="C36" s="129" t="str">
        <f>IF(AH32=0,"",B33)</f>
        <v>計画</v>
      </c>
      <c r="D36" s="129"/>
      <c r="E36" s="130" t="str">
        <f>IF(AH32=0,"","週休２日")</f>
        <v>週休２日</v>
      </c>
      <c r="F36" s="130"/>
      <c r="G36" s="130" t="str">
        <f>IF(AH32=0,"",IF(SUM(AQ30:AQ32)/AJ32&lt;0.285,IF(SUM(AQ30:AQ32)/AJ32&lt;=AH33/AH32,"達成","未達成"),IF(AH33/AJ32&gt;=SUM(AQ30:AQ32)/AJ32,"達成","未達成")))</f>
        <v>達成</v>
      </c>
      <c r="H36" s="130"/>
      <c r="I36" s="131" t="str">
        <f>IF(AH32=0,"","現場閉所率")</f>
        <v>現場閉所率</v>
      </c>
      <c r="J36" s="131"/>
      <c r="K36" s="132">
        <f>IF(AH32=0,"",IF(AH32=0,0,ROUNDDOWN(AH33/AH32,4)))</f>
        <v>0.2666</v>
      </c>
      <c r="L36" s="132"/>
      <c r="N36" s="129" t="str">
        <f>IF(AH32=0,"",B34)</f>
        <v>変更</v>
      </c>
      <c r="O36" s="129"/>
      <c r="P36" s="130" t="str">
        <f>IF(AH32=0,"","週休２日")</f>
        <v>週休２日</v>
      </c>
      <c r="Q36" s="130"/>
      <c r="R36" s="130" t="str">
        <f>IF(AH32=0,"",IF(SUM(AQ30:AQ32)/AJ32&lt;0.285,IF(SUM(AQ30:AQ32)/AJ32&lt;=AH34/AH32,"達成","未達成"),IF(AH34/AJ32&gt;=SUM(AQ30:AQ32)/AJ32,"達成","未達成")))</f>
        <v>達成</v>
      </c>
      <c r="S36" s="130"/>
      <c r="T36" s="131" t="str">
        <f>IF(AH32=0,"","現場閉所率")</f>
        <v>現場閉所率</v>
      </c>
      <c r="U36" s="131"/>
      <c r="V36" s="132">
        <f>IF(AH32=0,"",IF(AH32=0,0,ROUNDDOWN(AH34/AH32,4)))</f>
        <v>0.2666</v>
      </c>
      <c r="W36" s="132"/>
      <c r="X36" s="25"/>
      <c r="Y36" s="129" t="str">
        <f>IF($AF$2="○",IF(AH32=0,"",B35),"")</f>
        <v/>
      </c>
      <c r="Z36" s="129"/>
      <c r="AA36" s="130" t="str">
        <f>IF($AF$2="○",IF(AH32=0,"","週休２日"),"")</f>
        <v/>
      </c>
      <c r="AB36" s="130"/>
      <c r="AC36" s="130" t="str">
        <f>IF($AF$2="○",IF(AH32=0,"",IF(SUM(AQ30:AQ32)/AJ32&lt;0.285,IF(SUM(AQ30:AQ32)/AJ32&lt;=AH35/AH32,"達成","未達成"),IF(AH35/AJ32&gt;=SUM(AQ30:AQ32)/AJ32,"達成","未達成"))),"")</f>
        <v/>
      </c>
      <c r="AD36" s="130"/>
      <c r="AE36" s="131" t="str">
        <f>IF($AF$2="○",IF(AH32=0,"","現場閉所率"),"")</f>
        <v/>
      </c>
      <c r="AF36" s="131"/>
      <c r="AG36" s="132" t="str">
        <f>IF($AF$2="○",IF(AH32=0,"",IF(AH32=0,0,ROUNDDOWN(AH35/AH32,4))),"")</f>
        <v/>
      </c>
      <c r="AH36" s="132"/>
      <c r="AQ36" s="24" t="str">
        <f>IF($AF$2="○",AC36,R36)</f>
        <v>達成</v>
      </c>
      <c r="AR36" s="24"/>
      <c r="AT36" s="1" t="str">
        <f>IF(AH32&lt;=0,"",IF((SUM(AQ30:AQ32)/AJ32)&lt;=AH34/AH32,"達成","未達成"))</f>
        <v>達成</v>
      </c>
    </row>
    <row r="37" spans="1:95" ht="19.5" customHeight="1">
      <c r="A37" s="101">
        <f t="shared" ref="A37" si="45">IF(MAX(C30:AG30)=$AE$3,"",IF(MAX(C30:AG30)=0,"",MAX(C30:AG30)+1))</f>
        <v>45413</v>
      </c>
      <c r="B37" s="101"/>
      <c r="S37" s="102" t="str">
        <f>IF(COUNTIF(C43:AG43,"確認")&gt;0,"入力確認",IF(AH40=0,IF(SUM(AH41:AH43)=0,"","入力確認"),IF($AF$2="",IF(COUNTIF(C43:AG43,"○")+COUNTIF(C43:AG43,"✕")=0,"","現場閉所 実績表に切替必要"),IF(AT43=0,"","変更手続き確認"))))</f>
        <v/>
      </c>
      <c r="T37" s="102"/>
      <c r="U37" s="102"/>
      <c r="V37" s="102"/>
      <c r="W37" s="102"/>
      <c r="X37" s="102"/>
      <c r="Y37" s="102"/>
      <c r="Z37" s="102"/>
      <c r="AA37" s="133" t="s">
        <v>30</v>
      </c>
      <c r="AB37" s="133"/>
      <c r="AC37" s="133"/>
      <c r="AD37" s="133"/>
      <c r="AE37" s="29" t="s">
        <v>23</v>
      </c>
      <c r="AF37" s="29" t="str">
        <f t="shared" ref="AF37" si="46">$AQ$8</f>
        <v>日</v>
      </c>
      <c r="AG37" s="26">
        <f t="shared" ref="AG37" si="47">$AQ$6</f>
        <v>0</v>
      </c>
      <c r="AL37" s="14"/>
      <c r="AM37" s="14"/>
      <c r="AN37" s="14"/>
      <c r="AO37" s="14"/>
      <c r="AP37" s="14"/>
      <c r="AQ37" s="14"/>
    </row>
    <row r="38" spans="1:95" ht="19.5" customHeight="1">
      <c r="A38" s="105" t="s">
        <v>20</v>
      </c>
      <c r="B38" s="106"/>
      <c r="C38" s="15">
        <f>IF($AE$3&lt;A37,"",A37)</f>
        <v>45413</v>
      </c>
      <c r="D38" s="15">
        <f t="shared" ref="D38:G38" si="48">IF($AE$3&lt;=C38,"",IF(MONTH(C38+1)=MONTH(C38),(C38+1),""))</f>
        <v>45414</v>
      </c>
      <c r="E38" s="15">
        <f t="shared" si="48"/>
        <v>45415</v>
      </c>
      <c r="F38" s="15">
        <f t="shared" si="48"/>
        <v>45416</v>
      </c>
      <c r="G38" s="15">
        <f t="shared" si="48"/>
        <v>45417</v>
      </c>
      <c r="H38" s="15">
        <f>IF($AE$3&lt;=G38,"",IF(MONTH(G38+1)=MONTH(G38),(G38+1),""))</f>
        <v>45418</v>
      </c>
      <c r="I38" s="15">
        <f t="shared" ref="I38:AG38" si="49">IF($AE$3&lt;=H38,"",IF(MONTH(H38+1)=MONTH(H38),(H38+1),""))</f>
        <v>45419</v>
      </c>
      <c r="J38" s="15">
        <f t="shared" si="49"/>
        <v>45420</v>
      </c>
      <c r="K38" s="15">
        <f t="shared" si="49"/>
        <v>45421</v>
      </c>
      <c r="L38" s="15">
        <f t="shared" si="49"/>
        <v>45422</v>
      </c>
      <c r="M38" s="15">
        <f t="shared" si="49"/>
        <v>45423</v>
      </c>
      <c r="N38" s="15">
        <f t="shared" si="49"/>
        <v>45424</v>
      </c>
      <c r="O38" s="15">
        <f t="shared" si="49"/>
        <v>45425</v>
      </c>
      <c r="P38" s="15">
        <f t="shared" si="49"/>
        <v>45426</v>
      </c>
      <c r="Q38" s="15">
        <f t="shared" si="49"/>
        <v>45427</v>
      </c>
      <c r="R38" s="15">
        <f t="shared" si="49"/>
        <v>45428</v>
      </c>
      <c r="S38" s="15">
        <f t="shared" si="49"/>
        <v>45429</v>
      </c>
      <c r="T38" s="15">
        <f t="shared" si="49"/>
        <v>45430</v>
      </c>
      <c r="U38" s="15">
        <f t="shared" si="49"/>
        <v>45431</v>
      </c>
      <c r="V38" s="15">
        <f t="shared" si="49"/>
        <v>45432</v>
      </c>
      <c r="W38" s="15">
        <f t="shared" si="49"/>
        <v>45433</v>
      </c>
      <c r="X38" s="15">
        <f t="shared" si="49"/>
        <v>45434</v>
      </c>
      <c r="Y38" s="15">
        <f t="shared" si="49"/>
        <v>45435</v>
      </c>
      <c r="Z38" s="15">
        <f t="shared" si="49"/>
        <v>45436</v>
      </c>
      <c r="AA38" s="15">
        <f t="shared" si="49"/>
        <v>45437</v>
      </c>
      <c r="AB38" s="15">
        <f t="shared" si="49"/>
        <v>45438</v>
      </c>
      <c r="AC38" s="15">
        <f t="shared" si="49"/>
        <v>45439</v>
      </c>
      <c r="AD38" s="15">
        <f t="shared" si="49"/>
        <v>45440</v>
      </c>
      <c r="AE38" s="15">
        <f t="shared" si="49"/>
        <v>45441</v>
      </c>
      <c r="AF38" s="15">
        <f t="shared" si="49"/>
        <v>45442</v>
      </c>
      <c r="AG38" s="15">
        <f t="shared" si="49"/>
        <v>45443</v>
      </c>
      <c r="AH38" s="107" t="s">
        <v>27</v>
      </c>
      <c r="AK38" s="16"/>
      <c r="AQ38" s="6">
        <f>COUNTIFS(C40:AG40,"○",C39:AG39,$AQ$7)</f>
        <v>4</v>
      </c>
      <c r="AT38" s="6">
        <v>1</v>
      </c>
      <c r="AU38" s="6">
        <v>2</v>
      </c>
      <c r="AV38" s="6">
        <v>3</v>
      </c>
      <c r="AW38" s="6">
        <v>4</v>
      </c>
      <c r="AX38" s="6">
        <v>5</v>
      </c>
      <c r="AY38" s="6">
        <v>6</v>
      </c>
      <c r="AZ38" s="6">
        <v>7</v>
      </c>
      <c r="BA38" s="6">
        <v>8</v>
      </c>
      <c r="BB38" s="6">
        <v>9</v>
      </c>
      <c r="BC38" s="6">
        <v>10</v>
      </c>
      <c r="BD38" s="6">
        <v>11</v>
      </c>
      <c r="BE38" s="6">
        <v>12</v>
      </c>
      <c r="BF38" s="6">
        <v>13</v>
      </c>
      <c r="BG38" s="6">
        <v>14</v>
      </c>
      <c r="BH38" s="6">
        <v>15</v>
      </c>
      <c r="BI38" s="6">
        <v>16</v>
      </c>
      <c r="BJ38" s="6">
        <v>17</v>
      </c>
      <c r="BK38" s="6">
        <v>18</v>
      </c>
      <c r="BL38" s="6">
        <v>19</v>
      </c>
      <c r="BM38" s="6">
        <v>20</v>
      </c>
      <c r="BN38" s="6">
        <v>21</v>
      </c>
      <c r="BO38" s="6">
        <v>22</v>
      </c>
      <c r="BP38" s="6">
        <v>23</v>
      </c>
      <c r="BQ38" s="6">
        <v>24</v>
      </c>
      <c r="BR38" s="6">
        <v>25</v>
      </c>
      <c r="BS38" s="6">
        <v>26</v>
      </c>
      <c r="BT38" s="6">
        <v>27</v>
      </c>
      <c r="BU38" s="6">
        <v>28</v>
      </c>
      <c r="BV38" s="6">
        <v>29</v>
      </c>
      <c r="BW38" s="6">
        <v>30</v>
      </c>
      <c r="BX38" s="6">
        <v>31</v>
      </c>
      <c r="BY38" s="6">
        <v>32</v>
      </c>
      <c r="BZ38" s="6">
        <v>33</v>
      </c>
      <c r="CA38" s="6">
        <v>34</v>
      </c>
      <c r="CB38" s="6">
        <v>35</v>
      </c>
      <c r="CC38" s="6">
        <v>36</v>
      </c>
      <c r="CD38" s="6">
        <v>37</v>
      </c>
      <c r="CE38" s="6">
        <v>38</v>
      </c>
      <c r="CF38" s="6">
        <v>39</v>
      </c>
      <c r="CG38" s="6">
        <v>40</v>
      </c>
      <c r="CH38" s="6">
        <v>41</v>
      </c>
      <c r="CI38" s="6">
        <v>42</v>
      </c>
      <c r="CJ38" s="6">
        <v>43</v>
      </c>
      <c r="CK38" s="6">
        <v>44</v>
      </c>
      <c r="CL38" s="6">
        <v>45</v>
      </c>
      <c r="CM38" s="6">
        <v>46</v>
      </c>
      <c r="CN38" s="6">
        <v>47</v>
      </c>
      <c r="CO38" s="6">
        <v>48</v>
      </c>
      <c r="CP38" s="6">
        <v>49</v>
      </c>
      <c r="CQ38" s="6">
        <v>50</v>
      </c>
    </row>
    <row r="39" spans="1:95" ht="19.5" customHeight="1">
      <c r="A39" s="105" t="s">
        <v>28</v>
      </c>
      <c r="B39" s="106"/>
      <c r="C39" s="15" t="str">
        <f>IF(C38="","",TEXT(C38,"AAA"))</f>
        <v>水</v>
      </c>
      <c r="D39" s="15" t="str">
        <f t="shared" ref="D39:AG39" si="50">IF(D38="","",TEXT(D38,"AAA"))</f>
        <v>木</v>
      </c>
      <c r="E39" s="15" t="str">
        <f t="shared" si="50"/>
        <v>金</v>
      </c>
      <c r="F39" s="15" t="str">
        <f t="shared" si="50"/>
        <v>土</v>
      </c>
      <c r="G39" s="15" t="str">
        <f t="shared" si="50"/>
        <v>日</v>
      </c>
      <c r="H39" s="15" t="str">
        <f t="shared" si="50"/>
        <v>月</v>
      </c>
      <c r="I39" s="15" t="str">
        <f t="shared" si="50"/>
        <v>火</v>
      </c>
      <c r="J39" s="15" t="str">
        <f t="shared" si="50"/>
        <v>水</v>
      </c>
      <c r="K39" s="15" t="str">
        <f t="shared" si="50"/>
        <v>木</v>
      </c>
      <c r="L39" s="15" t="str">
        <f t="shared" si="50"/>
        <v>金</v>
      </c>
      <c r="M39" s="15" t="str">
        <f t="shared" si="50"/>
        <v>土</v>
      </c>
      <c r="N39" s="15" t="str">
        <f t="shared" si="50"/>
        <v>日</v>
      </c>
      <c r="O39" s="15" t="str">
        <f t="shared" si="50"/>
        <v>月</v>
      </c>
      <c r="P39" s="15" t="str">
        <f t="shared" si="50"/>
        <v>火</v>
      </c>
      <c r="Q39" s="15" t="str">
        <f t="shared" si="50"/>
        <v>水</v>
      </c>
      <c r="R39" s="15" t="str">
        <f t="shared" si="50"/>
        <v>木</v>
      </c>
      <c r="S39" s="15" t="str">
        <f t="shared" si="50"/>
        <v>金</v>
      </c>
      <c r="T39" s="15" t="str">
        <f t="shared" si="50"/>
        <v>土</v>
      </c>
      <c r="U39" s="15" t="str">
        <f t="shared" si="50"/>
        <v>日</v>
      </c>
      <c r="V39" s="15" t="str">
        <f t="shared" si="50"/>
        <v>月</v>
      </c>
      <c r="W39" s="15" t="str">
        <f t="shared" si="50"/>
        <v>火</v>
      </c>
      <c r="X39" s="15" t="str">
        <f t="shared" si="50"/>
        <v>水</v>
      </c>
      <c r="Y39" s="15" t="str">
        <f t="shared" si="50"/>
        <v>木</v>
      </c>
      <c r="Z39" s="15" t="str">
        <f t="shared" si="50"/>
        <v>金</v>
      </c>
      <c r="AA39" s="15" t="str">
        <f t="shared" si="50"/>
        <v>土</v>
      </c>
      <c r="AB39" s="15" t="str">
        <f t="shared" si="50"/>
        <v>日</v>
      </c>
      <c r="AC39" s="15" t="str">
        <f t="shared" si="50"/>
        <v>月</v>
      </c>
      <c r="AD39" s="15" t="str">
        <f t="shared" si="50"/>
        <v>火</v>
      </c>
      <c r="AE39" s="15" t="str">
        <f t="shared" si="50"/>
        <v>水</v>
      </c>
      <c r="AF39" s="15" t="str">
        <f t="shared" si="50"/>
        <v>木</v>
      </c>
      <c r="AG39" s="15" t="str">
        <f t="shared" si="50"/>
        <v>金</v>
      </c>
      <c r="AH39" s="108"/>
      <c r="AQ39" s="6">
        <f>COUNTIFS(C40:AG40,"○",C39:AG39,$AQ$8)</f>
        <v>4</v>
      </c>
      <c r="AT39" s="17" t="str">
        <f>IF($C38&gt;$E$6,"",IF(MAX($C38:$AG38)&lt;$E$6,"",$E$6))</f>
        <v/>
      </c>
      <c r="AU39" s="18" t="str">
        <f>IF($C38&gt;$H$6,"",IF(MAX($C38:$AG38)&lt;$H$6,"",$H$6))</f>
        <v/>
      </c>
      <c r="AV39" s="18" t="str">
        <f>IF($C38&gt;$K$6,"",IF(MAX($C38:$AG38)&lt;$K$6,"",$K$6))</f>
        <v/>
      </c>
      <c r="AW39" s="18" t="str">
        <f>IF($C38&gt;$N$6,"",IF(MAX($C38:$AG38)&lt;$N$6,"",$N$6))</f>
        <v/>
      </c>
      <c r="AX39" s="18" t="str">
        <f>IF($C38&gt;$Q$6,"",IF(MAX($C38:$AG38)&lt;$Q$6,"",$Q$6))</f>
        <v/>
      </c>
      <c r="AY39" s="18" t="str">
        <f>IF($C38&gt;$T$6,"",IF(MAX($C38:$AG38)&lt;$T$6,"",$T$6))</f>
        <v/>
      </c>
      <c r="AZ39" s="18" t="str">
        <f>IF($C38&gt;$W$6,"",IF(MAX($C38:$AG38)&lt;$W$6,"",$W$6))</f>
        <v/>
      </c>
      <c r="BA39" s="18" t="str">
        <f>IF($C38&gt;$Z$6,"",IF(MAX($C38:$AG38)&lt;$Z$6,"",$Z$6))</f>
        <v/>
      </c>
      <c r="BB39" s="18" t="str">
        <f>IF($C38&gt;$AC$6,"",IF(MAX($C38:$AG38)&lt;$AC$6,"",$AC$6))</f>
        <v/>
      </c>
      <c r="BC39" s="18" t="str">
        <f>IF($C38&gt;$AF$6,"",IF(MAX($C38:$AG38)&lt;$AF$6,"",$AF$6))</f>
        <v/>
      </c>
      <c r="BD39" s="18" t="str">
        <f>IF($C38&gt;$E$7,"",IF(MAX($C38:$AG38)&lt;$E$7,"",$E$7))</f>
        <v/>
      </c>
      <c r="BE39" s="18" t="str">
        <f>IF($C38&gt;$H$7,"",IF(MAX($C38:$AG38)&lt;$H$7,"",$H$7))</f>
        <v/>
      </c>
      <c r="BF39" s="18" t="str">
        <f>IF($C38&gt;$K$7,"",IF(MAX($C38:$AG38)&lt;$K$7,"",$K$7))</f>
        <v/>
      </c>
      <c r="BG39" s="18" t="str">
        <f>IF($C38&gt;$N$7,"",IF(MAX($C38:$AG38)&lt;$N$7,"",$N$7))</f>
        <v/>
      </c>
      <c r="BH39" s="18" t="str">
        <f>IF($C38&gt;$Q$7,"",IF(MAX($C38:$AG38)&lt;$Q$7,"",$Q$7))</f>
        <v/>
      </c>
      <c r="BI39" s="18" t="str">
        <f>IF($C38&gt;$T$7,"",IF(MAX($C38:$AG38)&lt;$T$7,"",$T$7))</f>
        <v/>
      </c>
      <c r="BJ39" s="18" t="str">
        <f>IF($C38&gt;$W$7,"",IF(MAX($C38:$AG38)&lt;$W$7,"",$W$7))</f>
        <v/>
      </c>
      <c r="BK39" s="18" t="str">
        <f>IF($C38&gt;$Z$7,"",IF(MAX($C38:$AG38)&lt;$Z$7,"",$Z$7))</f>
        <v/>
      </c>
      <c r="BL39" s="18" t="str">
        <f>IF($C38&gt;$AC$7,"",IF(MAX($C38:$AG38)&lt;$AC$7,"",$AC$7))</f>
        <v/>
      </c>
      <c r="BM39" s="18" t="str">
        <f>IF($C38&gt;$AF$7,"",IF(MAX($C38:$AG38)&lt;$AF$7,"",$AF$7))</f>
        <v/>
      </c>
      <c r="BN39" s="18" t="str">
        <f>IF($C38&gt;$E$8,"",IF(MAX($C38:$AG38)&lt;$E$8,"",$E$8))</f>
        <v/>
      </c>
      <c r="BO39" s="18" t="str">
        <f>IF($C38&gt;$H$8,"",IF(MAX($C38:$AG38)&lt;$H$8,"",$H$8))</f>
        <v/>
      </c>
      <c r="BP39" s="18" t="str">
        <f>IF($C38&gt;$K$8,"",IF(MAX($C38:$AG38)&lt;$K$8,"",$K$8))</f>
        <v/>
      </c>
      <c r="BQ39" s="18" t="str">
        <f>IF($C38&gt;$N$8,"",IF(MAX($C38:$AG38)&lt;$N$8,"",$N$8))</f>
        <v/>
      </c>
      <c r="BR39" s="18" t="str">
        <f>IF($C38&gt;$Q$8,"",IF(MAX($C38:$AG38)&lt;$Q$8,"",$Q$8))</f>
        <v/>
      </c>
      <c r="BS39" s="18" t="str">
        <f>IF($C38&gt;$T$8,"",IF(MAX($C38:$AG38)&lt;$T$8,"",$T$8))</f>
        <v/>
      </c>
      <c r="BT39" s="18" t="str">
        <f>IF($C38&gt;$W$8,"",IF(MAX($C38:$AG38)&lt;$W$8,"",$W$8))</f>
        <v/>
      </c>
      <c r="BU39" s="18" t="str">
        <f>IF($C38&gt;$Z$8,"",IF(MAX($C38:$AG38)&lt;$Z$8,"",$Z$8))</f>
        <v/>
      </c>
      <c r="BV39" s="18" t="str">
        <f>IF($C38&gt;$AC$8,"",IF(MAX($C38:$AG38)&lt;$AC$8,"",$AC$8))</f>
        <v/>
      </c>
      <c r="BW39" s="18" t="str">
        <f>IF($C38&gt;$AF$8,"",IF(MAX($C38:$AG38)&lt;$AF$8,"",$AF$8))</f>
        <v/>
      </c>
      <c r="BX39" s="18" t="str">
        <f>IF($C38&gt;$E$9,"",IF(MAX($C38:$AG38)&lt;$E$9,"",$E$9))</f>
        <v/>
      </c>
      <c r="BY39" s="18" t="str">
        <f>IF($C38&gt;$H$9,"",IF(MAX($C38:$AG38)&lt;$H$9,"",$H$9))</f>
        <v/>
      </c>
      <c r="BZ39" s="18" t="str">
        <f>IF($C38&gt;$K$9,"",IF(MAX($C38:$AG38)&lt;$K$9,"",$K$9))</f>
        <v/>
      </c>
      <c r="CA39" s="18" t="str">
        <f>IF($C38&gt;$N$9,"",IF(MAX($C38:$AG38)&lt;$N$9,"",$N$9))</f>
        <v/>
      </c>
      <c r="CB39" s="18" t="str">
        <f>IF($C38&gt;$Q$9,"",IF(MAX($C38:$AG38)&lt;$Q$9,"",$Q$9))</f>
        <v/>
      </c>
      <c r="CC39" s="18" t="str">
        <f>IF($C38&gt;$T$9,"",IF(MAX($C38:$AG38)&lt;$T$9,"",$T$9))</f>
        <v/>
      </c>
      <c r="CD39" s="18" t="str">
        <f>IF($C38&gt;$W$9,"",IF(MAX($C38:$AG38)&lt;$W$9,"",$W$9))</f>
        <v/>
      </c>
      <c r="CE39" s="18" t="str">
        <f>IF($C38&gt;$Z$9,"",IF(MAX($C38:$AG38)&lt;$Z$9,"",$Z$9))</f>
        <v/>
      </c>
      <c r="CF39" s="18" t="str">
        <f>IF($C38&gt;$AC$9,"",IF(MAX($C38:$AG38)&lt;$AC$9,"",$AC$9))</f>
        <v/>
      </c>
      <c r="CG39" s="18" t="str">
        <f>IF($C38&gt;$AF$9,"",IF(MAX($C38:$AG38)&lt;$AF$9,"",$AF$9))</f>
        <v/>
      </c>
      <c r="CH39" s="18" t="str">
        <f>IF($C38&gt;$E$10,"",IF(MAX($C38:$AG38)&lt;$E$10,"",$E$10))</f>
        <v/>
      </c>
      <c r="CI39" s="18" t="str">
        <f>IF($C38&gt;$H$10,"",IF(MAX($C38:$AG38)&lt;$H$10,"",$H$10))</f>
        <v/>
      </c>
      <c r="CJ39" s="18" t="str">
        <f>IF($C38&gt;$K$10,"",IF(MAX($C38:$AG38)&lt;$K$10,"",$K$10))</f>
        <v/>
      </c>
      <c r="CK39" s="18" t="str">
        <f>IF($C38&gt;$N$10,"",IF(MAX($C38:$AG38)&lt;$N$10,"",$N$10))</f>
        <v/>
      </c>
      <c r="CL39" s="18" t="str">
        <f>IF($C38&gt;$Q$10,"",IF(MAX($C38:$AG38)&lt;$Q$10,"",$Q$10))</f>
        <v/>
      </c>
      <c r="CM39" s="18" t="str">
        <f>IF($C38&gt;$T$10,"",IF(MAX($C38:$AG38)&lt;$T$10,"",$T$10))</f>
        <v/>
      </c>
      <c r="CN39" s="18" t="str">
        <f>IF($C38&gt;$W$10,"",IF(MAX($C38:$AG38)&lt;$W$10,"",$W$10))</f>
        <v/>
      </c>
      <c r="CO39" s="18" t="str">
        <f>IF($C38&gt;$Z$10,"",IF(MAX($C38:$AG38)&lt;$Z$10,"",$Z$10))</f>
        <v/>
      </c>
      <c r="CP39" s="18" t="str">
        <f>IF($C38&gt;$AC$10,"",IF(MAX($C38:$AG38)&lt;$AC$10,"",$AC$10))</f>
        <v/>
      </c>
      <c r="CQ39" s="19" t="str">
        <f>IF($C38&gt;$AF$10,"",IF(MAX($C38:$AG38)&lt;$AF$10,"",$AF$10))</f>
        <v/>
      </c>
    </row>
    <row r="40" spans="1:95" ht="19.5" customHeight="1">
      <c r="A40" s="134" t="s">
        <v>7</v>
      </c>
      <c r="B40" s="135"/>
      <c r="C40" s="20" t="str">
        <f t="shared" ref="C40:AG40" si="51">IF(C38="","",IF($D$5&lt;=C38,IF($L$5&gt;=C38,IF(COUNT(MATCH(C38,$AT39:$CQ39,0))&gt;0,"","○"),""),""))</f>
        <v>○</v>
      </c>
      <c r="D40" s="20" t="str">
        <f t="shared" si="51"/>
        <v>○</v>
      </c>
      <c r="E40" s="20" t="str">
        <f t="shared" si="51"/>
        <v>○</v>
      </c>
      <c r="F40" s="20" t="str">
        <f t="shared" si="51"/>
        <v>○</v>
      </c>
      <c r="G40" s="20" t="str">
        <f t="shared" si="51"/>
        <v>○</v>
      </c>
      <c r="H40" s="20" t="str">
        <f t="shared" si="51"/>
        <v>○</v>
      </c>
      <c r="I40" s="20" t="str">
        <f t="shared" si="51"/>
        <v>○</v>
      </c>
      <c r="J40" s="20" t="str">
        <f t="shared" si="51"/>
        <v>○</v>
      </c>
      <c r="K40" s="20" t="str">
        <f t="shared" si="51"/>
        <v>○</v>
      </c>
      <c r="L40" s="20" t="str">
        <f t="shared" si="51"/>
        <v>○</v>
      </c>
      <c r="M40" s="20" t="str">
        <f t="shared" si="51"/>
        <v>○</v>
      </c>
      <c r="N40" s="20" t="str">
        <f t="shared" si="51"/>
        <v>○</v>
      </c>
      <c r="O40" s="20" t="str">
        <f t="shared" si="51"/>
        <v>○</v>
      </c>
      <c r="P40" s="20" t="str">
        <f t="shared" si="51"/>
        <v>○</v>
      </c>
      <c r="Q40" s="20" t="str">
        <f t="shared" si="51"/>
        <v>○</v>
      </c>
      <c r="R40" s="20" t="str">
        <f t="shared" si="51"/>
        <v>○</v>
      </c>
      <c r="S40" s="20" t="str">
        <f t="shared" si="51"/>
        <v>○</v>
      </c>
      <c r="T40" s="20" t="str">
        <f t="shared" si="51"/>
        <v>○</v>
      </c>
      <c r="U40" s="20" t="str">
        <f t="shared" si="51"/>
        <v>○</v>
      </c>
      <c r="V40" s="20" t="str">
        <f t="shared" si="51"/>
        <v>○</v>
      </c>
      <c r="W40" s="20" t="str">
        <f t="shared" si="51"/>
        <v>○</v>
      </c>
      <c r="X40" s="20" t="str">
        <f t="shared" si="51"/>
        <v>○</v>
      </c>
      <c r="Y40" s="20" t="str">
        <f t="shared" si="51"/>
        <v>○</v>
      </c>
      <c r="Z40" s="20" t="str">
        <f t="shared" si="51"/>
        <v>○</v>
      </c>
      <c r="AA40" s="20" t="str">
        <f t="shared" si="51"/>
        <v>○</v>
      </c>
      <c r="AB40" s="20" t="str">
        <f t="shared" si="51"/>
        <v>○</v>
      </c>
      <c r="AC40" s="20" t="str">
        <f t="shared" si="51"/>
        <v>○</v>
      </c>
      <c r="AD40" s="20" t="str">
        <f t="shared" si="51"/>
        <v>○</v>
      </c>
      <c r="AE40" s="20" t="str">
        <f t="shared" si="51"/>
        <v>○</v>
      </c>
      <c r="AF40" s="20" t="str">
        <f t="shared" si="51"/>
        <v>○</v>
      </c>
      <c r="AG40" s="20" t="str">
        <f t="shared" si="51"/>
        <v>○</v>
      </c>
      <c r="AH40" s="20">
        <f>COUNTIF(C40:AG40,"○")</f>
        <v>31</v>
      </c>
      <c r="AJ40" s="6">
        <f>$AH40</f>
        <v>31</v>
      </c>
      <c r="AK40" s="21"/>
      <c r="AQ40" s="6">
        <f>COUNTIFS(C40:AG40,"○",C39:AG39,$AQ$6)</f>
        <v>0</v>
      </c>
      <c r="AR40" s="6">
        <f>IF(AH40=0,"",IF(SUM(AQ38:AQ40)/AJ40&lt;0.285,SUM(AQ38:AQ40)/AJ40*AJ40,ROUNDUP(AH40*0.285,0)))</f>
        <v>8</v>
      </c>
      <c r="BY40" s="22"/>
      <c r="BZ40" s="22"/>
    </row>
    <row r="41" spans="1:95" ht="19.5" customHeight="1">
      <c r="A41" s="36" t="s">
        <v>29</v>
      </c>
      <c r="B41" s="20" t="s">
        <v>8</v>
      </c>
      <c r="C41" s="23" t="str">
        <f t="shared" ref="C41:AG41" si="52">IF(C40="","",IF(C39=$AE37,"○",IF(C39=$AF37,"○",IF(C39=$AG37,"○",""))))</f>
        <v/>
      </c>
      <c r="D41" s="23" t="str">
        <f t="shared" si="52"/>
        <v/>
      </c>
      <c r="E41" s="23" t="str">
        <f t="shared" si="52"/>
        <v/>
      </c>
      <c r="F41" s="23" t="str">
        <f t="shared" si="52"/>
        <v>○</v>
      </c>
      <c r="G41" s="23" t="str">
        <f t="shared" si="52"/>
        <v>○</v>
      </c>
      <c r="H41" s="23" t="str">
        <f t="shared" si="52"/>
        <v/>
      </c>
      <c r="I41" s="23" t="str">
        <f t="shared" si="52"/>
        <v/>
      </c>
      <c r="J41" s="23" t="str">
        <f t="shared" si="52"/>
        <v/>
      </c>
      <c r="K41" s="23" t="str">
        <f t="shared" si="52"/>
        <v/>
      </c>
      <c r="L41" s="23" t="str">
        <f t="shared" si="52"/>
        <v/>
      </c>
      <c r="M41" s="23" t="str">
        <f t="shared" si="52"/>
        <v>○</v>
      </c>
      <c r="N41" s="23" t="str">
        <f t="shared" si="52"/>
        <v>○</v>
      </c>
      <c r="O41" s="23" t="str">
        <f t="shared" si="52"/>
        <v/>
      </c>
      <c r="P41" s="23" t="str">
        <f t="shared" si="52"/>
        <v/>
      </c>
      <c r="Q41" s="23" t="str">
        <f t="shared" si="52"/>
        <v/>
      </c>
      <c r="R41" s="23" t="str">
        <f t="shared" si="52"/>
        <v/>
      </c>
      <c r="S41" s="23" t="str">
        <f t="shared" si="52"/>
        <v/>
      </c>
      <c r="T41" s="23" t="str">
        <f t="shared" si="52"/>
        <v>○</v>
      </c>
      <c r="U41" s="23" t="str">
        <f t="shared" si="52"/>
        <v>○</v>
      </c>
      <c r="V41" s="23" t="str">
        <f t="shared" si="52"/>
        <v/>
      </c>
      <c r="W41" s="23" t="str">
        <f t="shared" si="52"/>
        <v/>
      </c>
      <c r="X41" s="23" t="str">
        <f t="shared" si="52"/>
        <v/>
      </c>
      <c r="Y41" s="23" t="str">
        <f t="shared" si="52"/>
        <v/>
      </c>
      <c r="Z41" s="23" t="str">
        <f t="shared" si="52"/>
        <v/>
      </c>
      <c r="AA41" s="23" t="str">
        <f t="shared" si="52"/>
        <v>○</v>
      </c>
      <c r="AB41" s="23" t="str">
        <f t="shared" si="52"/>
        <v>○</v>
      </c>
      <c r="AC41" s="23" t="str">
        <f t="shared" si="52"/>
        <v/>
      </c>
      <c r="AD41" s="23" t="str">
        <f t="shared" si="52"/>
        <v/>
      </c>
      <c r="AE41" s="23" t="str">
        <f t="shared" si="52"/>
        <v/>
      </c>
      <c r="AF41" s="23" t="str">
        <f t="shared" si="52"/>
        <v/>
      </c>
      <c r="AG41" s="23" t="str">
        <f t="shared" si="52"/>
        <v/>
      </c>
      <c r="AH41" s="20">
        <f t="shared" ref="AH41" si="53">COUNTIF(C41:AG41,"○")</f>
        <v>8</v>
      </c>
      <c r="AK41" s="6">
        <f>$AH41</f>
        <v>8</v>
      </c>
      <c r="AU41" s="30">
        <f>IF($AE$3&lt;A37,"",A37)</f>
        <v>45413</v>
      </c>
      <c r="AV41" s="30">
        <f t="shared" ref="AV41:BZ41" si="54">IF($AE$3&lt;=C38,"",IF(MONTH(C38+1)=MONTH(C38),(C38+1),""))</f>
        <v>45414</v>
      </c>
      <c r="AW41" s="30">
        <f t="shared" si="54"/>
        <v>45415</v>
      </c>
      <c r="AX41" s="30">
        <f t="shared" si="54"/>
        <v>45416</v>
      </c>
      <c r="AY41" s="30">
        <f t="shared" si="54"/>
        <v>45417</v>
      </c>
      <c r="AZ41" s="30">
        <f t="shared" si="54"/>
        <v>45418</v>
      </c>
      <c r="BA41" s="30">
        <f t="shared" si="54"/>
        <v>45419</v>
      </c>
      <c r="BB41" s="30">
        <f t="shared" si="54"/>
        <v>45420</v>
      </c>
      <c r="BC41" s="30">
        <f t="shared" si="54"/>
        <v>45421</v>
      </c>
      <c r="BD41" s="30">
        <f t="shared" si="54"/>
        <v>45422</v>
      </c>
      <c r="BE41" s="30">
        <f t="shared" si="54"/>
        <v>45423</v>
      </c>
      <c r="BF41" s="30">
        <f t="shared" si="54"/>
        <v>45424</v>
      </c>
      <c r="BG41" s="30">
        <f t="shared" si="54"/>
        <v>45425</v>
      </c>
      <c r="BH41" s="30">
        <f t="shared" si="54"/>
        <v>45426</v>
      </c>
      <c r="BI41" s="30">
        <f t="shared" si="54"/>
        <v>45427</v>
      </c>
      <c r="BJ41" s="30">
        <f t="shared" si="54"/>
        <v>45428</v>
      </c>
      <c r="BK41" s="30">
        <f t="shared" si="54"/>
        <v>45429</v>
      </c>
      <c r="BL41" s="30">
        <f t="shared" si="54"/>
        <v>45430</v>
      </c>
      <c r="BM41" s="30">
        <f t="shared" si="54"/>
        <v>45431</v>
      </c>
      <c r="BN41" s="30">
        <f t="shared" si="54"/>
        <v>45432</v>
      </c>
      <c r="BO41" s="30">
        <f t="shared" si="54"/>
        <v>45433</v>
      </c>
      <c r="BP41" s="30">
        <f t="shared" si="54"/>
        <v>45434</v>
      </c>
      <c r="BQ41" s="30">
        <f t="shared" si="54"/>
        <v>45435</v>
      </c>
      <c r="BR41" s="30">
        <f t="shared" si="54"/>
        <v>45436</v>
      </c>
      <c r="BS41" s="30">
        <f t="shared" si="54"/>
        <v>45437</v>
      </c>
      <c r="BT41" s="30">
        <f t="shared" si="54"/>
        <v>45438</v>
      </c>
      <c r="BU41" s="30">
        <f t="shared" si="54"/>
        <v>45439</v>
      </c>
      <c r="BV41" s="30">
        <f t="shared" si="54"/>
        <v>45440</v>
      </c>
      <c r="BW41" s="30">
        <f t="shared" si="54"/>
        <v>45441</v>
      </c>
      <c r="BX41" s="30">
        <f t="shared" si="54"/>
        <v>45442</v>
      </c>
      <c r="BY41" s="30">
        <f t="shared" si="54"/>
        <v>45443</v>
      </c>
      <c r="BZ41" s="30" t="str">
        <f t="shared" si="54"/>
        <v/>
      </c>
    </row>
    <row r="42" spans="1:95" ht="19.5" customHeight="1">
      <c r="A42" s="136"/>
      <c r="B42" s="20" t="s">
        <v>9</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0">
        <f>AH41+COUNTIF(C42:AG42,"○")-COUNTIF(C42:AG42,"✕")</f>
        <v>8</v>
      </c>
      <c r="AL42" s="6">
        <f>$AH42</f>
        <v>8</v>
      </c>
      <c r="AN42" s="6">
        <f>COUNTIF(C42:AG42,"○")</f>
        <v>0</v>
      </c>
      <c r="AO42" s="6">
        <f>COUNTIF(C42:AG42,"✕")</f>
        <v>0</v>
      </c>
      <c r="AU42" s="1" t="str">
        <f t="shared" ref="AU42:BY42" si="55">IF($AF$2="○",IF(C41="○",IF(C42="","○",IF(C42="○","確認","")),IF(C42="○","○",IF(C41="○","",IF(C42="✕","確認","")))),IF(C41="○",IF(C42="","",IF(C42="○","確認","")),IF(C41="○","",IF(C42="✕","確認",""))))</f>
        <v/>
      </c>
      <c r="AV42" s="1" t="str">
        <f t="shared" si="55"/>
        <v/>
      </c>
      <c r="AW42" s="1" t="str">
        <f t="shared" si="55"/>
        <v/>
      </c>
      <c r="AX42" s="1" t="str">
        <f t="shared" si="55"/>
        <v/>
      </c>
      <c r="AY42" s="1" t="str">
        <f t="shared" si="55"/>
        <v/>
      </c>
      <c r="AZ42" s="1" t="str">
        <f t="shared" si="55"/>
        <v/>
      </c>
      <c r="BA42" s="1" t="str">
        <f t="shared" si="55"/>
        <v/>
      </c>
      <c r="BB42" s="1" t="str">
        <f t="shared" si="55"/>
        <v/>
      </c>
      <c r="BC42" s="1" t="str">
        <f t="shared" si="55"/>
        <v/>
      </c>
      <c r="BD42" s="1" t="str">
        <f t="shared" si="55"/>
        <v/>
      </c>
      <c r="BE42" s="1" t="str">
        <f t="shared" si="55"/>
        <v/>
      </c>
      <c r="BF42" s="1" t="str">
        <f t="shared" si="55"/>
        <v/>
      </c>
      <c r="BG42" s="1" t="str">
        <f t="shared" si="55"/>
        <v/>
      </c>
      <c r="BH42" s="1" t="str">
        <f t="shared" si="55"/>
        <v/>
      </c>
      <c r="BI42" s="1" t="str">
        <f t="shared" si="55"/>
        <v/>
      </c>
      <c r="BJ42" s="1" t="str">
        <f t="shared" si="55"/>
        <v/>
      </c>
      <c r="BK42" s="1" t="str">
        <f t="shared" si="55"/>
        <v/>
      </c>
      <c r="BL42" s="1" t="str">
        <f t="shared" si="55"/>
        <v/>
      </c>
      <c r="BM42" s="1" t="str">
        <f t="shared" si="55"/>
        <v/>
      </c>
      <c r="BN42" s="1" t="str">
        <f t="shared" si="55"/>
        <v/>
      </c>
      <c r="BO42" s="1" t="str">
        <f t="shared" si="55"/>
        <v/>
      </c>
      <c r="BP42" s="1" t="str">
        <f t="shared" si="55"/>
        <v/>
      </c>
      <c r="BQ42" s="1" t="str">
        <f t="shared" si="55"/>
        <v/>
      </c>
      <c r="BR42" s="1" t="str">
        <f t="shared" si="55"/>
        <v/>
      </c>
      <c r="BS42" s="1" t="str">
        <f t="shared" si="55"/>
        <v/>
      </c>
      <c r="BT42" s="1" t="str">
        <f t="shared" si="55"/>
        <v/>
      </c>
      <c r="BU42" s="1" t="str">
        <f t="shared" si="55"/>
        <v/>
      </c>
      <c r="BV42" s="1" t="str">
        <f t="shared" si="55"/>
        <v/>
      </c>
      <c r="BW42" s="1" t="str">
        <f t="shared" si="55"/>
        <v/>
      </c>
      <c r="BX42" s="1" t="str">
        <f t="shared" si="55"/>
        <v/>
      </c>
      <c r="BY42" s="1" t="str">
        <f t="shared" si="55"/>
        <v/>
      </c>
    </row>
    <row r="43" spans="1:95" ht="19.5" customHeight="1">
      <c r="A43" s="137"/>
      <c r="B43" s="20" t="s">
        <v>2</v>
      </c>
      <c r="C43" s="23" t="str">
        <f t="shared" ref="C43:AG43" si="56">IF($AF$2="○",IF(C41="○",IF(C42="","○",IF(C42="○","確認","")),IF(C42="○","○",IF(C41="○","",IF(C42="✕","確認","")))),IF(C41="○",IF(C42="","",IF(C42="○","確認","")),IF(C41="○","",IF(C42="✕","確認",""))))</f>
        <v/>
      </c>
      <c r="D43" s="23" t="str">
        <f t="shared" si="56"/>
        <v/>
      </c>
      <c r="E43" s="23" t="str">
        <f t="shared" si="56"/>
        <v/>
      </c>
      <c r="F43" s="23" t="str">
        <f t="shared" si="56"/>
        <v/>
      </c>
      <c r="G43" s="23" t="str">
        <f t="shared" si="56"/>
        <v/>
      </c>
      <c r="H43" s="23" t="str">
        <f t="shared" si="56"/>
        <v/>
      </c>
      <c r="I43" s="23" t="str">
        <f t="shared" si="56"/>
        <v/>
      </c>
      <c r="J43" s="23" t="str">
        <f t="shared" si="56"/>
        <v/>
      </c>
      <c r="K43" s="23" t="str">
        <f t="shared" si="56"/>
        <v/>
      </c>
      <c r="L43" s="23" t="str">
        <f t="shared" si="56"/>
        <v/>
      </c>
      <c r="M43" s="23" t="str">
        <f t="shared" si="56"/>
        <v/>
      </c>
      <c r="N43" s="23" t="str">
        <f t="shared" si="56"/>
        <v/>
      </c>
      <c r="O43" s="23" t="str">
        <f t="shared" si="56"/>
        <v/>
      </c>
      <c r="P43" s="23" t="str">
        <f t="shared" si="56"/>
        <v/>
      </c>
      <c r="Q43" s="23" t="str">
        <f t="shared" si="56"/>
        <v/>
      </c>
      <c r="R43" s="23" t="str">
        <f t="shared" si="56"/>
        <v/>
      </c>
      <c r="S43" s="23" t="str">
        <f t="shared" si="56"/>
        <v/>
      </c>
      <c r="T43" s="23" t="str">
        <f t="shared" si="56"/>
        <v/>
      </c>
      <c r="U43" s="23" t="str">
        <f t="shared" si="56"/>
        <v/>
      </c>
      <c r="V43" s="23" t="str">
        <f t="shared" si="56"/>
        <v/>
      </c>
      <c r="W43" s="23" t="str">
        <f t="shared" si="56"/>
        <v/>
      </c>
      <c r="X43" s="23" t="str">
        <f t="shared" si="56"/>
        <v/>
      </c>
      <c r="Y43" s="23" t="str">
        <f t="shared" si="56"/>
        <v/>
      </c>
      <c r="Z43" s="23" t="str">
        <f t="shared" si="56"/>
        <v/>
      </c>
      <c r="AA43" s="23" t="str">
        <f t="shared" si="56"/>
        <v/>
      </c>
      <c r="AB43" s="23" t="str">
        <f t="shared" si="56"/>
        <v/>
      </c>
      <c r="AC43" s="23" t="str">
        <f t="shared" si="56"/>
        <v/>
      </c>
      <c r="AD43" s="23" t="str">
        <f t="shared" si="56"/>
        <v/>
      </c>
      <c r="AE43" s="23" t="str">
        <f t="shared" si="56"/>
        <v/>
      </c>
      <c r="AF43" s="23" t="str">
        <f t="shared" si="56"/>
        <v/>
      </c>
      <c r="AG43" s="23" t="str">
        <f t="shared" si="56"/>
        <v/>
      </c>
      <c r="AH43" s="20">
        <f t="shared" ref="AH43" si="57">COUNTIF(C43:AG43,"○")</f>
        <v>0</v>
      </c>
      <c r="AM43" s="6">
        <f>$AH43</f>
        <v>0</v>
      </c>
      <c r="AP43" s="6">
        <f>COUNTIF(C43:AG43,"確認")</f>
        <v>0</v>
      </c>
      <c r="AT43" s="6">
        <f>COUNTIF(AU43:BY43,"確認")</f>
        <v>0</v>
      </c>
      <c r="AU43" s="1" t="str">
        <f t="shared" ref="AU43:BY43" si="58">IF(AU42=C43,"","確認")</f>
        <v/>
      </c>
      <c r="AV43" s="1" t="str">
        <f t="shared" si="58"/>
        <v/>
      </c>
      <c r="AW43" s="1" t="str">
        <f t="shared" si="58"/>
        <v/>
      </c>
      <c r="AX43" s="1" t="str">
        <f t="shared" si="58"/>
        <v/>
      </c>
      <c r="AY43" s="1" t="str">
        <f t="shared" si="58"/>
        <v/>
      </c>
      <c r="AZ43" s="1" t="str">
        <f t="shared" si="58"/>
        <v/>
      </c>
      <c r="BA43" s="1" t="str">
        <f t="shared" si="58"/>
        <v/>
      </c>
      <c r="BB43" s="1" t="str">
        <f t="shared" si="58"/>
        <v/>
      </c>
      <c r="BC43" s="1" t="str">
        <f t="shared" si="58"/>
        <v/>
      </c>
      <c r="BD43" s="1" t="str">
        <f t="shared" si="58"/>
        <v/>
      </c>
      <c r="BE43" s="1" t="str">
        <f t="shared" si="58"/>
        <v/>
      </c>
      <c r="BF43" s="1" t="str">
        <f t="shared" si="58"/>
        <v/>
      </c>
      <c r="BG43" s="1" t="str">
        <f t="shared" si="58"/>
        <v/>
      </c>
      <c r="BH43" s="1" t="str">
        <f t="shared" si="58"/>
        <v/>
      </c>
      <c r="BI43" s="1" t="str">
        <f t="shared" si="58"/>
        <v/>
      </c>
      <c r="BJ43" s="1" t="str">
        <f t="shared" si="58"/>
        <v/>
      </c>
      <c r="BK43" s="1" t="str">
        <f t="shared" si="58"/>
        <v/>
      </c>
      <c r="BL43" s="1" t="str">
        <f t="shared" si="58"/>
        <v/>
      </c>
      <c r="BM43" s="1" t="str">
        <f t="shared" si="58"/>
        <v/>
      </c>
      <c r="BN43" s="1" t="str">
        <f t="shared" si="58"/>
        <v/>
      </c>
      <c r="BO43" s="1" t="str">
        <f t="shared" si="58"/>
        <v/>
      </c>
      <c r="BP43" s="1" t="str">
        <f t="shared" si="58"/>
        <v/>
      </c>
      <c r="BQ43" s="1" t="str">
        <f t="shared" si="58"/>
        <v/>
      </c>
      <c r="BR43" s="1" t="str">
        <f t="shared" si="58"/>
        <v/>
      </c>
      <c r="BS43" s="1" t="str">
        <f t="shared" si="58"/>
        <v/>
      </c>
      <c r="BT43" s="1" t="str">
        <f t="shared" si="58"/>
        <v/>
      </c>
      <c r="BU43" s="1" t="str">
        <f t="shared" si="58"/>
        <v/>
      </c>
      <c r="BV43" s="1" t="str">
        <f t="shared" si="58"/>
        <v/>
      </c>
      <c r="BW43" s="1" t="str">
        <f t="shared" si="58"/>
        <v/>
      </c>
      <c r="BX43" s="1" t="str">
        <f t="shared" si="58"/>
        <v/>
      </c>
      <c r="BY43" s="1" t="str">
        <f t="shared" si="58"/>
        <v/>
      </c>
      <c r="BZ43" s="1" t="str">
        <f t="shared" ref="BZ43" si="59">IF($AF$2="○",IF(AH41="○",IF(AH42="","○",IF(AH42="○","確認","")),IF(AH42="○","○",IF(AH41="○","",IF(AH42="✕","確認","")))),IF(AH41="○",IF(AH42="","",IF(AH42="○","確認","")),IF(AH41="○","",IF(AH42="✕","確認",""))))</f>
        <v/>
      </c>
    </row>
    <row r="44" spans="1:95" ht="19.5" customHeight="1">
      <c r="C44" s="129" t="str">
        <f>IF(AH40=0,"",B41)</f>
        <v>計画</v>
      </c>
      <c r="D44" s="129"/>
      <c r="E44" s="130" t="str">
        <f>IF(AH40=0,"","週休２日")</f>
        <v>週休２日</v>
      </c>
      <c r="F44" s="130"/>
      <c r="G44" s="130" t="str">
        <f>IF(AH40=0,"",IF(SUM(AQ38:AQ40)/AJ40&lt;0.285,IF(SUM(AQ38:AQ40)/AJ40&lt;=AH41/AH40,"達成","未達成"),IF(AH41/AJ40&gt;=SUM(AQ38:AQ40)/AJ40,"達成","未達成")))</f>
        <v>達成</v>
      </c>
      <c r="H44" s="130"/>
      <c r="I44" s="131" t="str">
        <f>IF(AH40=0,"","現場閉所率")</f>
        <v>現場閉所率</v>
      </c>
      <c r="J44" s="131"/>
      <c r="K44" s="132">
        <f>IF(AH40=0,"",IF(AH40=0,0,ROUNDDOWN(AH41/AH40,4)))</f>
        <v>0.25800000000000001</v>
      </c>
      <c r="L44" s="132"/>
      <c r="N44" s="129" t="str">
        <f>IF(AH40=0,"",B42)</f>
        <v>変更</v>
      </c>
      <c r="O44" s="129"/>
      <c r="P44" s="130" t="str">
        <f>IF(AH40=0,"","週休２日")</f>
        <v>週休２日</v>
      </c>
      <c r="Q44" s="130"/>
      <c r="R44" s="130" t="str">
        <f>IF(AH40=0,"",IF(SUM(AQ38:AQ40)/AJ40&lt;0.285,IF(SUM(AQ38:AQ40)/AJ40&lt;=AH42/AH40,"達成","未達成"),IF(AH42/AJ40&gt;=SUM(AQ38:AQ40)/AJ40,"達成","未達成")))</f>
        <v>達成</v>
      </c>
      <c r="S44" s="130"/>
      <c r="T44" s="131" t="str">
        <f>IF(AH40=0,"","現場閉所率")</f>
        <v>現場閉所率</v>
      </c>
      <c r="U44" s="131"/>
      <c r="V44" s="132">
        <f>IF(AH40=0,"",IF(AH40=0,0,ROUNDDOWN(AH42/AH40,4)))</f>
        <v>0.25800000000000001</v>
      </c>
      <c r="W44" s="132"/>
      <c r="X44" s="25"/>
      <c r="Y44" s="129" t="str">
        <f>IF($AF$2="○",IF(AH40=0,"",B43),"")</f>
        <v/>
      </c>
      <c r="Z44" s="129"/>
      <c r="AA44" s="130" t="str">
        <f>IF($AF$2="○",IF(AH40=0,"","週休２日"),"")</f>
        <v/>
      </c>
      <c r="AB44" s="130"/>
      <c r="AC44" s="130" t="str">
        <f>IF($AF$2="○",IF(AH40=0,"",IF(SUM(AQ38:AQ40)/AJ40&lt;0.285,IF(SUM(AQ38:AQ40)/AJ40&lt;=AH43/AH40,"達成","未達成"),IF(AH43/AJ40&gt;=SUM(AQ38:AQ40)/AJ40,"達成","未達成"))),"")</f>
        <v/>
      </c>
      <c r="AD44" s="130"/>
      <c r="AE44" s="131" t="str">
        <f>IF($AF$2="○",IF(AH40=0,"","現場閉所率"),"")</f>
        <v/>
      </c>
      <c r="AF44" s="131"/>
      <c r="AG44" s="132" t="str">
        <f>IF($AF$2="○",IF(AH40=0,"",IF(AH40=0,0,ROUNDDOWN(AH43/AH40,4))),"")</f>
        <v/>
      </c>
      <c r="AH44" s="132"/>
      <c r="AQ44" s="24" t="str">
        <f>IF($AF$2="○",AC44,R44)</f>
        <v>達成</v>
      </c>
      <c r="AR44" s="24"/>
      <c r="AT44" s="1" t="str">
        <f>IF(AH40&lt;=0,"",IF((SUM(AQ38:AQ40)/AJ40)&lt;=AH42/AH40,"達成","未達成"))</f>
        <v>達成</v>
      </c>
    </row>
    <row r="45" spans="1:95" ht="19.5" customHeight="1">
      <c r="A45" s="101">
        <f t="shared" ref="A45" si="60">IF(MAX(C38:AG38)=$AE$3,"",IF(MAX(C38:AG38)=0,"",MAX(C38:AG38)+1))</f>
        <v>45444</v>
      </c>
      <c r="B45" s="101"/>
      <c r="S45" s="102" t="str">
        <f>IF(COUNTIF(C51:AG51,"確認")&gt;0,"入力確認",IF(AH48=0,IF(SUM(AH49:AH51)=0,"","入力確認"),IF($AF$2="",IF(COUNTIF(C51:AG51,"○")+COUNTIF(C51:AG51,"✕")=0,"","現場閉所 実績表に切替必要"),IF(AT51=0,"","変更手続き確認"))))</f>
        <v/>
      </c>
      <c r="T45" s="102"/>
      <c r="U45" s="102"/>
      <c r="V45" s="102"/>
      <c r="W45" s="102"/>
      <c r="X45" s="102"/>
      <c r="Y45" s="102"/>
      <c r="Z45" s="102"/>
      <c r="AA45" s="133" t="s">
        <v>30</v>
      </c>
      <c r="AB45" s="133"/>
      <c r="AC45" s="133"/>
      <c r="AD45" s="133"/>
      <c r="AE45" s="29" t="str">
        <f t="shared" ref="AE45" si="61">$AQ$7</f>
        <v>土</v>
      </c>
      <c r="AF45" s="29" t="str">
        <f t="shared" ref="AF45" si="62">$AQ$8</f>
        <v>日</v>
      </c>
      <c r="AG45" s="26">
        <f t="shared" ref="AG45" si="63">$AQ$6</f>
        <v>0</v>
      </c>
      <c r="AL45" s="14"/>
      <c r="AM45" s="14"/>
      <c r="AN45" s="14"/>
      <c r="AO45" s="14"/>
      <c r="AP45" s="14"/>
      <c r="AQ45" s="14"/>
    </row>
    <row r="46" spans="1:95" ht="19.5" customHeight="1">
      <c r="A46" s="105" t="s">
        <v>20</v>
      </c>
      <c r="B46" s="106"/>
      <c r="C46" s="15">
        <f>IF($AE$3&lt;A45,"",A45)</f>
        <v>45444</v>
      </c>
      <c r="D46" s="15">
        <f t="shared" ref="D46:G46" si="64">IF($AE$3&lt;=C46,"",IF(MONTH(C46+1)=MONTH(C46),(C46+1),""))</f>
        <v>45445</v>
      </c>
      <c r="E46" s="15">
        <f t="shared" si="64"/>
        <v>45446</v>
      </c>
      <c r="F46" s="15">
        <f t="shared" si="64"/>
        <v>45447</v>
      </c>
      <c r="G46" s="15">
        <f t="shared" si="64"/>
        <v>45448</v>
      </c>
      <c r="H46" s="15">
        <f>IF($AE$3&lt;=G46,"",IF(MONTH(G46+1)=MONTH(G46),(G46+1),""))</f>
        <v>45449</v>
      </c>
      <c r="I46" s="15">
        <f t="shared" ref="I46:AG46" si="65">IF($AE$3&lt;=H46,"",IF(MONTH(H46+1)=MONTH(H46),(H46+1),""))</f>
        <v>45450</v>
      </c>
      <c r="J46" s="15">
        <f t="shared" si="65"/>
        <v>45451</v>
      </c>
      <c r="K46" s="15">
        <f t="shared" si="65"/>
        <v>45452</v>
      </c>
      <c r="L46" s="15">
        <f t="shared" si="65"/>
        <v>45453</v>
      </c>
      <c r="M46" s="15">
        <f t="shared" si="65"/>
        <v>45454</v>
      </c>
      <c r="N46" s="15">
        <f t="shared" si="65"/>
        <v>45455</v>
      </c>
      <c r="O46" s="15">
        <f t="shared" si="65"/>
        <v>45456</v>
      </c>
      <c r="P46" s="15">
        <f t="shared" si="65"/>
        <v>45457</v>
      </c>
      <c r="Q46" s="15">
        <f t="shared" si="65"/>
        <v>45458</v>
      </c>
      <c r="R46" s="15">
        <f t="shared" si="65"/>
        <v>45459</v>
      </c>
      <c r="S46" s="15">
        <f t="shared" si="65"/>
        <v>45460</v>
      </c>
      <c r="T46" s="15">
        <f t="shared" si="65"/>
        <v>45461</v>
      </c>
      <c r="U46" s="15">
        <f t="shared" si="65"/>
        <v>45462</v>
      </c>
      <c r="V46" s="15">
        <f t="shared" si="65"/>
        <v>45463</v>
      </c>
      <c r="W46" s="15">
        <f t="shared" si="65"/>
        <v>45464</v>
      </c>
      <c r="X46" s="15">
        <f t="shared" si="65"/>
        <v>45465</v>
      </c>
      <c r="Y46" s="15">
        <f t="shared" si="65"/>
        <v>45466</v>
      </c>
      <c r="Z46" s="15">
        <f t="shared" si="65"/>
        <v>45467</v>
      </c>
      <c r="AA46" s="15">
        <f t="shared" si="65"/>
        <v>45468</v>
      </c>
      <c r="AB46" s="15">
        <f t="shared" si="65"/>
        <v>45469</v>
      </c>
      <c r="AC46" s="15">
        <f t="shared" si="65"/>
        <v>45470</v>
      </c>
      <c r="AD46" s="15">
        <f t="shared" si="65"/>
        <v>45471</v>
      </c>
      <c r="AE46" s="15">
        <f t="shared" si="65"/>
        <v>45472</v>
      </c>
      <c r="AF46" s="15">
        <f t="shared" si="65"/>
        <v>45473</v>
      </c>
      <c r="AG46" s="15" t="str">
        <f t="shared" si="65"/>
        <v/>
      </c>
      <c r="AH46" s="107" t="s">
        <v>27</v>
      </c>
      <c r="AK46" s="16"/>
      <c r="AQ46" s="6">
        <f>COUNTIFS(C48:AG48,"○",C47:AG47,$AQ$7)</f>
        <v>5</v>
      </c>
      <c r="AT46" s="6">
        <v>1</v>
      </c>
      <c r="AU46" s="6">
        <v>2</v>
      </c>
      <c r="AV46" s="6">
        <v>3</v>
      </c>
      <c r="AW46" s="6">
        <v>4</v>
      </c>
      <c r="AX46" s="6">
        <v>5</v>
      </c>
      <c r="AY46" s="6">
        <v>6</v>
      </c>
      <c r="AZ46" s="6">
        <v>7</v>
      </c>
      <c r="BA46" s="6">
        <v>8</v>
      </c>
      <c r="BB46" s="6">
        <v>9</v>
      </c>
      <c r="BC46" s="6">
        <v>10</v>
      </c>
      <c r="BD46" s="6">
        <v>11</v>
      </c>
      <c r="BE46" s="6">
        <v>12</v>
      </c>
      <c r="BF46" s="6">
        <v>13</v>
      </c>
      <c r="BG46" s="6">
        <v>14</v>
      </c>
      <c r="BH46" s="6">
        <v>15</v>
      </c>
      <c r="BI46" s="6">
        <v>16</v>
      </c>
      <c r="BJ46" s="6">
        <v>17</v>
      </c>
      <c r="BK46" s="6">
        <v>18</v>
      </c>
      <c r="BL46" s="6">
        <v>19</v>
      </c>
      <c r="BM46" s="6">
        <v>20</v>
      </c>
      <c r="BN46" s="6">
        <v>21</v>
      </c>
      <c r="BO46" s="6">
        <v>22</v>
      </c>
      <c r="BP46" s="6">
        <v>23</v>
      </c>
      <c r="BQ46" s="6">
        <v>24</v>
      </c>
      <c r="BR46" s="6">
        <v>25</v>
      </c>
      <c r="BS46" s="6">
        <v>26</v>
      </c>
      <c r="BT46" s="6">
        <v>27</v>
      </c>
      <c r="BU46" s="6">
        <v>28</v>
      </c>
      <c r="BV46" s="6">
        <v>29</v>
      </c>
      <c r="BW46" s="6">
        <v>30</v>
      </c>
      <c r="BX46" s="6">
        <v>31</v>
      </c>
      <c r="BY46" s="6">
        <v>32</v>
      </c>
      <c r="BZ46" s="6">
        <v>33</v>
      </c>
      <c r="CA46" s="6">
        <v>34</v>
      </c>
      <c r="CB46" s="6">
        <v>35</v>
      </c>
      <c r="CC46" s="6">
        <v>36</v>
      </c>
      <c r="CD46" s="6">
        <v>37</v>
      </c>
      <c r="CE46" s="6">
        <v>38</v>
      </c>
      <c r="CF46" s="6">
        <v>39</v>
      </c>
      <c r="CG46" s="6">
        <v>40</v>
      </c>
      <c r="CH46" s="6">
        <v>41</v>
      </c>
      <c r="CI46" s="6">
        <v>42</v>
      </c>
      <c r="CJ46" s="6">
        <v>43</v>
      </c>
      <c r="CK46" s="6">
        <v>44</v>
      </c>
      <c r="CL46" s="6">
        <v>45</v>
      </c>
      <c r="CM46" s="6">
        <v>46</v>
      </c>
      <c r="CN46" s="6">
        <v>47</v>
      </c>
      <c r="CO46" s="6">
        <v>48</v>
      </c>
      <c r="CP46" s="6">
        <v>49</v>
      </c>
      <c r="CQ46" s="6">
        <v>50</v>
      </c>
    </row>
    <row r="47" spans="1:95" ht="19.5" customHeight="1">
      <c r="A47" s="105" t="s">
        <v>28</v>
      </c>
      <c r="B47" s="106"/>
      <c r="C47" s="15" t="str">
        <f>IF(C46="","",TEXT(C46,"AAA"))</f>
        <v>土</v>
      </c>
      <c r="D47" s="15" t="str">
        <f t="shared" ref="D47:AG47" si="66">IF(D46="","",TEXT(D46,"AAA"))</f>
        <v>日</v>
      </c>
      <c r="E47" s="15" t="str">
        <f t="shared" si="66"/>
        <v>月</v>
      </c>
      <c r="F47" s="15" t="str">
        <f t="shared" si="66"/>
        <v>火</v>
      </c>
      <c r="G47" s="15" t="str">
        <f t="shared" si="66"/>
        <v>水</v>
      </c>
      <c r="H47" s="15" t="str">
        <f t="shared" si="66"/>
        <v>木</v>
      </c>
      <c r="I47" s="15" t="str">
        <f t="shared" si="66"/>
        <v>金</v>
      </c>
      <c r="J47" s="15" t="str">
        <f t="shared" si="66"/>
        <v>土</v>
      </c>
      <c r="K47" s="15" t="str">
        <f t="shared" si="66"/>
        <v>日</v>
      </c>
      <c r="L47" s="15" t="str">
        <f t="shared" si="66"/>
        <v>月</v>
      </c>
      <c r="M47" s="15" t="str">
        <f t="shared" si="66"/>
        <v>火</v>
      </c>
      <c r="N47" s="15" t="str">
        <f t="shared" si="66"/>
        <v>水</v>
      </c>
      <c r="O47" s="15" t="str">
        <f t="shared" si="66"/>
        <v>木</v>
      </c>
      <c r="P47" s="15" t="str">
        <f t="shared" si="66"/>
        <v>金</v>
      </c>
      <c r="Q47" s="15" t="str">
        <f t="shared" si="66"/>
        <v>土</v>
      </c>
      <c r="R47" s="15" t="str">
        <f t="shared" si="66"/>
        <v>日</v>
      </c>
      <c r="S47" s="15" t="str">
        <f t="shared" si="66"/>
        <v>月</v>
      </c>
      <c r="T47" s="15" t="str">
        <f t="shared" si="66"/>
        <v>火</v>
      </c>
      <c r="U47" s="15" t="str">
        <f t="shared" si="66"/>
        <v>水</v>
      </c>
      <c r="V47" s="15" t="str">
        <f t="shared" si="66"/>
        <v>木</v>
      </c>
      <c r="W47" s="15" t="str">
        <f t="shared" si="66"/>
        <v>金</v>
      </c>
      <c r="X47" s="15" t="str">
        <f t="shared" si="66"/>
        <v>土</v>
      </c>
      <c r="Y47" s="15" t="str">
        <f t="shared" si="66"/>
        <v>日</v>
      </c>
      <c r="Z47" s="15" t="str">
        <f t="shared" si="66"/>
        <v>月</v>
      </c>
      <c r="AA47" s="15" t="str">
        <f t="shared" si="66"/>
        <v>火</v>
      </c>
      <c r="AB47" s="15" t="str">
        <f t="shared" si="66"/>
        <v>水</v>
      </c>
      <c r="AC47" s="15" t="str">
        <f t="shared" si="66"/>
        <v>木</v>
      </c>
      <c r="AD47" s="15" t="str">
        <f t="shared" si="66"/>
        <v>金</v>
      </c>
      <c r="AE47" s="15" t="str">
        <f t="shared" si="66"/>
        <v>土</v>
      </c>
      <c r="AF47" s="15" t="str">
        <f t="shared" si="66"/>
        <v>日</v>
      </c>
      <c r="AG47" s="15" t="str">
        <f t="shared" si="66"/>
        <v/>
      </c>
      <c r="AH47" s="108"/>
      <c r="AQ47" s="6">
        <f>COUNTIFS(C48:AG48,"○",C47:AG47,$AQ$8)</f>
        <v>5</v>
      </c>
      <c r="AT47" s="17" t="str">
        <f>IF($C46&gt;$E$6,"",IF(MAX($C46:$AG46)&lt;$E$6,"",$E$6))</f>
        <v/>
      </c>
      <c r="AU47" s="18" t="str">
        <f>IF($C46&gt;$H$6,"",IF(MAX($C46:$AG46)&lt;$H$6,"",$H$6))</f>
        <v/>
      </c>
      <c r="AV47" s="18" t="str">
        <f>IF($C46&gt;$K$6,"",IF(MAX($C46:$AG46)&lt;$K$6,"",$K$6))</f>
        <v/>
      </c>
      <c r="AW47" s="18" t="str">
        <f>IF($C46&gt;$N$6,"",IF(MAX($C46:$AG46)&lt;$N$6,"",$N$6))</f>
        <v/>
      </c>
      <c r="AX47" s="18" t="str">
        <f>IF($C46&gt;$Q$6,"",IF(MAX($C46:$AG46)&lt;$Q$6,"",$Q$6))</f>
        <v/>
      </c>
      <c r="AY47" s="18" t="str">
        <f>IF($C46&gt;$T$6,"",IF(MAX($C46:$AG46)&lt;$T$6,"",$T$6))</f>
        <v/>
      </c>
      <c r="AZ47" s="18" t="str">
        <f>IF($C46&gt;$W$6,"",IF(MAX($C46:$AG46)&lt;$W$6,"",$W$6))</f>
        <v/>
      </c>
      <c r="BA47" s="18" t="str">
        <f>IF($C46&gt;$Z$6,"",IF(MAX($C46:$AG46)&lt;$Z$6,"",$Z$6))</f>
        <v/>
      </c>
      <c r="BB47" s="18" t="str">
        <f>IF($C46&gt;$AC$6,"",IF(MAX($C46:$AG46)&lt;$AC$6,"",$AC$6))</f>
        <v/>
      </c>
      <c r="BC47" s="18" t="str">
        <f>IF($C46&gt;$AF$6,"",IF(MAX($C46:$AG46)&lt;$AF$6,"",$AF$6))</f>
        <v/>
      </c>
      <c r="BD47" s="18" t="str">
        <f>IF($C46&gt;$E$7,"",IF(MAX($C46:$AG46)&lt;$E$7,"",$E$7))</f>
        <v/>
      </c>
      <c r="BE47" s="18" t="str">
        <f>IF($C46&gt;$H$7,"",IF(MAX($C46:$AG46)&lt;$H$7,"",$H$7))</f>
        <v/>
      </c>
      <c r="BF47" s="18" t="str">
        <f>IF($C46&gt;$K$7,"",IF(MAX($C46:$AG46)&lt;$K$7,"",$K$7))</f>
        <v/>
      </c>
      <c r="BG47" s="18" t="str">
        <f>IF($C46&gt;$N$7,"",IF(MAX($C46:$AG46)&lt;$N$7,"",$N$7))</f>
        <v/>
      </c>
      <c r="BH47" s="18" t="str">
        <f>IF($C46&gt;$Q$7,"",IF(MAX($C46:$AG46)&lt;$Q$7,"",$Q$7))</f>
        <v/>
      </c>
      <c r="BI47" s="18" t="str">
        <f>IF($C46&gt;$T$7,"",IF(MAX($C46:$AG46)&lt;$T$7,"",$T$7))</f>
        <v/>
      </c>
      <c r="BJ47" s="18" t="str">
        <f>IF($C46&gt;$W$7,"",IF(MAX($C46:$AG46)&lt;$W$7,"",$W$7))</f>
        <v/>
      </c>
      <c r="BK47" s="18" t="str">
        <f>IF($C46&gt;$Z$7,"",IF(MAX($C46:$AG46)&lt;$Z$7,"",$Z$7))</f>
        <v/>
      </c>
      <c r="BL47" s="18" t="str">
        <f>IF($C46&gt;$AC$7,"",IF(MAX($C46:$AG46)&lt;$AC$7,"",$AC$7))</f>
        <v/>
      </c>
      <c r="BM47" s="18" t="str">
        <f>IF($C46&gt;$AF$7,"",IF(MAX($C46:$AG46)&lt;$AF$7,"",$AF$7))</f>
        <v/>
      </c>
      <c r="BN47" s="18" t="str">
        <f>IF($C46&gt;$E$8,"",IF(MAX($C46:$AG46)&lt;$E$8,"",$E$8))</f>
        <v/>
      </c>
      <c r="BO47" s="18" t="str">
        <f>IF($C46&gt;$H$8,"",IF(MAX($C46:$AG46)&lt;$H$8,"",$H$8))</f>
        <v/>
      </c>
      <c r="BP47" s="18" t="str">
        <f>IF($C46&gt;$K$8,"",IF(MAX($C46:$AG46)&lt;$K$8,"",$K$8))</f>
        <v/>
      </c>
      <c r="BQ47" s="18" t="str">
        <f>IF($C46&gt;$N$8,"",IF(MAX($C46:$AG46)&lt;$N$8,"",$N$8))</f>
        <v/>
      </c>
      <c r="BR47" s="18" t="str">
        <f>IF($C46&gt;$Q$8,"",IF(MAX($C46:$AG46)&lt;$Q$8,"",$Q$8))</f>
        <v/>
      </c>
      <c r="BS47" s="18" t="str">
        <f>IF($C46&gt;$T$8,"",IF(MAX($C46:$AG46)&lt;$T$8,"",$T$8))</f>
        <v/>
      </c>
      <c r="BT47" s="18" t="str">
        <f>IF($C46&gt;$W$8,"",IF(MAX($C46:$AG46)&lt;$W$8,"",$W$8))</f>
        <v/>
      </c>
      <c r="BU47" s="18" t="str">
        <f>IF($C46&gt;$Z$8,"",IF(MAX($C46:$AG46)&lt;$Z$8,"",$Z$8))</f>
        <v/>
      </c>
      <c r="BV47" s="18" t="str">
        <f>IF($C46&gt;$AC$8,"",IF(MAX($C46:$AG46)&lt;$AC$8,"",$AC$8))</f>
        <v/>
      </c>
      <c r="BW47" s="18" t="str">
        <f>IF($C46&gt;$AF$8,"",IF(MAX($C46:$AG46)&lt;$AF$8,"",$AF$8))</f>
        <v/>
      </c>
      <c r="BX47" s="18" t="str">
        <f>IF($C46&gt;$E$9,"",IF(MAX($C46:$AG46)&lt;$E$9,"",$E$9))</f>
        <v/>
      </c>
      <c r="BY47" s="18" t="str">
        <f>IF($C46&gt;$H$9,"",IF(MAX($C46:$AG46)&lt;$H$9,"",$H$9))</f>
        <v/>
      </c>
      <c r="BZ47" s="18" t="str">
        <f>IF($C46&gt;$K$9,"",IF(MAX($C46:$AG46)&lt;$K$9,"",$K$9))</f>
        <v/>
      </c>
      <c r="CA47" s="18" t="str">
        <f>IF($C46&gt;$N$9,"",IF(MAX($C46:$AG46)&lt;$N$9,"",$N$9))</f>
        <v/>
      </c>
      <c r="CB47" s="18" t="str">
        <f>IF($C46&gt;$Q$9,"",IF(MAX($C46:$AG46)&lt;$Q$9,"",$Q$9))</f>
        <v/>
      </c>
      <c r="CC47" s="18" t="str">
        <f>IF($C46&gt;$T$9,"",IF(MAX($C46:$AG46)&lt;$T$9,"",$T$9))</f>
        <v/>
      </c>
      <c r="CD47" s="18" t="str">
        <f>IF($C46&gt;$W$9,"",IF(MAX($C46:$AG46)&lt;$W$9,"",$W$9))</f>
        <v/>
      </c>
      <c r="CE47" s="18" t="str">
        <f>IF($C46&gt;$Z$9,"",IF(MAX($C46:$AG46)&lt;$Z$9,"",$Z$9))</f>
        <v/>
      </c>
      <c r="CF47" s="18" t="str">
        <f>IF($C46&gt;$AC$9,"",IF(MAX($C46:$AG46)&lt;$AC$9,"",$AC$9))</f>
        <v/>
      </c>
      <c r="CG47" s="18" t="str">
        <f>IF($C46&gt;$AF$9,"",IF(MAX($C46:$AG46)&lt;$AF$9,"",$AF$9))</f>
        <v/>
      </c>
      <c r="CH47" s="18" t="str">
        <f>IF($C46&gt;$E$10,"",IF(MAX($C46:$AG46)&lt;$E$10,"",$E$10))</f>
        <v/>
      </c>
      <c r="CI47" s="18" t="str">
        <f>IF($C46&gt;$H$10,"",IF(MAX($C46:$AG46)&lt;$H$10,"",$H$10))</f>
        <v/>
      </c>
      <c r="CJ47" s="18" t="str">
        <f>IF($C46&gt;$K$10,"",IF(MAX($C46:$AG46)&lt;$K$10,"",$K$10))</f>
        <v/>
      </c>
      <c r="CK47" s="18" t="str">
        <f>IF($C46&gt;$N$10,"",IF(MAX($C46:$AG46)&lt;$N$10,"",$N$10))</f>
        <v/>
      </c>
      <c r="CL47" s="18" t="str">
        <f>IF($C46&gt;$Q$10,"",IF(MAX($C46:$AG46)&lt;$Q$10,"",$Q$10))</f>
        <v/>
      </c>
      <c r="CM47" s="18" t="str">
        <f>IF($C46&gt;$T$10,"",IF(MAX($C46:$AG46)&lt;$T$10,"",$T$10))</f>
        <v/>
      </c>
      <c r="CN47" s="18" t="str">
        <f>IF($C46&gt;$W$10,"",IF(MAX($C46:$AG46)&lt;$W$10,"",$W$10))</f>
        <v/>
      </c>
      <c r="CO47" s="18" t="str">
        <f>IF($C46&gt;$Z$10,"",IF(MAX($C46:$AG46)&lt;$Z$10,"",$Z$10))</f>
        <v/>
      </c>
      <c r="CP47" s="18" t="str">
        <f>IF($C46&gt;$AC$10,"",IF(MAX($C46:$AG46)&lt;$AC$10,"",$AC$10))</f>
        <v/>
      </c>
      <c r="CQ47" s="19" t="str">
        <f>IF($C46&gt;$AF$10,"",IF(MAX($C46:$AG46)&lt;$AF$10,"",$AF$10))</f>
        <v/>
      </c>
    </row>
    <row r="48" spans="1:95" ht="19.5" customHeight="1">
      <c r="A48" s="134" t="s">
        <v>7</v>
      </c>
      <c r="B48" s="135"/>
      <c r="C48" s="20" t="str">
        <f t="shared" ref="C48:AG48" si="67">IF(C46="","",IF($D$5&lt;=C46,IF($L$5&gt;=C46,IF(COUNT(MATCH(C46,$AT47:$CQ47,0))&gt;0,"","○"),""),""))</f>
        <v>○</v>
      </c>
      <c r="D48" s="20" t="str">
        <f t="shared" si="67"/>
        <v>○</v>
      </c>
      <c r="E48" s="20" t="str">
        <f t="shared" si="67"/>
        <v>○</v>
      </c>
      <c r="F48" s="20" t="str">
        <f t="shared" si="67"/>
        <v>○</v>
      </c>
      <c r="G48" s="20" t="str">
        <f t="shared" si="67"/>
        <v>○</v>
      </c>
      <c r="H48" s="20" t="str">
        <f t="shared" si="67"/>
        <v>○</v>
      </c>
      <c r="I48" s="20" t="str">
        <f t="shared" si="67"/>
        <v>○</v>
      </c>
      <c r="J48" s="20" t="str">
        <f t="shared" si="67"/>
        <v>○</v>
      </c>
      <c r="K48" s="20" t="str">
        <f t="shared" si="67"/>
        <v>○</v>
      </c>
      <c r="L48" s="20" t="str">
        <f t="shared" si="67"/>
        <v>○</v>
      </c>
      <c r="M48" s="20" t="str">
        <f t="shared" si="67"/>
        <v>○</v>
      </c>
      <c r="N48" s="20" t="str">
        <f t="shared" si="67"/>
        <v>○</v>
      </c>
      <c r="O48" s="20" t="str">
        <f t="shared" si="67"/>
        <v>○</v>
      </c>
      <c r="P48" s="20" t="str">
        <f t="shared" si="67"/>
        <v>○</v>
      </c>
      <c r="Q48" s="20" t="str">
        <f t="shared" si="67"/>
        <v>○</v>
      </c>
      <c r="R48" s="20" t="str">
        <f t="shared" si="67"/>
        <v>○</v>
      </c>
      <c r="S48" s="20" t="str">
        <f t="shared" si="67"/>
        <v>○</v>
      </c>
      <c r="T48" s="20" t="str">
        <f t="shared" si="67"/>
        <v>○</v>
      </c>
      <c r="U48" s="20" t="str">
        <f t="shared" si="67"/>
        <v>○</v>
      </c>
      <c r="V48" s="20" t="str">
        <f t="shared" si="67"/>
        <v>○</v>
      </c>
      <c r="W48" s="20" t="str">
        <f t="shared" si="67"/>
        <v>○</v>
      </c>
      <c r="X48" s="20" t="str">
        <f t="shared" si="67"/>
        <v>○</v>
      </c>
      <c r="Y48" s="20" t="str">
        <f t="shared" si="67"/>
        <v>○</v>
      </c>
      <c r="Z48" s="20" t="str">
        <f t="shared" si="67"/>
        <v>○</v>
      </c>
      <c r="AA48" s="20" t="str">
        <f t="shared" si="67"/>
        <v>○</v>
      </c>
      <c r="AB48" s="20" t="str">
        <f t="shared" si="67"/>
        <v>○</v>
      </c>
      <c r="AC48" s="20" t="str">
        <f t="shared" si="67"/>
        <v>○</v>
      </c>
      <c r="AD48" s="20" t="str">
        <f t="shared" si="67"/>
        <v>○</v>
      </c>
      <c r="AE48" s="20" t="str">
        <f t="shared" si="67"/>
        <v>○</v>
      </c>
      <c r="AF48" s="20" t="str">
        <f t="shared" si="67"/>
        <v>○</v>
      </c>
      <c r="AG48" s="20" t="str">
        <f t="shared" si="67"/>
        <v/>
      </c>
      <c r="AH48" s="20">
        <f>COUNTIF(C48:AG48,"○")</f>
        <v>30</v>
      </c>
      <c r="AJ48" s="6">
        <f>$AH48</f>
        <v>30</v>
      </c>
      <c r="AK48" s="21"/>
      <c r="AQ48" s="6">
        <f>COUNTIFS(C48:AG48,"○",C47:AG47,$AQ$6)</f>
        <v>0</v>
      </c>
      <c r="AR48" s="6">
        <f>IF(AH48=0,"",IF(SUM(AQ46:AQ48)/AJ48&lt;0.285,SUM(AQ46:AQ48)/AJ48*AJ48,ROUNDUP(AH48*0.285,0)))</f>
        <v>9</v>
      </c>
      <c r="BY48" s="22"/>
      <c r="BZ48" s="22"/>
    </row>
    <row r="49" spans="1:95" ht="19.5" customHeight="1">
      <c r="A49" s="36" t="s">
        <v>29</v>
      </c>
      <c r="B49" s="20" t="s">
        <v>8</v>
      </c>
      <c r="C49" s="23" t="str">
        <f t="shared" ref="C49:AG49" si="68">IF(C48="","",IF(C47=$AE45,"○",IF(C47=$AF45,"○",IF(C47=$AG45,"○",""))))</f>
        <v>○</v>
      </c>
      <c r="D49" s="23" t="str">
        <f t="shared" si="68"/>
        <v>○</v>
      </c>
      <c r="E49" s="23" t="str">
        <f t="shared" si="68"/>
        <v/>
      </c>
      <c r="F49" s="23" t="str">
        <f t="shared" si="68"/>
        <v/>
      </c>
      <c r="G49" s="23" t="str">
        <f t="shared" si="68"/>
        <v/>
      </c>
      <c r="H49" s="23" t="str">
        <f t="shared" si="68"/>
        <v/>
      </c>
      <c r="I49" s="23" t="str">
        <f t="shared" si="68"/>
        <v/>
      </c>
      <c r="J49" s="23" t="str">
        <f t="shared" si="68"/>
        <v>○</v>
      </c>
      <c r="K49" s="23" t="str">
        <f t="shared" si="68"/>
        <v>○</v>
      </c>
      <c r="L49" s="23" t="str">
        <f t="shared" si="68"/>
        <v/>
      </c>
      <c r="M49" s="23" t="str">
        <f t="shared" si="68"/>
        <v/>
      </c>
      <c r="N49" s="23" t="str">
        <f t="shared" si="68"/>
        <v/>
      </c>
      <c r="O49" s="23" t="str">
        <f t="shared" si="68"/>
        <v/>
      </c>
      <c r="P49" s="23" t="str">
        <f t="shared" si="68"/>
        <v/>
      </c>
      <c r="Q49" s="23" t="str">
        <f t="shared" si="68"/>
        <v>○</v>
      </c>
      <c r="R49" s="23" t="str">
        <f t="shared" si="68"/>
        <v>○</v>
      </c>
      <c r="S49" s="23" t="str">
        <f t="shared" si="68"/>
        <v/>
      </c>
      <c r="T49" s="23" t="str">
        <f t="shared" si="68"/>
        <v/>
      </c>
      <c r="U49" s="23" t="str">
        <f t="shared" si="68"/>
        <v/>
      </c>
      <c r="V49" s="23" t="str">
        <f t="shared" si="68"/>
        <v/>
      </c>
      <c r="W49" s="23" t="str">
        <f t="shared" si="68"/>
        <v/>
      </c>
      <c r="X49" s="23" t="str">
        <f t="shared" si="68"/>
        <v>○</v>
      </c>
      <c r="Y49" s="23" t="str">
        <f t="shared" si="68"/>
        <v>○</v>
      </c>
      <c r="Z49" s="23" t="str">
        <f t="shared" si="68"/>
        <v/>
      </c>
      <c r="AA49" s="23" t="str">
        <f t="shared" si="68"/>
        <v/>
      </c>
      <c r="AB49" s="23" t="str">
        <f t="shared" si="68"/>
        <v/>
      </c>
      <c r="AC49" s="23" t="str">
        <f t="shared" si="68"/>
        <v/>
      </c>
      <c r="AD49" s="23" t="str">
        <f t="shared" si="68"/>
        <v/>
      </c>
      <c r="AE49" s="23" t="str">
        <f t="shared" si="68"/>
        <v>○</v>
      </c>
      <c r="AF49" s="23" t="str">
        <f t="shared" si="68"/>
        <v>○</v>
      </c>
      <c r="AG49" s="23" t="str">
        <f t="shared" si="68"/>
        <v/>
      </c>
      <c r="AH49" s="20">
        <f t="shared" ref="AH49" si="69">COUNTIF(C49:AG49,"○")</f>
        <v>10</v>
      </c>
      <c r="AK49" s="6">
        <f>$AH49</f>
        <v>10</v>
      </c>
      <c r="AU49" s="30">
        <f>IF($AE$3&lt;A45,"",A45)</f>
        <v>45444</v>
      </c>
      <c r="AV49" s="30">
        <f t="shared" ref="AV49:BZ49" si="70">IF($AE$3&lt;=C46,"",IF(MONTH(C46+1)=MONTH(C46),(C46+1),""))</f>
        <v>45445</v>
      </c>
      <c r="AW49" s="30">
        <f t="shared" si="70"/>
        <v>45446</v>
      </c>
      <c r="AX49" s="30">
        <f t="shared" si="70"/>
        <v>45447</v>
      </c>
      <c r="AY49" s="30">
        <f t="shared" si="70"/>
        <v>45448</v>
      </c>
      <c r="AZ49" s="30">
        <f t="shared" si="70"/>
        <v>45449</v>
      </c>
      <c r="BA49" s="30">
        <f t="shared" si="70"/>
        <v>45450</v>
      </c>
      <c r="BB49" s="30">
        <f t="shared" si="70"/>
        <v>45451</v>
      </c>
      <c r="BC49" s="30">
        <f t="shared" si="70"/>
        <v>45452</v>
      </c>
      <c r="BD49" s="30">
        <f t="shared" si="70"/>
        <v>45453</v>
      </c>
      <c r="BE49" s="30">
        <f t="shared" si="70"/>
        <v>45454</v>
      </c>
      <c r="BF49" s="30">
        <f t="shared" si="70"/>
        <v>45455</v>
      </c>
      <c r="BG49" s="30">
        <f t="shared" si="70"/>
        <v>45456</v>
      </c>
      <c r="BH49" s="30">
        <f t="shared" si="70"/>
        <v>45457</v>
      </c>
      <c r="BI49" s="30">
        <f t="shared" si="70"/>
        <v>45458</v>
      </c>
      <c r="BJ49" s="30">
        <f t="shared" si="70"/>
        <v>45459</v>
      </c>
      <c r="BK49" s="30">
        <f t="shared" si="70"/>
        <v>45460</v>
      </c>
      <c r="BL49" s="30">
        <f t="shared" si="70"/>
        <v>45461</v>
      </c>
      <c r="BM49" s="30">
        <f t="shared" si="70"/>
        <v>45462</v>
      </c>
      <c r="BN49" s="30">
        <f t="shared" si="70"/>
        <v>45463</v>
      </c>
      <c r="BO49" s="30">
        <f t="shared" si="70"/>
        <v>45464</v>
      </c>
      <c r="BP49" s="30">
        <f t="shared" si="70"/>
        <v>45465</v>
      </c>
      <c r="BQ49" s="30">
        <f t="shared" si="70"/>
        <v>45466</v>
      </c>
      <c r="BR49" s="30">
        <f t="shared" si="70"/>
        <v>45467</v>
      </c>
      <c r="BS49" s="30">
        <f t="shared" si="70"/>
        <v>45468</v>
      </c>
      <c r="BT49" s="30">
        <f t="shared" si="70"/>
        <v>45469</v>
      </c>
      <c r="BU49" s="30">
        <f t="shared" si="70"/>
        <v>45470</v>
      </c>
      <c r="BV49" s="30">
        <f t="shared" si="70"/>
        <v>45471</v>
      </c>
      <c r="BW49" s="30">
        <f t="shared" si="70"/>
        <v>45472</v>
      </c>
      <c r="BX49" s="30">
        <f t="shared" si="70"/>
        <v>45473</v>
      </c>
      <c r="BY49" s="30" t="str">
        <f t="shared" si="70"/>
        <v/>
      </c>
      <c r="BZ49" s="30" t="str">
        <f t="shared" si="70"/>
        <v/>
      </c>
    </row>
    <row r="50" spans="1:95" ht="19.5" customHeight="1">
      <c r="A50" s="136"/>
      <c r="B50" s="20" t="s">
        <v>9</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0">
        <f>AH49+COUNTIF(C50:AG50,"○")-COUNTIF(C50:AG50,"✕")</f>
        <v>10</v>
      </c>
      <c r="AL50" s="6">
        <f>$AH50</f>
        <v>10</v>
      </c>
      <c r="AN50" s="6">
        <f>COUNTIF(C50:AG50,"○")</f>
        <v>0</v>
      </c>
      <c r="AO50" s="6">
        <f>COUNTIF(C50:AG50,"✕")</f>
        <v>0</v>
      </c>
      <c r="AU50" s="1" t="str">
        <f t="shared" ref="AU50:BY50" si="71">IF($AF$2="○",IF(C49="○",IF(C50="","○",IF(C50="○","確認","")),IF(C50="○","○",IF(C49="○","",IF(C50="✕","確認","")))),IF(C49="○",IF(C50="","",IF(C50="○","確認","")),IF(C49="○","",IF(C50="✕","確認",""))))</f>
        <v/>
      </c>
      <c r="AV50" s="1" t="str">
        <f t="shared" si="71"/>
        <v/>
      </c>
      <c r="AW50" s="1" t="str">
        <f t="shared" si="71"/>
        <v/>
      </c>
      <c r="AX50" s="1" t="str">
        <f t="shared" si="71"/>
        <v/>
      </c>
      <c r="AY50" s="1" t="str">
        <f t="shared" si="71"/>
        <v/>
      </c>
      <c r="AZ50" s="1" t="str">
        <f t="shared" si="71"/>
        <v/>
      </c>
      <c r="BA50" s="1" t="str">
        <f t="shared" si="71"/>
        <v/>
      </c>
      <c r="BB50" s="1" t="str">
        <f t="shared" si="71"/>
        <v/>
      </c>
      <c r="BC50" s="1" t="str">
        <f t="shared" si="71"/>
        <v/>
      </c>
      <c r="BD50" s="1" t="str">
        <f t="shared" si="71"/>
        <v/>
      </c>
      <c r="BE50" s="1" t="str">
        <f t="shared" si="71"/>
        <v/>
      </c>
      <c r="BF50" s="1" t="str">
        <f t="shared" si="71"/>
        <v/>
      </c>
      <c r="BG50" s="1" t="str">
        <f t="shared" si="71"/>
        <v/>
      </c>
      <c r="BH50" s="1" t="str">
        <f t="shared" si="71"/>
        <v/>
      </c>
      <c r="BI50" s="1" t="str">
        <f t="shared" si="71"/>
        <v/>
      </c>
      <c r="BJ50" s="1" t="str">
        <f t="shared" si="71"/>
        <v/>
      </c>
      <c r="BK50" s="1" t="str">
        <f t="shared" si="71"/>
        <v/>
      </c>
      <c r="BL50" s="1" t="str">
        <f t="shared" si="71"/>
        <v/>
      </c>
      <c r="BM50" s="1" t="str">
        <f t="shared" si="71"/>
        <v/>
      </c>
      <c r="BN50" s="1" t="str">
        <f t="shared" si="71"/>
        <v/>
      </c>
      <c r="BO50" s="1" t="str">
        <f t="shared" si="71"/>
        <v/>
      </c>
      <c r="BP50" s="1" t="str">
        <f t="shared" si="71"/>
        <v/>
      </c>
      <c r="BQ50" s="1" t="str">
        <f t="shared" si="71"/>
        <v/>
      </c>
      <c r="BR50" s="1" t="str">
        <f t="shared" si="71"/>
        <v/>
      </c>
      <c r="BS50" s="1" t="str">
        <f t="shared" si="71"/>
        <v/>
      </c>
      <c r="BT50" s="1" t="str">
        <f t="shared" si="71"/>
        <v/>
      </c>
      <c r="BU50" s="1" t="str">
        <f t="shared" si="71"/>
        <v/>
      </c>
      <c r="BV50" s="1" t="str">
        <f t="shared" si="71"/>
        <v/>
      </c>
      <c r="BW50" s="1" t="str">
        <f t="shared" si="71"/>
        <v/>
      </c>
      <c r="BX50" s="1" t="str">
        <f t="shared" si="71"/>
        <v/>
      </c>
      <c r="BY50" s="1" t="str">
        <f t="shared" si="71"/>
        <v/>
      </c>
    </row>
    <row r="51" spans="1:95" ht="19.5" customHeight="1">
      <c r="A51" s="137"/>
      <c r="B51" s="20" t="s">
        <v>2</v>
      </c>
      <c r="C51" s="23" t="str">
        <f t="shared" ref="C51:AG51" si="72">IF($AF$2="○",IF(C49="○",IF(C50="","○",IF(C50="○","確認","")),IF(C50="○","○",IF(C49="○","",IF(C50="✕","確認","")))),IF(C49="○",IF(C50="","",IF(C50="○","確認","")),IF(C49="○","",IF(C50="✕","確認",""))))</f>
        <v/>
      </c>
      <c r="D51" s="23" t="str">
        <f t="shared" si="72"/>
        <v/>
      </c>
      <c r="E51" s="23" t="str">
        <f t="shared" si="72"/>
        <v/>
      </c>
      <c r="F51" s="23" t="str">
        <f t="shared" si="72"/>
        <v/>
      </c>
      <c r="G51" s="23" t="str">
        <f t="shared" si="72"/>
        <v/>
      </c>
      <c r="H51" s="23" t="str">
        <f t="shared" si="72"/>
        <v/>
      </c>
      <c r="I51" s="23" t="str">
        <f t="shared" si="72"/>
        <v/>
      </c>
      <c r="J51" s="23" t="str">
        <f t="shared" si="72"/>
        <v/>
      </c>
      <c r="K51" s="23" t="str">
        <f t="shared" si="72"/>
        <v/>
      </c>
      <c r="L51" s="23" t="str">
        <f t="shared" si="72"/>
        <v/>
      </c>
      <c r="M51" s="23" t="str">
        <f t="shared" si="72"/>
        <v/>
      </c>
      <c r="N51" s="23" t="str">
        <f t="shared" si="72"/>
        <v/>
      </c>
      <c r="O51" s="23" t="str">
        <f t="shared" si="72"/>
        <v/>
      </c>
      <c r="P51" s="23" t="str">
        <f t="shared" si="72"/>
        <v/>
      </c>
      <c r="Q51" s="23" t="str">
        <f t="shared" si="72"/>
        <v/>
      </c>
      <c r="R51" s="23" t="str">
        <f t="shared" si="72"/>
        <v/>
      </c>
      <c r="S51" s="23" t="str">
        <f t="shared" si="72"/>
        <v/>
      </c>
      <c r="T51" s="23" t="str">
        <f t="shared" si="72"/>
        <v/>
      </c>
      <c r="U51" s="23" t="str">
        <f t="shared" si="72"/>
        <v/>
      </c>
      <c r="V51" s="23" t="str">
        <f t="shared" si="72"/>
        <v/>
      </c>
      <c r="W51" s="23" t="str">
        <f t="shared" si="72"/>
        <v/>
      </c>
      <c r="X51" s="23" t="str">
        <f t="shared" si="72"/>
        <v/>
      </c>
      <c r="Y51" s="23" t="str">
        <f t="shared" si="72"/>
        <v/>
      </c>
      <c r="Z51" s="23" t="str">
        <f t="shared" si="72"/>
        <v/>
      </c>
      <c r="AA51" s="23" t="str">
        <f t="shared" si="72"/>
        <v/>
      </c>
      <c r="AB51" s="23" t="str">
        <f t="shared" si="72"/>
        <v/>
      </c>
      <c r="AC51" s="23" t="str">
        <f t="shared" si="72"/>
        <v/>
      </c>
      <c r="AD51" s="23" t="str">
        <f t="shared" si="72"/>
        <v/>
      </c>
      <c r="AE51" s="23" t="str">
        <f t="shared" si="72"/>
        <v/>
      </c>
      <c r="AF51" s="23" t="str">
        <f t="shared" si="72"/>
        <v/>
      </c>
      <c r="AG51" s="23" t="str">
        <f t="shared" si="72"/>
        <v/>
      </c>
      <c r="AH51" s="20">
        <f t="shared" ref="AH51" si="73">COUNTIF(C51:AG51,"○")</f>
        <v>0</v>
      </c>
      <c r="AM51" s="6">
        <f>$AH51</f>
        <v>0</v>
      </c>
      <c r="AP51" s="6">
        <f>COUNTIF(C51:AG51,"確認")</f>
        <v>0</v>
      </c>
      <c r="AT51" s="6">
        <f>COUNTIF(AU51:BY51,"確認")</f>
        <v>0</v>
      </c>
      <c r="AU51" s="1" t="str">
        <f t="shared" ref="AU51:BY51" si="74">IF(AU50=C51,"","確認")</f>
        <v/>
      </c>
      <c r="AV51" s="1" t="str">
        <f t="shared" si="74"/>
        <v/>
      </c>
      <c r="AW51" s="1" t="str">
        <f t="shared" si="74"/>
        <v/>
      </c>
      <c r="AX51" s="1" t="str">
        <f t="shared" si="74"/>
        <v/>
      </c>
      <c r="AY51" s="1" t="str">
        <f t="shared" si="74"/>
        <v/>
      </c>
      <c r="AZ51" s="1" t="str">
        <f t="shared" si="74"/>
        <v/>
      </c>
      <c r="BA51" s="1" t="str">
        <f t="shared" si="74"/>
        <v/>
      </c>
      <c r="BB51" s="1" t="str">
        <f t="shared" si="74"/>
        <v/>
      </c>
      <c r="BC51" s="1" t="str">
        <f t="shared" si="74"/>
        <v/>
      </c>
      <c r="BD51" s="1" t="str">
        <f t="shared" si="74"/>
        <v/>
      </c>
      <c r="BE51" s="1" t="str">
        <f t="shared" si="74"/>
        <v/>
      </c>
      <c r="BF51" s="1" t="str">
        <f t="shared" si="74"/>
        <v/>
      </c>
      <c r="BG51" s="1" t="str">
        <f t="shared" si="74"/>
        <v/>
      </c>
      <c r="BH51" s="1" t="str">
        <f t="shared" si="74"/>
        <v/>
      </c>
      <c r="BI51" s="1" t="str">
        <f t="shared" si="74"/>
        <v/>
      </c>
      <c r="BJ51" s="1" t="str">
        <f t="shared" si="74"/>
        <v/>
      </c>
      <c r="BK51" s="1" t="str">
        <f t="shared" si="74"/>
        <v/>
      </c>
      <c r="BL51" s="1" t="str">
        <f t="shared" si="74"/>
        <v/>
      </c>
      <c r="BM51" s="1" t="str">
        <f t="shared" si="74"/>
        <v/>
      </c>
      <c r="BN51" s="1" t="str">
        <f t="shared" si="74"/>
        <v/>
      </c>
      <c r="BO51" s="1" t="str">
        <f t="shared" si="74"/>
        <v/>
      </c>
      <c r="BP51" s="1" t="str">
        <f t="shared" si="74"/>
        <v/>
      </c>
      <c r="BQ51" s="1" t="str">
        <f t="shared" si="74"/>
        <v/>
      </c>
      <c r="BR51" s="1" t="str">
        <f t="shared" si="74"/>
        <v/>
      </c>
      <c r="BS51" s="1" t="str">
        <f t="shared" si="74"/>
        <v/>
      </c>
      <c r="BT51" s="1" t="str">
        <f t="shared" si="74"/>
        <v/>
      </c>
      <c r="BU51" s="1" t="str">
        <f t="shared" si="74"/>
        <v/>
      </c>
      <c r="BV51" s="1" t="str">
        <f t="shared" si="74"/>
        <v/>
      </c>
      <c r="BW51" s="1" t="str">
        <f t="shared" si="74"/>
        <v/>
      </c>
      <c r="BX51" s="1" t="str">
        <f t="shared" si="74"/>
        <v/>
      </c>
      <c r="BY51" s="1" t="str">
        <f t="shared" si="74"/>
        <v/>
      </c>
      <c r="BZ51" s="1" t="str">
        <f t="shared" ref="BZ51" si="75">IF($AF$2="○",IF(AH49="○",IF(AH50="","○",IF(AH50="○","確認","")),IF(AH50="○","○",IF(AH49="○","",IF(AH50="✕","確認","")))),IF(AH49="○",IF(AH50="","",IF(AH50="○","確認","")),IF(AH49="○","",IF(AH50="✕","確認",""))))</f>
        <v/>
      </c>
    </row>
    <row r="52" spans="1:95" ht="19.5" customHeight="1">
      <c r="C52" s="129" t="str">
        <f>IF(AH48=0,"",B49)</f>
        <v>計画</v>
      </c>
      <c r="D52" s="129"/>
      <c r="E52" s="130" t="str">
        <f>IF(AH48=0,"","週休２日")</f>
        <v>週休２日</v>
      </c>
      <c r="F52" s="130"/>
      <c r="G52" s="130" t="str">
        <f>IF(AH48=0,"",IF(SUM(AQ46:AQ48)/AJ48&lt;0.285,IF(SUM(AQ46:AQ48)/AJ48&lt;=AH49/AH48,"達成","未達成"),IF(AH49/AJ48&gt;=SUM(AQ46:AQ48)/AJ48,"達成","未達成")))</f>
        <v>達成</v>
      </c>
      <c r="H52" s="130"/>
      <c r="I52" s="131" t="str">
        <f>IF(AH48=0,"","現場閉所率")</f>
        <v>現場閉所率</v>
      </c>
      <c r="J52" s="131"/>
      <c r="K52" s="132">
        <f>IF(AH48=0,"",IF(AH48=0,0,ROUNDDOWN(AH49/AH48,4)))</f>
        <v>0.33329999999999999</v>
      </c>
      <c r="L52" s="132"/>
      <c r="N52" s="129" t="str">
        <f>IF(AH48=0,"",B50)</f>
        <v>変更</v>
      </c>
      <c r="O52" s="129"/>
      <c r="P52" s="130" t="str">
        <f>IF(AH48=0,"","週休２日")</f>
        <v>週休２日</v>
      </c>
      <c r="Q52" s="130"/>
      <c r="R52" s="130" t="str">
        <f>IF(AH48=0,"",IF(SUM(AQ46:AQ48)/AJ48&lt;0.285,IF(SUM(AQ46:AQ48)/AJ48&lt;=AH50/AH48,"達成","未達成"),IF(AH50/AJ48&gt;=SUM(AQ46:AQ48)/AJ48,"達成","未達成")))</f>
        <v>達成</v>
      </c>
      <c r="S52" s="130"/>
      <c r="T52" s="131" t="str">
        <f>IF(AH48=0,"","現場閉所率")</f>
        <v>現場閉所率</v>
      </c>
      <c r="U52" s="131"/>
      <c r="V52" s="132">
        <f>IF(AH48=0,"",IF(AH48=0,0,ROUNDDOWN(AH50/AH48,4)))</f>
        <v>0.33329999999999999</v>
      </c>
      <c r="W52" s="132"/>
      <c r="X52" s="25"/>
      <c r="Y52" s="129" t="str">
        <f>IF($AF$2="○",IF(AH48=0,"",B51),"")</f>
        <v/>
      </c>
      <c r="Z52" s="129"/>
      <c r="AA52" s="130" t="str">
        <f>IF($AF$2="○",IF(AH48=0,"","週休２日"),"")</f>
        <v/>
      </c>
      <c r="AB52" s="130"/>
      <c r="AC52" s="130" t="str">
        <f>IF($AF$2="○",IF(AH48=0,"",IF(SUM(AQ46:AQ48)/AJ48&lt;0.285,IF(SUM(AQ46:AQ48)/AJ48&lt;=AH51/AH48,"達成","未達成"),IF(AH51/AJ48&gt;=SUM(AQ46:AQ48)/AJ48,"達成","未達成"))),"")</f>
        <v/>
      </c>
      <c r="AD52" s="130"/>
      <c r="AE52" s="131" t="str">
        <f>IF($AF$2="○",IF(AH48=0,"","現場閉所率"),"")</f>
        <v/>
      </c>
      <c r="AF52" s="131"/>
      <c r="AG52" s="132" t="str">
        <f>IF($AF$2="○",IF(AH48=0,"",IF(AH48=0,0,ROUNDDOWN(AH51/AH48,4))),"")</f>
        <v/>
      </c>
      <c r="AH52" s="132"/>
      <c r="AQ52" s="24" t="str">
        <f>IF($AF$2="○",AC52,R52)</f>
        <v>達成</v>
      </c>
      <c r="AR52" s="24"/>
      <c r="AT52" s="1" t="str">
        <f>IF(AH48&lt;=0,"",IF((SUM(AQ46:AQ48)/AJ48)&lt;=AH50/AH48,"達成","未達成"))</f>
        <v>達成</v>
      </c>
    </row>
    <row r="53" spans="1:95" ht="19.5" customHeight="1">
      <c r="A53" s="101">
        <f t="shared" ref="A53" si="76">IF(MAX(C46:AG46)=$AE$3,"",IF(MAX(C46:AG46)=0,"",MAX(C46:AG46)+1))</f>
        <v>45474</v>
      </c>
      <c r="B53" s="101"/>
      <c r="S53" s="102" t="str">
        <f>IF(COUNTIF(C59:AG59,"確認")&gt;0,"入力確認",IF(AH56=0,IF(SUM(AH57:AH59)=0,"","入力確認"),IF($AF$2="",IF(COUNTIF(C59:AG59,"○")+COUNTIF(C59:AG59,"✕")=0,"","現場閉所 実績表に切替必要"),IF(AT59=0,"","変更手続き確認"))))</f>
        <v/>
      </c>
      <c r="T53" s="102"/>
      <c r="U53" s="102"/>
      <c r="V53" s="102"/>
      <c r="W53" s="102"/>
      <c r="X53" s="102"/>
      <c r="Y53" s="102"/>
      <c r="Z53" s="102"/>
      <c r="AA53" s="133" t="s">
        <v>30</v>
      </c>
      <c r="AB53" s="133"/>
      <c r="AC53" s="133"/>
      <c r="AD53" s="133"/>
      <c r="AE53" s="29" t="str">
        <f t="shared" ref="AE53" si="77">$AQ$7</f>
        <v>土</v>
      </c>
      <c r="AF53" s="29" t="str">
        <f t="shared" ref="AF53" si="78">$AQ$8</f>
        <v>日</v>
      </c>
      <c r="AG53" s="26">
        <f t="shared" ref="AG53" si="79">$AQ$6</f>
        <v>0</v>
      </c>
      <c r="AL53" s="14"/>
      <c r="AM53" s="14"/>
      <c r="AN53" s="14"/>
      <c r="AO53" s="14"/>
      <c r="AP53" s="14"/>
      <c r="AQ53" s="14"/>
    </row>
    <row r="54" spans="1:95" ht="19.5" customHeight="1">
      <c r="A54" s="105" t="s">
        <v>20</v>
      </c>
      <c r="B54" s="106"/>
      <c r="C54" s="15">
        <f>IF($AE$3&lt;A53,"",A53)</f>
        <v>45474</v>
      </c>
      <c r="D54" s="15">
        <f t="shared" ref="D54:G54" si="80">IF($AE$3&lt;=C54,"",IF(MONTH(C54+1)=MONTH(C54),(C54+1),""))</f>
        <v>45475</v>
      </c>
      <c r="E54" s="15">
        <f t="shared" si="80"/>
        <v>45476</v>
      </c>
      <c r="F54" s="15">
        <f t="shared" si="80"/>
        <v>45477</v>
      </c>
      <c r="G54" s="15">
        <f t="shared" si="80"/>
        <v>45478</v>
      </c>
      <c r="H54" s="15">
        <f>IF($AE$3&lt;=G54,"",IF(MONTH(G54+1)=MONTH(G54),(G54+1),""))</f>
        <v>45479</v>
      </c>
      <c r="I54" s="15">
        <f t="shared" ref="I54:AG54" si="81">IF($AE$3&lt;=H54,"",IF(MONTH(H54+1)=MONTH(H54),(H54+1),""))</f>
        <v>45480</v>
      </c>
      <c r="J54" s="15">
        <f t="shared" si="81"/>
        <v>45481</v>
      </c>
      <c r="K54" s="15">
        <f t="shared" si="81"/>
        <v>45482</v>
      </c>
      <c r="L54" s="15">
        <f t="shared" si="81"/>
        <v>45483</v>
      </c>
      <c r="M54" s="15">
        <f t="shared" si="81"/>
        <v>45484</v>
      </c>
      <c r="N54" s="15">
        <f t="shared" si="81"/>
        <v>45485</v>
      </c>
      <c r="O54" s="15">
        <f t="shared" si="81"/>
        <v>45486</v>
      </c>
      <c r="P54" s="15">
        <f t="shared" si="81"/>
        <v>45487</v>
      </c>
      <c r="Q54" s="15">
        <f t="shared" si="81"/>
        <v>45488</v>
      </c>
      <c r="R54" s="15">
        <f t="shared" si="81"/>
        <v>45489</v>
      </c>
      <c r="S54" s="15">
        <f t="shared" si="81"/>
        <v>45490</v>
      </c>
      <c r="T54" s="15">
        <f t="shared" si="81"/>
        <v>45491</v>
      </c>
      <c r="U54" s="15">
        <f t="shared" si="81"/>
        <v>45492</v>
      </c>
      <c r="V54" s="15">
        <f t="shared" si="81"/>
        <v>45493</v>
      </c>
      <c r="W54" s="15">
        <f t="shared" si="81"/>
        <v>45494</v>
      </c>
      <c r="X54" s="15">
        <f t="shared" si="81"/>
        <v>45495</v>
      </c>
      <c r="Y54" s="15">
        <f t="shared" si="81"/>
        <v>45496</v>
      </c>
      <c r="Z54" s="15">
        <f t="shared" si="81"/>
        <v>45497</v>
      </c>
      <c r="AA54" s="15">
        <f t="shared" si="81"/>
        <v>45498</v>
      </c>
      <c r="AB54" s="15">
        <f t="shared" si="81"/>
        <v>45499</v>
      </c>
      <c r="AC54" s="15">
        <f t="shared" si="81"/>
        <v>45500</v>
      </c>
      <c r="AD54" s="15">
        <f t="shared" si="81"/>
        <v>45501</v>
      </c>
      <c r="AE54" s="15">
        <f t="shared" si="81"/>
        <v>45502</v>
      </c>
      <c r="AF54" s="15">
        <f t="shared" si="81"/>
        <v>45503</v>
      </c>
      <c r="AG54" s="15">
        <f t="shared" si="81"/>
        <v>45504</v>
      </c>
      <c r="AH54" s="107" t="s">
        <v>27</v>
      </c>
      <c r="AK54" s="16"/>
      <c r="AQ54" s="6">
        <f>COUNTIFS(C56:AG56,"○",C55:AG55,$AQ$7)</f>
        <v>4</v>
      </c>
      <c r="AT54" s="6">
        <v>1</v>
      </c>
      <c r="AU54" s="6">
        <v>2</v>
      </c>
      <c r="AV54" s="6">
        <v>3</v>
      </c>
      <c r="AW54" s="6">
        <v>4</v>
      </c>
      <c r="AX54" s="6">
        <v>5</v>
      </c>
      <c r="AY54" s="6">
        <v>6</v>
      </c>
      <c r="AZ54" s="6">
        <v>7</v>
      </c>
      <c r="BA54" s="6">
        <v>8</v>
      </c>
      <c r="BB54" s="6">
        <v>9</v>
      </c>
      <c r="BC54" s="6">
        <v>10</v>
      </c>
      <c r="BD54" s="6">
        <v>11</v>
      </c>
      <c r="BE54" s="6">
        <v>12</v>
      </c>
      <c r="BF54" s="6">
        <v>13</v>
      </c>
      <c r="BG54" s="6">
        <v>14</v>
      </c>
      <c r="BH54" s="6">
        <v>15</v>
      </c>
      <c r="BI54" s="6">
        <v>16</v>
      </c>
      <c r="BJ54" s="6">
        <v>17</v>
      </c>
      <c r="BK54" s="6">
        <v>18</v>
      </c>
      <c r="BL54" s="6">
        <v>19</v>
      </c>
      <c r="BM54" s="6">
        <v>20</v>
      </c>
      <c r="BN54" s="6">
        <v>21</v>
      </c>
      <c r="BO54" s="6">
        <v>22</v>
      </c>
      <c r="BP54" s="6">
        <v>23</v>
      </c>
      <c r="BQ54" s="6">
        <v>24</v>
      </c>
      <c r="BR54" s="6">
        <v>25</v>
      </c>
      <c r="BS54" s="6">
        <v>26</v>
      </c>
      <c r="BT54" s="6">
        <v>27</v>
      </c>
      <c r="BU54" s="6">
        <v>28</v>
      </c>
      <c r="BV54" s="6">
        <v>29</v>
      </c>
      <c r="BW54" s="6">
        <v>30</v>
      </c>
      <c r="BX54" s="6">
        <v>31</v>
      </c>
      <c r="BY54" s="6">
        <v>32</v>
      </c>
      <c r="BZ54" s="6">
        <v>33</v>
      </c>
      <c r="CA54" s="6">
        <v>34</v>
      </c>
      <c r="CB54" s="6">
        <v>35</v>
      </c>
      <c r="CC54" s="6">
        <v>36</v>
      </c>
      <c r="CD54" s="6">
        <v>37</v>
      </c>
      <c r="CE54" s="6">
        <v>38</v>
      </c>
      <c r="CF54" s="6">
        <v>39</v>
      </c>
      <c r="CG54" s="6">
        <v>40</v>
      </c>
      <c r="CH54" s="6">
        <v>41</v>
      </c>
      <c r="CI54" s="6">
        <v>42</v>
      </c>
      <c r="CJ54" s="6">
        <v>43</v>
      </c>
      <c r="CK54" s="6">
        <v>44</v>
      </c>
      <c r="CL54" s="6">
        <v>45</v>
      </c>
      <c r="CM54" s="6">
        <v>46</v>
      </c>
      <c r="CN54" s="6">
        <v>47</v>
      </c>
      <c r="CO54" s="6">
        <v>48</v>
      </c>
      <c r="CP54" s="6">
        <v>49</v>
      </c>
      <c r="CQ54" s="6">
        <v>50</v>
      </c>
    </row>
    <row r="55" spans="1:95" ht="19.5" customHeight="1">
      <c r="A55" s="105" t="s">
        <v>28</v>
      </c>
      <c r="B55" s="106"/>
      <c r="C55" s="15" t="str">
        <f>IF(C54="","",TEXT(C54,"AAA"))</f>
        <v>月</v>
      </c>
      <c r="D55" s="15" t="str">
        <f t="shared" ref="D55:AG55" si="82">IF(D54="","",TEXT(D54,"AAA"))</f>
        <v>火</v>
      </c>
      <c r="E55" s="15" t="str">
        <f t="shared" si="82"/>
        <v>水</v>
      </c>
      <c r="F55" s="15" t="str">
        <f t="shared" si="82"/>
        <v>木</v>
      </c>
      <c r="G55" s="15" t="str">
        <f t="shared" si="82"/>
        <v>金</v>
      </c>
      <c r="H55" s="15" t="str">
        <f t="shared" si="82"/>
        <v>土</v>
      </c>
      <c r="I55" s="15" t="str">
        <f t="shared" si="82"/>
        <v>日</v>
      </c>
      <c r="J55" s="15" t="str">
        <f t="shared" si="82"/>
        <v>月</v>
      </c>
      <c r="K55" s="15" t="str">
        <f t="shared" si="82"/>
        <v>火</v>
      </c>
      <c r="L55" s="15" t="str">
        <f t="shared" si="82"/>
        <v>水</v>
      </c>
      <c r="M55" s="15" t="str">
        <f t="shared" si="82"/>
        <v>木</v>
      </c>
      <c r="N55" s="15" t="str">
        <f t="shared" si="82"/>
        <v>金</v>
      </c>
      <c r="O55" s="15" t="str">
        <f t="shared" si="82"/>
        <v>土</v>
      </c>
      <c r="P55" s="15" t="str">
        <f t="shared" si="82"/>
        <v>日</v>
      </c>
      <c r="Q55" s="15" t="str">
        <f t="shared" si="82"/>
        <v>月</v>
      </c>
      <c r="R55" s="15" t="str">
        <f t="shared" si="82"/>
        <v>火</v>
      </c>
      <c r="S55" s="15" t="str">
        <f t="shared" si="82"/>
        <v>水</v>
      </c>
      <c r="T55" s="15" t="str">
        <f t="shared" si="82"/>
        <v>木</v>
      </c>
      <c r="U55" s="15" t="str">
        <f t="shared" si="82"/>
        <v>金</v>
      </c>
      <c r="V55" s="15" t="str">
        <f t="shared" si="82"/>
        <v>土</v>
      </c>
      <c r="W55" s="15" t="str">
        <f t="shared" si="82"/>
        <v>日</v>
      </c>
      <c r="X55" s="15" t="str">
        <f t="shared" si="82"/>
        <v>月</v>
      </c>
      <c r="Y55" s="15" t="str">
        <f t="shared" si="82"/>
        <v>火</v>
      </c>
      <c r="Z55" s="15" t="str">
        <f t="shared" si="82"/>
        <v>水</v>
      </c>
      <c r="AA55" s="15" t="str">
        <f t="shared" si="82"/>
        <v>木</v>
      </c>
      <c r="AB55" s="15" t="str">
        <f t="shared" si="82"/>
        <v>金</v>
      </c>
      <c r="AC55" s="15" t="str">
        <f t="shared" si="82"/>
        <v>土</v>
      </c>
      <c r="AD55" s="15" t="str">
        <f t="shared" si="82"/>
        <v>日</v>
      </c>
      <c r="AE55" s="15" t="str">
        <f t="shared" si="82"/>
        <v>月</v>
      </c>
      <c r="AF55" s="15" t="str">
        <f t="shared" si="82"/>
        <v>火</v>
      </c>
      <c r="AG55" s="15" t="str">
        <f t="shared" si="82"/>
        <v>水</v>
      </c>
      <c r="AH55" s="108"/>
      <c r="AQ55" s="6">
        <f>COUNTIFS(C56:AG56,"○",C55:AG55,$AQ$8)</f>
        <v>4</v>
      </c>
      <c r="AT55" s="17" t="str">
        <f>IF($C54&gt;$E$6,"",IF(MAX($C54:$AG54)&lt;$E$6,"",$E$6))</f>
        <v/>
      </c>
      <c r="AU55" s="18" t="str">
        <f>IF($C54&gt;$H$6,"",IF(MAX($C54:$AG54)&lt;$H$6,"",$H$6))</f>
        <v/>
      </c>
      <c r="AV55" s="18" t="str">
        <f>IF($C54&gt;$K$6,"",IF(MAX($C54:$AG54)&lt;$K$6,"",$K$6))</f>
        <v/>
      </c>
      <c r="AW55" s="18" t="str">
        <f>IF($C54&gt;$N$6,"",IF(MAX($C54:$AG54)&lt;$N$6,"",$N$6))</f>
        <v/>
      </c>
      <c r="AX55" s="18" t="str">
        <f>IF($C54&gt;$Q$6,"",IF(MAX($C54:$AG54)&lt;$Q$6,"",$Q$6))</f>
        <v/>
      </c>
      <c r="AY55" s="18" t="str">
        <f>IF($C54&gt;$T$6,"",IF(MAX($C54:$AG54)&lt;$T$6,"",$T$6))</f>
        <v/>
      </c>
      <c r="AZ55" s="18" t="str">
        <f>IF($C54&gt;$W$6,"",IF(MAX($C54:$AG54)&lt;$W$6,"",$W$6))</f>
        <v/>
      </c>
      <c r="BA55" s="18" t="str">
        <f>IF($C54&gt;$Z$6,"",IF(MAX($C54:$AG54)&lt;$Z$6,"",$Z$6))</f>
        <v/>
      </c>
      <c r="BB55" s="18" t="str">
        <f>IF($C54&gt;$AC$6,"",IF(MAX($C54:$AG54)&lt;$AC$6,"",$AC$6))</f>
        <v/>
      </c>
      <c r="BC55" s="18" t="str">
        <f>IF($C54&gt;$AF$6,"",IF(MAX($C54:$AG54)&lt;$AF$6,"",$AF$6))</f>
        <v/>
      </c>
      <c r="BD55" s="18" t="str">
        <f>IF($C54&gt;$E$7,"",IF(MAX($C54:$AG54)&lt;$E$7,"",$E$7))</f>
        <v/>
      </c>
      <c r="BE55" s="18" t="str">
        <f>IF($C54&gt;$H$7,"",IF(MAX($C54:$AG54)&lt;$H$7,"",$H$7))</f>
        <v/>
      </c>
      <c r="BF55" s="18" t="str">
        <f>IF($C54&gt;$K$7,"",IF(MAX($C54:$AG54)&lt;$K$7,"",$K$7))</f>
        <v/>
      </c>
      <c r="BG55" s="18" t="str">
        <f>IF($C54&gt;$N$7,"",IF(MAX($C54:$AG54)&lt;$N$7,"",$N$7))</f>
        <v/>
      </c>
      <c r="BH55" s="18" t="str">
        <f>IF($C54&gt;$Q$7,"",IF(MAX($C54:$AG54)&lt;$Q$7,"",$Q$7))</f>
        <v/>
      </c>
      <c r="BI55" s="18" t="str">
        <f>IF($C54&gt;$T$7,"",IF(MAX($C54:$AG54)&lt;$T$7,"",$T$7))</f>
        <v/>
      </c>
      <c r="BJ55" s="18" t="str">
        <f>IF($C54&gt;$W$7,"",IF(MAX($C54:$AG54)&lt;$W$7,"",$W$7))</f>
        <v/>
      </c>
      <c r="BK55" s="18" t="str">
        <f>IF($C54&gt;$Z$7,"",IF(MAX($C54:$AG54)&lt;$Z$7,"",$Z$7))</f>
        <v/>
      </c>
      <c r="BL55" s="18" t="str">
        <f>IF($C54&gt;$AC$7,"",IF(MAX($C54:$AG54)&lt;$AC$7,"",$AC$7))</f>
        <v/>
      </c>
      <c r="BM55" s="18" t="str">
        <f>IF($C54&gt;$AF$7,"",IF(MAX($C54:$AG54)&lt;$AF$7,"",$AF$7))</f>
        <v/>
      </c>
      <c r="BN55" s="18" t="str">
        <f>IF($C54&gt;$E$8,"",IF(MAX($C54:$AG54)&lt;$E$8,"",$E$8))</f>
        <v/>
      </c>
      <c r="BO55" s="18" t="str">
        <f>IF($C54&gt;$H$8,"",IF(MAX($C54:$AG54)&lt;$H$8,"",$H$8))</f>
        <v/>
      </c>
      <c r="BP55" s="18" t="str">
        <f>IF($C54&gt;$K$8,"",IF(MAX($C54:$AG54)&lt;$K$8,"",$K$8))</f>
        <v/>
      </c>
      <c r="BQ55" s="18" t="str">
        <f>IF($C54&gt;$N$8,"",IF(MAX($C54:$AG54)&lt;$N$8,"",$N$8))</f>
        <v/>
      </c>
      <c r="BR55" s="18" t="str">
        <f>IF($C54&gt;$Q$8,"",IF(MAX($C54:$AG54)&lt;$Q$8,"",$Q$8))</f>
        <v/>
      </c>
      <c r="BS55" s="18" t="str">
        <f>IF($C54&gt;$T$8,"",IF(MAX($C54:$AG54)&lt;$T$8,"",$T$8))</f>
        <v/>
      </c>
      <c r="BT55" s="18" t="str">
        <f>IF($C54&gt;$W$8,"",IF(MAX($C54:$AG54)&lt;$W$8,"",$W$8))</f>
        <v/>
      </c>
      <c r="BU55" s="18" t="str">
        <f>IF($C54&gt;$Z$8,"",IF(MAX($C54:$AG54)&lt;$Z$8,"",$Z$8))</f>
        <v/>
      </c>
      <c r="BV55" s="18" t="str">
        <f>IF($C54&gt;$AC$8,"",IF(MAX($C54:$AG54)&lt;$AC$8,"",$AC$8))</f>
        <v/>
      </c>
      <c r="BW55" s="18" t="str">
        <f>IF($C54&gt;$AF$8,"",IF(MAX($C54:$AG54)&lt;$AF$8,"",$AF$8))</f>
        <v/>
      </c>
      <c r="BX55" s="18" t="str">
        <f>IF($C54&gt;$E$9,"",IF(MAX($C54:$AG54)&lt;$E$9,"",$E$9))</f>
        <v/>
      </c>
      <c r="BY55" s="18" t="str">
        <f>IF($C54&gt;$H$9,"",IF(MAX($C54:$AG54)&lt;$H$9,"",$H$9))</f>
        <v/>
      </c>
      <c r="BZ55" s="18" t="str">
        <f>IF($C54&gt;$K$9,"",IF(MAX($C54:$AG54)&lt;$K$9,"",$K$9))</f>
        <v/>
      </c>
      <c r="CA55" s="18" t="str">
        <f>IF($C54&gt;$N$9,"",IF(MAX($C54:$AG54)&lt;$N$9,"",$N$9))</f>
        <v/>
      </c>
      <c r="CB55" s="18" t="str">
        <f>IF($C54&gt;$Q$9,"",IF(MAX($C54:$AG54)&lt;$Q$9,"",$Q$9))</f>
        <v/>
      </c>
      <c r="CC55" s="18" t="str">
        <f>IF($C54&gt;$T$9,"",IF(MAX($C54:$AG54)&lt;$T$9,"",$T$9))</f>
        <v/>
      </c>
      <c r="CD55" s="18" t="str">
        <f>IF($C54&gt;$W$9,"",IF(MAX($C54:$AG54)&lt;$W$9,"",$W$9))</f>
        <v/>
      </c>
      <c r="CE55" s="18" t="str">
        <f>IF($C54&gt;$Z$9,"",IF(MAX($C54:$AG54)&lt;$Z$9,"",$Z$9))</f>
        <v/>
      </c>
      <c r="CF55" s="18" t="str">
        <f>IF($C54&gt;$AC$9,"",IF(MAX($C54:$AG54)&lt;$AC$9,"",$AC$9))</f>
        <v/>
      </c>
      <c r="CG55" s="18" t="str">
        <f>IF($C54&gt;$AF$9,"",IF(MAX($C54:$AG54)&lt;$AF$9,"",$AF$9))</f>
        <v/>
      </c>
      <c r="CH55" s="18" t="str">
        <f>IF($C54&gt;$E$10,"",IF(MAX($C54:$AG54)&lt;$E$10,"",$E$10))</f>
        <v/>
      </c>
      <c r="CI55" s="18" t="str">
        <f>IF($C54&gt;$H$10,"",IF(MAX($C54:$AG54)&lt;$H$10,"",$H$10))</f>
        <v/>
      </c>
      <c r="CJ55" s="18" t="str">
        <f>IF($C54&gt;$K$10,"",IF(MAX($C54:$AG54)&lt;$K$10,"",$K$10))</f>
        <v/>
      </c>
      <c r="CK55" s="18" t="str">
        <f>IF($C54&gt;$N$10,"",IF(MAX($C54:$AG54)&lt;$N$10,"",$N$10))</f>
        <v/>
      </c>
      <c r="CL55" s="18" t="str">
        <f>IF($C54&gt;$Q$10,"",IF(MAX($C54:$AG54)&lt;$Q$10,"",$Q$10))</f>
        <v/>
      </c>
      <c r="CM55" s="18" t="str">
        <f>IF($C54&gt;$T$10,"",IF(MAX($C54:$AG54)&lt;$T$10,"",$T$10))</f>
        <v/>
      </c>
      <c r="CN55" s="18" t="str">
        <f>IF($C54&gt;$W$10,"",IF(MAX($C54:$AG54)&lt;$W$10,"",$W$10))</f>
        <v/>
      </c>
      <c r="CO55" s="18" t="str">
        <f>IF($C54&gt;$Z$10,"",IF(MAX($C54:$AG54)&lt;$Z$10,"",$Z$10))</f>
        <v/>
      </c>
      <c r="CP55" s="18" t="str">
        <f>IF($C54&gt;$AC$10,"",IF(MAX($C54:$AG54)&lt;$AC$10,"",$AC$10))</f>
        <v/>
      </c>
      <c r="CQ55" s="19" t="str">
        <f>IF($C54&gt;$AF$10,"",IF(MAX($C54:$AG54)&lt;$AF$10,"",$AF$10))</f>
        <v/>
      </c>
    </row>
    <row r="56" spans="1:95" ht="19.5" customHeight="1">
      <c r="A56" s="134" t="s">
        <v>7</v>
      </c>
      <c r="B56" s="135"/>
      <c r="C56" s="20" t="str">
        <f t="shared" ref="C56:AG56" si="83">IF(C54="","",IF($D$5&lt;=C54,IF($L$5&gt;=C54,IF(COUNT(MATCH(C54,$AT55:$CQ55,0))&gt;0,"","○"),""),""))</f>
        <v>○</v>
      </c>
      <c r="D56" s="20" t="str">
        <f t="shared" si="83"/>
        <v>○</v>
      </c>
      <c r="E56" s="20" t="str">
        <f t="shared" si="83"/>
        <v>○</v>
      </c>
      <c r="F56" s="20" t="str">
        <f t="shared" si="83"/>
        <v>○</v>
      </c>
      <c r="G56" s="20" t="str">
        <f t="shared" si="83"/>
        <v>○</v>
      </c>
      <c r="H56" s="20" t="str">
        <f t="shared" si="83"/>
        <v>○</v>
      </c>
      <c r="I56" s="20" t="str">
        <f t="shared" si="83"/>
        <v>○</v>
      </c>
      <c r="J56" s="20" t="str">
        <f t="shared" si="83"/>
        <v>○</v>
      </c>
      <c r="K56" s="20" t="str">
        <f t="shared" si="83"/>
        <v>○</v>
      </c>
      <c r="L56" s="20" t="str">
        <f t="shared" si="83"/>
        <v>○</v>
      </c>
      <c r="M56" s="20" t="str">
        <f t="shared" si="83"/>
        <v>○</v>
      </c>
      <c r="N56" s="20" t="str">
        <f t="shared" si="83"/>
        <v>○</v>
      </c>
      <c r="O56" s="20" t="str">
        <f t="shared" si="83"/>
        <v>○</v>
      </c>
      <c r="P56" s="20" t="str">
        <f t="shared" si="83"/>
        <v>○</v>
      </c>
      <c r="Q56" s="20" t="str">
        <f t="shared" si="83"/>
        <v>○</v>
      </c>
      <c r="R56" s="20" t="str">
        <f t="shared" si="83"/>
        <v>○</v>
      </c>
      <c r="S56" s="20" t="str">
        <f t="shared" si="83"/>
        <v>○</v>
      </c>
      <c r="T56" s="20" t="str">
        <f t="shared" si="83"/>
        <v>○</v>
      </c>
      <c r="U56" s="20" t="str">
        <f t="shared" si="83"/>
        <v>○</v>
      </c>
      <c r="V56" s="20" t="str">
        <f t="shared" si="83"/>
        <v>○</v>
      </c>
      <c r="W56" s="20" t="str">
        <f t="shared" si="83"/>
        <v>○</v>
      </c>
      <c r="X56" s="20" t="str">
        <f t="shared" si="83"/>
        <v>○</v>
      </c>
      <c r="Y56" s="20" t="str">
        <f t="shared" si="83"/>
        <v>○</v>
      </c>
      <c r="Z56" s="20" t="str">
        <f t="shared" si="83"/>
        <v>○</v>
      </c>
      <c r="AA56" s="20" t="str">
        <f t="shared" si="83"/>
        <v>○</v>
      </c>
      <c r="AB56" s="20" t="str">
        <f t="shared" si="83"/>
        <v>○</v>
      </c>
      <c r="AC56" s="20" t="str">
        <f t="shared" si="83"/>
        <v>○</v>
      </c>
      <c r="AD56" s="20" t="str">
        <f t="shared" si="83"/>
        <v>○</v>
      </c>
      <c r="AE56" s="20" t="str">
        <f t="shared" si="83"/>
        <v>○</v>
      </c>
      <c r="AF56" s="20" t="str">
        <f t="shared" si="83"/>
        <v>○</v>
      </c>
      <c r="AG56" s="20" t="str">
        <f t="shared" si="83"/>
        <v>○</v>
      </c>
      <c r="AH56" s="20">
        <f>COUNTIF(C56:AG56,"○")</f>
        <v>31</v>
      </c>
      <c r="AJ56" s="6">
        <f>$AH56</f>
        <v>31</v>
      </c>
      <c r="AK56" s="21"/>
      <c r="AQ56" s="6">
        <f>COUNTIFS(C56:AG56,"○",C55:AG55,$AQ$6)</f>
        <v>0</v>
      </c>
      <c r="AR56" s="6">
        <f>IF(AH56=0,"",IF(SUM(AQ54:AQ56)/AJ56&lt;0.285,SUM(AQ54:AQ56)/AJ56*AJ56,ROUNDUP(AH56*0.285,0)))</f>
        <v>8</v>
      </c>
      <c r="BY56" s="22"/>
      <c r="BZ56" s="22"/>
    </row>
    <row r="57" spans="1:95" ht="19.5" customHeight="1">
      <c r="A57" s="36" t="s">
        <v>29</v>
      </c>
      <c r="B57" s="20" t="s">
        <v>8</v>
      </c>
      <c r="C57" s="23" t="str">
        <f t="shared" ref="C57:AG57" si="84">IF(C56="","",IF(C55=$AE53,"○",IF(C55=$AF53,"○",IF(C55=$AG53,"○",""))))</f>
        <v/>
      </c>
      <c r="D57" s="23" t="str">
        <f t="shared" si="84"/>
        <v/>
      </c>
      <c r="E57" s="23" t="str">
        <f t="shared" si="84"/>
        <v/>
      </c>
      <c r="F57" s="23" t="str">
        <f t="shared" si="84"/>
        <v/>
      </c>
      <c r="G57" s="23" t="str">
        <f t="shared" si="84"/>
        <v/>
      </c>
      <c r="H57" s="23" t="str">
        <f t="shared" si="84"/>
        <v>○</v>
      </c>
      <c r="I57" s="23" t="str">
        <f t="shared" si="84"/>
        <v>○</v>
      </c>
      <c r="J57" s="23" t="str">
        <f t="shared" si="84"/>
        <v/>
      </c>
      <c r="K57" s="23" t="str">
        <f t="shared" si="84"/>
        <v/>
      </c>
      <c r="L57" s="23" t="str">
        <f t="shared" si="84"/>
        <v/>
      </c>
      <c r="M57" s="23" t="str">
        <f t="shared" si="84"/>
        <v/>
      </c>
      <c r="N57" s="23" t="str">
        <f t="shared" si="84"/>
        <v/>
      </c>
      <c r="O57" s="23" t="str">
        <f t="shared" si="84"/>
        <v>○</v>
      </c>
      <c r="P57" s="23" t="str">
        <f t="shared" si="84"/>
        <v>○</v>
      </c>
      <c r="Q57" s="23" t="str">
        <f t="shared" si="84"/>
        <v/>
      </c>
      <c r="R57" s="23" t="str">
        <f t="shared" si="84"/>
        <v/>
      </c>
      <c r="S57" s="23" t="str">
        <f t="shared" si="84"/>
        <v/>
      </c>
      <c r="T57" s="23" t="str">
        <f t="shared" si="84"/>
        <v/>
      </c>
      <c r="U57" s="23" t="str">
        <f t="shared" si="84"/>
        <v/>
      </c>
      <c r="V57" s="23" t="str">
        <f t="shared" si="84"/>
        <v>○</v>
      </c>
      <c r="W57" s="23" t="str">
        <f t="shared" si="84"/>
        <v>○</v>
      </c>
      <c r="X57" s="23" t="str">
        <f t="shared" si="84"/>
        <v/>
      </c>
      <c r="Y57" s="23" t="str">
        <f t="shared" si="84"/>
        <v/>
      </c>
      <c r="Z57" s="23" t="str">
        <f t="shared" si="84"/>
        <v/>
      </c>
      <c r="AA57" s="23" t="str">
        <f t="shared" si="84"/>
        <v/>
      </c>
      <c r="AB57" s="23" t="str">
        <f t="shared" si="84"/>
        <v/>
      </c>
      <c r="AC57" s="23" t="str">
        <f t="shared" si="84"/>
        <v>○</v>
      </c>
      <c r="AD57" s="23" t="str">
        <f t="shared" si="84"/>
        <v>○</v>
      </c>
      <c r="AE57" s="23" t="str">
        <f t="shared" si="84"/>
        <v/>
      </c>
      <c r="AF57" s="23" t="str">
        <f t="shared" si="84"/>
        <v/>
      </c>
      <c r="AG57" s="23" t="str">
        <f t="shared" si="84"/>
        <v/>
      </c>
      <c r="AH57" s="20">
        <f t="shared" ref="AH57" si="85">COUNTIF(C57:AG57,"○")</f>
        <v>8</v>
      </c>
      <c r="AK57" s="6">
        <f>$AH57</f>
        <v>8</v>
      </c>
      <c r="AU57" s="30">
        <f>IF($AE$3&lt;A53,"",A53)</f>
        <v>45474</v>
      </c>
      <c r="AV57" s="30">
        <f t="shared" ref="AV57:BZ57" si="86">IF($AE$3&lt;=C54,"",IF(MONTH(C54+1)=MONTH(C54),(C54+1),""))</f>
        <v>45475</v>
      </c>
      <c r="AW57" s="30">
        <f t="shared" si="86"/>
        <v>45476</v>
      </c>
      <c r="AX57" s="30">
        <f t="shared" si="86"/>
        <v>45477</v>
      </c>
      <c r="AY57" s="30">
        <f t="shared" si="86"/>
        <v>45478</v>
      </c>
      <c r="AZ57" s="30">
        <f t="shared" si="86"/>
        <v>45479</v>
      </c>
      <c r="BA57" s="30">
        <f t="shared" si="86"/>
        <v>45480</v>
      </c>
      <c r="BB57" s="30">
        <f t="shared" si="86"/>
        <v>45481</v>
      </c>
      <c r="BC57" s="30">
        <f t="shared" si="86"/>
        <v>45482</v>
      </c>
      <c r="BD57" s="30">
        <f t="shared" si="86"/>
        <v>45483</v>
      </c>
      <c r="BE57" s="30">
        <f t="shared" si="86"/>
        <v>45484</v>
      </c>
      <c r="BF57" s="30">
        <f t="shared" si="86"/>
        <v>45485</v>
      </c>
      <c r="BG57" s="30">
        <f t="shared" si="86"/>
        <v>45486</v>
      </c>
      <c r="BH57" s="30">
        <f t="shared" si="86"/>
        <v>45487</v>
      </c>
      <c r="BI57" s="30">
        <f t="shared" si="86"/>
        <v>45488</v>
      </c>
      <c r="BJ57" s="30">
        <f t="shared" si="86"/>
        <v>45489</v>
      </c>
      <c r="BK57" s="30">
        <f t="shared" si="86"/>
        <v>45490</v>
      </c>
      <c r="BL57" s="30">
        <f t="shared" si="86"/>
        <v>45491</v>
      </c>
      <c r="BM57" s="30">
        <f t="shared" si="86"/>
        <v>45492</v>
      </c>
      <c r="BN57" s="30">
        <f t="shared" si="86"/>
        <v>45493</v>
      </c>
      <c r="BO57" s="30">
        <f t="shared" si="86"/>
        <v>45494</v>
      </c>
      <c r="BP57" s="30">
        <f t="shared" si="86"/>
        <v>45495</v>
      </c>
      <c r="BQ57" s="30">
        <f t="shared" si="86"/>
        <v>45496</v>
      </c>
      <c r="BR57" s="30">
        <f t="shared" si="86"/>
        <v>45497</v>
      </c>
      <c r="BS57" s="30">
        <f t="shared" si="86"/>
        <v>45498</v>
      </c>
      <c r="BT57" s="30">
        <f t="shared" si="86"/>
        <v>45499</v>
      </c>
      <c r="BU57" s="30">
        <f t="shared" si="86"/>
        <v>45500</v>
      </c>
      <c r="BV57" s="30">
        <f t="shared" si="86"/>
        <v>45501</v>
      </c>
      <c r="BW57" s="30">
        <f t="shared" si="86"/>
        <v>45502</v>
      </c>
      <c r="BX57" s="30">
        <f t="shared" si="86"/>
        <v>45503</v>
      </c>
      <c r="BY57" s="30">
        <f t="shared" si="86"/>
        <v>45504</v>
      </c>
      <c r="BZ57" s="30" t="str">
        <f t="shared" si="86"/>
        <v/>
      </c>
    </row>
    <row r="58" spans="1:95" ht="19.5" customHeight="1">
      <c r="A58" s="136"/>
      <c r="B58" s="20" t="s">
        <v>9</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0">
        <f>AH57+COUNTIF(C58:AG58,"○")-COUNTIF(C58:AG58,"✕")</f>
        <v>8</v>
      </c>
      <c r="AL58" s="6">
        <f>$AH58</f>
        <v>8</v>
      </c>
      <c r="AN58" s="6">
        <f>COUNTIF(C58:AG58,"○")</f>
        <v>0</v>
      </c>
      <c r="AO58" s="6">
        <f>COUNTIF(C58:AG58,"✕")</f>
        <v>0</v>
      </c>
      <c r="AU58" s="1" t="str">
        <f t="shared" ref="AU58:BY58" si="87">IF($AF$2="○",IF(C57="○",IF(C58="","○",IF(C58="○","確認","")),IF(C58="○","○",IF(C57="○","",IF(C58="✕","確認","")))),IF(C57="○",IF(C58="","",IF(C58="○","確認","")),IF(C57="○","",IF(C58="✕","確認",""))))</f>
        <v/>
      </c>
      <c r="AV58" s="1" t="str">
        <f t="shared" si="87"/>
        <v/>
      </c>
      <c r="AW58" s="1" t="str">
        <f t="shared" si="87"/>
        <v/>
      </c>
      <c r="AX58" s="1" t="str">
        <f t="shared" si="87"/>
        <v/>
      </c>
      <c r="AY58" s="1" t="str">
        <f t="shared" si="87"/>
        <v/>
      </c>
      <c r="AZ58" s="1" t="str">
        <f t="shared" si="87"/>
        <v/>
      </c>
      <c r="BA58" s="1" t="str">
        <f t="shared" si="87"/>
        <v/>
      </c>
      <c r="BB58" s="1" t="str">
        <f t="shared" si="87"/>
        <v/>
      </c>
      <c r="BC58" s="1" t="str">
        <f t="shared" si="87"/>
        <v/>
      </c>
      <c r="BD58" s="1" t="str">
        <f t="shared" si="87"/>
        <v/>
      </c>
      <c r="BE58" s="1" t="str">
        <f t="shared" si="87"/>
        <v/>
      </c>
      <c r="BF58" s="1" t="str">
        <f t="shared" si="87"/>
        <v/>
      </c>
      <c r="BG58" s="1" t="str">
        <f t="shared" si="87"/>
        <v/>
      </c>
      <c r="BH58" s="1" t="str">
        <f t="shared" si="87"/>
        <v/>
      </c>
      <c r="BI58" s="1" t="str">
        <f t="shared" si="87"/>
        <v/>
      </c>
      <c r="BJ58" s="1" t="str">
        <f t="shared" si="87"/>
        <v/>
      </c>
      <c r="BK58" s="1" t="str">
        <f t="shared" si="87"/>
        <v/>
      </c>
      <c r="BL58" s="1" t="str">
        <f t="shared" si="87"/>
        <v/>
      </c>
      <c r="BM58" s="1" t="str">
        <f t="shared" si="87"/>
        <v/>
      </c>
      <c r="BN58" s="1" t="str">
        <f t="shared" si="87"/>
        <v/>
      </c>
      <c r="BO58" s="1" t="str">
        <f t="shared" si="87"/>
        <v/>
      </c>
      <c r="BP58" s="1" t="str">
        <f t="shared" si="87"/>
        <v/>
      </c>
      <c r="BQ58" s="1" t="str">
        <f t="shared" si="87"/>
        <v/>
      </c>
      <c r="BR58" s="1" t="str">
        <f t="shared" si="87"/>
        <v/>
      </c>
      <c r="BS58" s="1" t="str">
        <f t="shared" si="87"/>
        <v/>
      </c>
      <c r="BT58" s="1" t="str">
        <f t="shared" si="87"/>
        <v/>
      </c>
      <c r="BU58" s="1" t="str">
        <f t="shared" si="87"/>
        <v/>
      </c>
      <c r="BV58" s="1" t="str">
        <f t="shared" si="87"/>
        <v/>
      </c>
      <c r="BW58" s="1" t="str">
        <f t="shared" si="87"/>
        <v/>
      </c>
      <c r="BX58" s="1" t="str">
        <f t="shared" si="87"/>
        <v/>
      </c>
      <c r="BY58" s="1" t="str">
        <f t="shared" si="87"/>
        <v/>
      </c>
    </row>
    <row r="59" spans="1:95" ht="19.5" customHeight="1">
      <c r="A59" s="137"/>
      <c r="B59" s="20" t="s">
        <v>2</v>
      </c>
      <c r="C59" s="23" t="str">
        <f t="shared" ref="C59:AG59" si="88">IF($AF$2="○",IF(C57="○",IF(C58="","○",IF(C58="○","確認","")),IF(C58="○","○",IF(C57="○","",IF(C58="✕","確認","")))),IF(C57="○",IF(C58="","",IF(C58="○","確認","")),IF(C57="○","",IF(C58="✕","確認",""))))</f>
        <v/>
      </c>
      <c r="D59" s="23" t="str">
        <f t="shared" si="88"/>
        <v/>
      </c>
      <c r="E59" s="23" t="str">
        <f t="shared" si="88"/>
        <v/>
      </c>
      <c r="F59" s="23" t="str">
        <f t="shared" si="88"/>
        <v/>
      </c>
      <c r="G59" s="23" t="str">
        <f t="shared" si="88"/>
        <v/>
      </c>
      <c r="H59" s="23" t="str">
        <f t="shared" si="88"/>
        <v/>
      </c>
      <c r="I59" s="23" t="str">
        <f t="shared" si="88"/>
        <v/>
      </c>
      <c r="J59" s="23" t="str">
        <f t="shared" si="88"/>
        <v/>
      </c>
      <c r="K59" s="23" t="str">
        <f t="shared" si="88"/>
        <v/>
      </c>
      <c r="L59" s="23" t="str">
        <f t="shared" si="88"/>
        <v/>
      </c>
      <c r="M59" s="23" t="str">
        <f t="shared" si="88"/>
        <v/>
      </c>
      <c r="N59" s="23" t="str">
        <f t="shared" si="88"/>
        <v/>
      </c>
      <c r="O59" s="23" t="str">
        <f t="shared" si="88"/>
        <v/>
      </c>
      <c r="P59" s="23" t="str">
        <f t="shared" si="88"/>
        <v/>
      </c>
      <c r="Q59" s="23" t="str">
        <f t="shared" si="88"/>
        <v/>
      </c>
      <c r="R59" s="23" t="str">
        <f t="shared" si="88"/>
        <v/>
      </c>
      <c r="S59" s="23" t="str">
        <f t="shared" si="88"/>
        <v/>
      </c>
      <c r="T59" s="23" t="str">
        <f t="shared" si="88"/>
        <v/>
      </c>
      <c r="U59" s="23" t="str">
        <f t="shared" si="88"/>
        <v/>
      </c>
      <c r="V59" s="23" t="str">
        <f t="shared" si="88"/>
        <v/>
      </c>
      <c r="W59" s="23" t="str">
        <f t="shared" si="88"/>
        <v/>
      </c>
      <c r="X59" s="23" t="str">
        <f t="shared" si="88"/>
        <v/>
      </c>
      <c r="Y59" s="23" t="str">
        <f t="shared" si="88"/>
        <v/>
      </c>
      <c r="Z59" s="23" t="str">
        <f t="shared" si="88"/>
        <v/>
      </c>
      <c r="AA59" s="23" t="str">
        <f t="shared" si="88"/>
        <v/>
      </c>
      <c r="AB59" s="23" t="str">
        <f t="shared" si="88"/>
        <v/>
      </c>
      <c r="AC59" s="23" t="str">
        <f t="shared" si="88"/>
        <v/>
      </c>
      <c r="AD59" s="23" t="str">
        <f t="shared" si="88"/>
        <v/>
      </c>
      <c r="AE59" s="23" t="str">
        <f t="shared" si="88"/>
        <v/>
      </c>
      <c r="AF59" s="23" t="str">
        <f t="shared" si="88"/>
        <v/>
      </c>
      <c r="AG59" s="23" t="str">
        <f t="shared" si="88"/>
        <v/>
      </c>
      <c r="AH59" s="20">
        <f t="shared" ref="AH59" si="89">COUNTIF(C59:AG59,"○")</f>
        <v>0</v>
      </c>
      <c r="AM59" s="6">
        <f>$AH59</f>
        <v>0</v>
      </c>
      <c r="AP59" s="6">
        <f>COUNTIF(C59:AG59,"確認")</f>
        <v>0</v>
      </c>
      <c r="AT59" s="6">
        <f>COUNTIF(AU59:BY59,"確認")</f>
        <v>0</v>
      </c>
      <c r="AU59" s="1" t="str">
        <f t="shared" ref="AU59:BY59" si="90">IF(AU58=C59,"","確認")</f>
        <v/>
      </c>
      <c r="AV59" s="1" t="str">
        <f t="shared" si="90"/>
        <v/>
      </c>
      <c r="AW59" s="1" t="str">
        <f t="shared" si="90"/>
        <v/>
      </c>
      <c r="AX59" s="1" t="str">
        <f t="shared" si="90"/>
        <v/>
      </c>
      <c r="AY59" s="1" t="str">
        <f t="shared" si="90"/>
        <v/>
      </c>
      <c r="AZ59" s="1" t="str">
        <f t="shared" si="90"/>
        <v/>
      </c>
      <c r="BA59" s="1" t="str">
        <f t="shared" si="90"/>
        <v/>
      </c>
      <c r="BB59" s="1" t="str">
        <f t="shared" si="90"/>
        <v/>
      </c>
      <c r="BC59" s="1" t="str">
        <f t="shared" si="90"/>
        <v/>
      </c>
      <c r="BD59" s="1" t="str">
        <f t="shared" si="90"/>
        <v/>
      </c>
      <c r="BE59" s="1" t="str">
        <f t="shared" si="90"/>
        <v/>
      </c>
      <c r="BF59" s="1" t="str">
        <f t="shared" si="90"/>
        <v/>
      </c>
      <c r="BG59" s="1" t="str">
        <f t="shared" si="90"/>
        <v/>
      </c>
      <c r="BH59" s="1" t="str">
        <f t="shared" si="90"/>
        <v/>
      </c>
      <c r="BI59" s="1" t="str">
        <f t="shared" si="90"/>
        <v/>
      </c>
      <c r="BJ59" s="1" t="str">
        <f t="shared" si="90"/>
        <v/>
      </c>
      <c r="BK59" s="1" t="str">
        <f t="shared" si="90"/>
        <v/>
      </c>
      <c r="BL59" s="1" t="str">
        <f t="shared" si="90"/>
        <v/>
      </c>
      <c r="BM59" s="1" t="str">
        <f t="shared" si="90"/>
        <v/>
      </c>
      <c r="BN59" s="1" t="str">
        <f t="shared" si="90"/>
        <v/>
      </c>
      <c r="BO59" s="1" t="str">
        <f t="shared" si="90"/>
        <v/>
      </c>
      <c r="BP59" s="1" t="str">
        <f t="shared" si="90"/>
        <v/>
      </c>
      <c r="BQ59" s="1" t="str">
        <f t="shared" si="90"/>
        <v/>
      </c>
      <c r="BR59" s="1" t="str">
        <f t="shared" si="90"/>
        <v/>
      </c>
      <c r="BS59" s="1" t="str">
        <f t="shared" si="90"/>
        <v/>
      </c>
      <c r="BT59" s="1" t="str">
        <f t="shared" si="90"/>
        <v/>
      </c>
      <c r="BU59" s="1" t="str">
        <f t="shared" si="90"/>
        <v/>
      </c>
      <c r="BV59" s="1" t="str">
        <f t="shared" si="90"/>
        <v/>
      </c>
      <c r="BW59" s="1" t="str">
        <f t="shared" si="90"/>
        <v/>
      </c>
      <c r="BX59" s="1" t="str">
        <f t="shared" si="90"/>
        <v/>
      </c>
      <c r="BY59" s="1" t="str">
        <f t="shared" si="90"/>
        <v/>
      </c>
      <c r="BZ59" s="1" t="str">
        <f t="shared" ref="BZ59" si="91">IF($AF$2="○",IF(AH57="○",IF(AH58="","○",IF(AH58="○","確認","")),IF(AH58="○","○",IF(AH57="○","",IF(AH58="✕","確認","")))),IF(AH57="○",IF(AH58="","",IF(AH58="○","確認","")),IF(AH57="○","",IF(AH58="✕","確認",""))))</f>
        <v/>
      </c>
    </row>
    <row r="60" spans="1:95" ht="19.5" customHeight="1">
      <c r="C60" s="129" t="str">
        <f>IF(AH56=0,"",B57)</f>
        <v>計画</v>
      </c>
      <c r="D60" s="129"/>
      <c r="E60" s="130" t="str">
        <f>IF(AH56=0,"","週休２日")</f>
        <v>週休２日</v>
      </c>
      <c r="F60" s="130"/>
      <c r="G60" s="130" t="str">
        <f>IF(AH56=0,"",IF(SUM(AQ54:AQ56)/AJ56&lt;0.285,IF(SUM(AQ54:AQ56)/AJ56&lt;=AH57/AH56,"達成","未達成"),IF(AH57/AJ56&gt;=SUM(AQ54:AQ56)/AJ56,"達成","未達成")))</f>
        <v>達成</v>
      </c>
      <c r="H60" s="130"/>
      <c r="I60" s="131" t="str">
        <f>IF(AH56=0,"","現場閉所率")</f>
        <v>現場閉所率</v>
      </c>
      <c r="J60" s="131"/>
      <c r="K60" s="132">
        <f>IF(AH56=0,"",IF(AH56=0,0,ROUNDDOWN(AH57/AH56,4)))</f>
        <v>0.25800000000000001</v>
      </c>
      <c r="L60" s="132"/>
      <c r="N60" s="129" t="str">
        <f>IF(AH56=0,"",B58)</f>
        <v>変更</v>
      </c>
      <c r="O60" s="129"/>
      <c r="P60" s="130" t="str">
        <f>IF(AH56=0,"","週休２日")</f>
        <v>週休２日</v>
      </c>
      <c r="Q60" s="130"/>
      <c r="R60" s="130" t="str">
        <f>IF(AH56=0,"",IF(SUM(AQ54:AQ56)/AJ56&lt;0.285,IF(SUM(AQ54:AQ56)/AJ56&lt;=AH58/AH56,"達成","未達成"),IF(AH58/AJ56&gt;=SUM(AQ54:AQ56)/AJ56,"達成","未達成")))</f>
        <v>達成</v>
      </c>
      <c r="S60" s="130"/>
      <c r="T60" s="131" t="str">
        <f>IF(AH56=0,"","現場閉所率")</f>
        <v>現場閉所率</v>
      </c>
      <c r="U60" s="131"/>
      <c r="V60" s="132">
        <f>IF(AH56=0,"",IF(AH56=0,0,ROUNDDOWN(AH58/AH56,4)))</f>
        <v>0.25800000000000001</v>
      </c>
      <c r="W60" s="132"/>
      <c r="X60" s="25"/>
      <c r="Y60" s="129" t="str">
        <f>IF($AF$2="○",IF(AH56=0,"",B59),"")</f>
        <v/>
      </c>
      <c r="Z60" s="129"/>
      <c r="AA60" s="130" t="str">
        <f>IF($AF$2="○",IF(AH56=0,"","週休２日"),"")</f>
        <v/>
      </c>
      <c r="AB60" s="130"/>
      <c r="AC60" s="130" t="str">
        <f>IF($AF$2="○",IF(AH56=0,"",IF(SUM(AQ54:AQ56)/AJ56&lt;0.285,IF(SUM(AQ54:AQ56)/AJ56&lt;=AH59/AH56,"達成","未達成"),IF(AH59/AJ56&gt;=SUM(AQ54:AQ56)/AJ56,"達成","未達成"))),"")</f>
        <v/>
      </c>
      <c r="AD60" s="130"/>
      <c r="AE60" s="131" t="str">
        <f>IF($AF$2="○",IF(AH56=0,"","現場閉所率"),"")</f>
        <v/>
      </c>
      <c r="AF60" s="131"/>
      <c r="AG60" s="132" t="str">
        <f>IF($AF$2="○",IF(AH56=0,"",IF(AH56=0,0,ROUNDDOWN(AH59/AH56,4))),"")</f>
        <v/>
      </c>
      <c r="AH60" s="132"/>
      <c r="AQ60" s="24" t="str">
        <f>IF($AF$2="○",AC60,R60)</f>
        <v>達成</v>
      </c>
      <c r="AR60" s="24"/>
      <c r="AT60" s="1" t="str">
        <f>IF(AH56&lt;=0,"",IF((SUM(AQ54:AQ56)/AJ56)&lt;=AH58/AH56,"達成","未達成"))</f>
        <v>達成</v>
      </c>
    </row>
    <row r="61" spans="1:95" ht="19.5" customHeight="1">
      <c r="A61" s="101">
        <f t="shared" ref="A61" si="92">IF(MAX(C54:AG54)=$AE$3,"",IF(MAX(C54:AG54)=0,"",MAX(C54:AG54)+1))</f>
        <v>45505</v>
      </c>
      <c r="B61" s="101"/>
      <c r="S61" s="102" t="str">
        <f>IF(COUNTIF(C67:AG67,"確認")&gt;0,"入力確認",IF(AH64=0,IF(SUM(AH65:AH67)=0,"","入力確認"),IF($AF$2="",IF(COUNTIF(C67:AG67,"○")+COUNTIF(C67:AG67,"✕")=0,"","現場閉所 実績表に切替必要"),IF(AT67=0,"","変更手続き確認"))))</f>
        <v/>
      </c>
      <c r="T61" s="102"/>
      <c r="U61" s="102"/>
      <c r="V61" s="102"/>
      <c r="W61" s="102"/>
      <c r="X61" s="102"/>
      <c r="Y61" s="102"/>
      <c r="Z61" s="102"/>
      <c r="AA61" s="133" t="s">
        <v>30</v>
      </c>
      <c r="AB61" s="133"/>
      <c r="AC61" s="133"/>
      <c r="AD61" s="133"/>
      <c r="AE61" s="29" t="str">
        <f t="shared" ref="AE61" si="93">$AQ$7</f>
        <v>土</v>
      </c>
      <c r="AF61" s="29" t="str">
        <f t="shared" ref="AF61" si="94">$AQ$8</f>
        <v>日</v>
      </c>
      <c r="AG61" s="26">
        <f t="shared" ref="AG61" si="95">$AQ$6</f>
        <v>0</v>
      </c>
      <c r="AL61" s="14"/>
      <c r="AM61" s="14"/>
      <c r="AN61" s="14"/>
      <c r="AO61" s="14"/>
      <c r="AP61" s="14"/>
      <c r="AQ61" s="14"/>
    </row>
    <row r="62" spans="1:95" ht="19.5" customHeight="1">
      <c r="A62" s="105" t="s">
        <v>20</v>
      </c>
      <c r="B62" s="106"/>
      <c r="C62" s="15">
        <f>IF($AE$3&lt;A61,"",A61)</f>
        <v>45505</v>
      </c>
      <c r="D62" s="15">
        <f t="shared" ref="D62:G62" si="96">IF($AE$3&lt;=C62,"",IF(MONTH(C62+1)=MONTH(C62),(C62+1),""))</f>
        <v>45506</v>
      </c>
      <c r="E62" s="15">
        <f t="shared" si="96"/>
        <v>45507</v>
      </c>
      <c r="F62" s="15">
        <f t="shared" si="96"/>
        <v>45508</v>
      </c>
      <c r="G62" s="15">
        <f t="shared" si="96"/>
        <v>45509</v>
      </c>
      <c r="H62" s="15">
        <f>IF($AE$3&lt;=G62,"",IF(MONTH(G62+1)=MONTH(G62),(G62+1),""))</f>
        <v>45510</v>
      </c>
      <c r="I62" s="15">
        <f t="shared" ref="I62:AG62" si="97">IF($AE$3&lt;=H62,"",IF(MONTH(H62+1)=MONTH(H62),(H62+1),""))</f>
        <v>45511</v>
      </c>
      <c r="J62" s="15">
        <f t="shared" si="97"/>
        <v>45512</v>
      </c>
      <c r="K62" s="15">
        <f t="shared" si="97"/>
        <v>45513</v>
      </c>
      <c r="L62" s="15">
        <f t="shared" si="97"/>
        <v>45514</v>
      </c>
      <c r="M62" s="15">
        <f t="shared" si="97"/>
        <v>45515</v>
      </c>
      <c r="N62" s="15">
        <f t="shared" si="97"/>
        <v>45516</v>
      </c>
      <c r="O62" s="15">
        <f t="shared" si="97"/>
        <v>45517</v>
      </c>
      <c r="P62" s="15">
        <f t="shared" si="97"/>
        <v>45518</v>
      </c>
      <c r="Q62" s="15">
        <f t="shared" si="97"/>
        <v>45519</v>
      </c>
      <c r="R62" s="15">
        <f t="shared" si="97"/>
        <v>45520</v>
      </c>
      <c r="S62" s="15">
        <f t="shared" si="97"/>
        <v>45521</v>
      </c>
      <c r="T62" s="15">
        <f t="shared" si="97"/>
        <v>45522</v>
      </c>
      <c r="U62" s="15">
        <f t="shared" si="97"/>
        <v>45523</v>
      </c>
      <c r="V62" s="15">
        <f t="shared" si="97"/>
        <v>45524</v>
      </c>
      <c r="W62" s="15">
        <f t="shared" si="97"/>
        <v>45525</v>
      </c>
      <c r="X62" s="15">
        <f t="shared" si="97"/>
        <v>45526</v>
      </c>
      <c r="Y62" s="15">
        <f t="shared" si="97"/>
        <v>45527</v>
      </c>
      <c r="Z62" s="15">
        <f t="shared" si="97"/>
        <v>45528</v>
      </c>
      <c r="AA62" s="15">
        <f t="shared" si="97"/>
        <v>45529</v>
      </c>
      <c r="AB62" s="15">
        <f t="shared" si="97"/>
        <v>45530</v>
      </c>
      <c r="AC62" s="15">
        <f t="shared" si="97"/>
        <v>45531</v>
      </c>
      <c r="AD62" s="15">
        <f t="shared" si="97"/>
        <v>45532</v>
      </c>
      <c r="AE62" s="15">
        <f t="shared" si="97"/>
        <v>45533</v>
      </c>
      <c r="AF62" s="15">
        <f t="shared" si="97"/>
        <v>45534</v>
      </c>
      <c r="AG62" s="15">
        <f t="shared" si="97"/>
        <v>45535</v>
      </c>
      <c r="AH62" s="107" t="s">
        <v>27</v>
      </c>
      <c r="AK62" s="16"/>
      <c r="AQ62" s="6">
        <f>COUNTIFS(C64:AG64,"○",C63:AG63,$AQ$7)</f>
        <v>5</v>
      </c>
      <c r="AT62" s="6">
        <v>1</v>
      </c>
      <c r="AU62" s="6">
        <v>2</v>
      </c>
      <c r="AV62" s="6">
        <v>3</v>
      </c>
      <c r="AW62" s="6">
        <v>4</v>
      </c>
      <c r="AX62" s="6">
        <v>5</v>
      </c>
      <c r="AY62" s="6">
        <v>6</v>
      </c>
      <c r="AZ62" s="6">
        <v>7</v>
      </c>
      <c r="BA62" s="6">
        <v>8</v>
      </c>
      <c r="BB62" s="6">
        <v>9</v>
      </c>
      <c r="BC62" s="6">
        <v>10</v>
      </c>
      <c r="BD62" s="6">
        <v>11</v>
      </c>
      <c r="BE62" s="6">
        <v>12</v>
      </c>
      <c r="BF62" s="6">
        <v>13</v>
      </c>
      <c r="BG62" s="6">
        <v>14</v>
      </c>
      <c r="BH62" s="6">
        <v>15</v>
      </c>
      <c r="BI62" s="6">
        <v>16</v>
      </c>
      <c r="BJ62" s="6">
        <v>17</v>
      </c>
      <c r="BK62" s="6">
        <v>18</v>
      </c>
      <c r="BL62" s="6">
        <v>19</v>
      </c>
      <c r="BM62" s="6">
        <v>20</v>
      </c>
      <c r="BN62" s="6">
        <v>21</v>
      </c>
      <c r="BO62" s="6">
        <v>22</v>
      </c>
      <c r="BP62" s="6">
        <v>23</v>
      </c>
      <c r="BQ62" s="6">
        <v>24</v>
      </c>
      <c r="BR62" s="6">
        <v>25</v>
      </c>
      <c r="BS62" s="6">
        <v>26</v>
      </c>
      <c r="BT62" s="6">
        <v>27</v>
      </c>
      <c r="BU62" s="6">
        <v>28</v>
      </c>
      <c r="BV62" s="6">
        <v>29</v>
      </c>
      <c r="BW62" s="6">
        <v>30</v>
      </c>
      <c r="BX62" s="6">
        <v>31</v>
      </c>
      <c r="BY62" s="6">
        <v>32</v>
      </c>
      <c r="BZ62" s="6">
        <v>33</v>
      </c>
      <c r="CA62" s="6">
        <v>34</v>
      </c>
      <c r="CB62" s="6">
        <v>35</v>
      </c>
      <c r="CC62" s="6">
        <v>36</v>
      </c>
      <c r="CD62" s="6">
        <v>37</v>
      </c>
      <c r="CE62" s="6">
        <v>38</v>
      </c>
      <c r="CF62" s="6">
        <v>39</v>
      </c>
      <c r="CG62" s="6">
        <v>40</v>
      </c>
      <c r="CH62" s="6">
        <v>41</v>
      </c>
      <c r="CI62" s="6">
        <v>42</v>
      </c>
      <c r="CJ62" s="6">
        <v>43</v>
      </c>
      <c r="CK62" s="6">
        <v>44</v>
      </c>
      <c r="CL62" s="6">
        <v>45</v>
      </c>
      <c r="CM62" s="6">
        <v>46</v>
      </c>
      <c r="CN62" s="6">
        <v>47</v>
      </c>
      <c r="CO62" s="6">
        <v>48</v>
      </c>
      <c r="CP62" s="6">
        <v>49</v>
      </c>
      <c r="CQ62" s="6">
        <v>50</v>
      </c>
    </row>
    <row r="63" spans="1:95" ht="19.5" customHeight="1">
      <c r="A63" s="105" t="s">
        <v>28</v>
      </c>
      <c r="B63" s="106"/>
      <c r="C63" s="15" t="str">
        <f>IF(C62="","",TEXT(C62,"AAA"))</f>
        <v>木</v>
      </c>
      <c r="D63" s="15" t="str">
        <f t="shared" ref="D63:AG63" si="98">IF(D62="","",TEXT(D62,"AAA"))</f>
        <v>金</v>
      </c>
      <c r="E63" s="15" t="str">
        <f t="shared" si="98"/>
        <v>土</v>
      </c>
      <c r="F63" s="15" t="str">
        <f t="shared" si="98"/>
        <v>日</v>
      </c>
      <c r="G63" s="15" t="str">
        <f t="shared" si="98"/>
        <v>月</v>
      </c>
      <c r="H63" s="15" t="str">
        <f t="shared" si="98"/>
        <v>火</v>
      </c>
      <c r="I63" s="15" t="str">
        <f t="shared" si="98"/>
        <v>水</v>
      </c>
      <c r="J63" s="15" t="str">
        <f t="shared" si="98"/>
        <v>木</v>
      </c>
      <c r="K63" s="15" t="str">
        <f t="shared" si="98"/>
        <v>金</v>
      </c>
      <c r="L63" s="15" t="str">
        <f t="shared" si="98"/>
        <v>土</v>
      </c>
      <c r="M63" s="15" t="str">
        <f t="shared" si="98"/>
        <v>日</v>
      </c>
      <c r="N63" s="15" t="str">
        <f t="shared" si="98"/>
        <v>月</v>
      </c>
      <c r="O63" s="15" t="str">
        <f t="shared" si="98"/>
        <v>火</v>
      </c>
      <c r="P63" s="15" t="str">
        <f t="shared" si="98"/>
        <v>水</v>
      </c>
      <c r="Q63" s="15" t="str">
        <f t="shared" si="98"/>
        <v>木</v>
      </c>
      <c r="R63" s="15" t="str">
        <f t="shared" si="98"/>
        <v>金</v>
      </c>
      <c r="S63" s="15" t="str">
        <f t="shared" si="98"/>
        <v>土</v>
      </c>
      <c r="T63" s="15" t="str">
        <f t="shared" si="98"/>
        <v>日</v>
      </c>
      <c r="U63" s="15" t="str">
        <f t="shared" si="98"/>
        <v>月</v>
      </c>
      <c r="V63" s="15" t="str">
        <f t="shared" si="98"/>
        <v>火</v>
      </c>
      <c r="W63" s="15" t="str">
        <f t="shared" si="98"/>
        <v>水</v>
      </c>
      <c r="X63" s="15" t="str">
        <f t="shared" si="98"/>
        <v>木</v>
      </c>
      <c r="Y63" s="15" t="str">
        <f t="shared" si="98"/>
        <v>金</v>
      </c>
      <c r="Z63" s="15" t="str">
        <f t="shared" si="98"/>
        <v>土</v>
      </c>
      <c r="AA63" s="15" t="str">
        <f t="shared" si="98"/>
        <v>日</v>
      </c>
      <c r="AB63" s="15" t="str">
        <f t="shared" si="98"/>
        <v>月</v>
      </c>
      <c r="AC63" s="15" t="str">
        <f t="shared" si="98"/>
        <v>火</v>
      </c>
      <c r="AD63" s="15" t="str">
        <f t="shared" si="98"/>
        <v>水</v>
      </c>
      <c r="AE63" s="15" t="str">
        <f t="shared" si="98"/>
        <v>木</v>
      </c>
      <c r="AF63" s="15" t="str">
        <f t="shared" si="98"/>
        <v>金</v>
      </c>
      <c r="AG63" s="15" t="str">
        <f t="shared" si="98"/>
        <v>土</v>
      </c>
      <c r="AH63" s="108"/>
      <c r="AQ63" s="6">
        <f>COUNTIFS(C64:AG64,"○",C63:AG63,$AQ$8)</f>
        <v>4</v>
      </c>
      <c r="AT63" s="17">
        <f>IF($C62&gt;$E$6,"",IF(MAX($C62:$AG62)&lt;$E$6,"",$E$6))</f>
        <v>45517</v>
      </c>
      <c r="AU63" s="18">
        <f>IF($C62&gt;$H$6,"",IF(MAX($C62:$AG62)&lt;$H$6,"",$H$6))</f>
        <v>45518</v>
      </c>
      <c r="AV63" s="18">
        <f>IF($C62&gt;$K$6,"",IF(MAX($C62:$AG62)&lt;$K$6,"",$K$6))</f>
        <v>45519</v>
      </c>
      <c r="AW63" s="18" t="str">
        <f>IF($C62&gt;$N$6,"",IF(MAX($C62:$AG62)&lt;$N$6,"",$N$6))</f>
        <v/>
      </c>
      <c r="AX63" s="18" t="str">
        <f>IF($C62&gt;$Q$6,"",IF(MAX($C62:$AG62)&lt;$Q$6,"",$Q$6))</f>
        <v/>
      </c>
      <c r="AY63" s="18" t="str">
        <f>IF($C62&gt;$T$6,"",IF(MAX($C62:$AG62)&lt;$T$6,"",$T$6))</f>
        <v/>
      </c>
      <c r="AZ63" s="18" t="str">
        <f>IF($C62&gt;$W$6,"",IF(MAX($C62:$AG62)&lt;$W$6,"",$W$6))</f>
        <v/>
      </c>
      <c r="BA63" s="18" t="str">
        <f>IF($C62&gt;$Z$6,"",IF(MAX($C62:$AG62)&lt;$Z$6,"",$Z$6))</f>
        <v/>
      </c>
      <c r="BB63" s="18" t="str">
        <f>IF($C62&gt;$AC$6,"",IF(MAX($C62:$AG62)&lt;$AC$6,"",$AC$6))</f>
        <v/>
      </c>
      <c r="BC63" s="18" t="str">
        <f>IF($C62&gt;$AF$6,"",IF(MAX($C62:$AG62)&lt;$AF$6,"",$AF$6))</f>
        <v/>
      </c>
      <c r="BD63" s="18" t="str">
        <f>IF($C62&gt;$E$7,"",IF(MAX($C62:$AG62)&lt;$E$7,"",$E$7))</f>
        <v/>
      </c>
      <c r="BE63" s="18" t="str">
        <f>IF($C62&gt;$H$7,"",IF(MAX($C62:$AG62)&lt;$H$7,"",$H$7))</f>
        <v/>
      </c>
      <c r="BF63" s="18" t="str">
        <f>IF($C62&gt;$K$7,"",IF(MAX($C62:$AG62)&lt;$K$7,"",$K$7))</f>
        <v/>
      </c>
      <c r="BG63" s="18" t="str">
        <f>IF($C62&gt;$N$7,"",IF(MAX($C62:$AG62)&lt;$N$7,"",$N$7))</f>
        <v/>
      </c>
      <c r="BH63" s="18" t="str">
        <f>IF($C62&gt;$Q$7,"",IF(MAX($C62:$AG62)&lt;$Q$7,"",$Q$7))</f>
        <v/>
      </c>
      <c r="BI63" s="18" t="str">
        <f>IF($C62&gt;$T$7,"",IF(MAX($C62:$AG62)&lt;$T$7,"",$T$7))</f>
        <v/>
      </c>
      <c r="BJ63" s="18" t="str">
        <f>IF($C62&gt;$W$7,"",IF(MAX($C62:$AG62)&lt;$W$7,"",$W$7))</f>
        <v/>
      </c>
      <c r="BK63" s="18" t="str">
        <f>IF($C62&gt;$Z$7,"",IF(MAX($C62:$AG62)&lt;$Z$7,"",$Z$7))</f>
        <v/>
      </c>
      <c r="BL63" s="18" t="str">
        <f>IF($C62&gt;$AC$7,"",IF(MAX($C62:$AG62)&lt;$AC$7,"",$AC$7))</f>
        <v/>
      </c>
      <c r="BM63" s="18" t="str">
        <f>IF($C62&gt;$AF$7,"",IF(MAX($C62:$AG62)&lt;$AF$7,"",$AF$7))</f>
        <v/>
      </c>
      <c r="BN63" s="18" t="str">
        <f>IF($C62&gt;$E$8,"",IF(MAX($C62:$AG62)&lt;$E$8,"",$E$8))</f>
        <v/>
      </c>
      <c r="BO63" s="18" t="str">
        <f>IF($C62&gt;$H$8,"",IF(MAX($C62:$AG62)&lt;$H$8,"",$H$8))</f>
        <v/>
      </c>
      <c r="BP63" s="18" t="str">
        <f>IF($C62&gt;$K$8,"",IF(MAX($C62:$AG62)&lt;$K$8,"",$K$8))</f>
        <v/>
      </c>
      <c r="BQ63" s="18" t="str">
        <f>IF($C62&gt;$N$8,"",IF(MAX($C62:$AG62)&lt;$N$8,"",$N$8))</f>
        <v/>
      </c>
      <c r="BR63" s="18" t="str">
        <f>IF($C62&gt;$Q$8,"",IF(MAX($C62:$AG62)&lt;$Q$8,"",$Q$8))</f>
        <v/>
      </c>
      <c r="BS63" s="18" t="str">
        <f>IF($C62&gt;$T$8,"",IF(MAX($C62:$AG62)&lt;$T$8,"",$T$8))</f>
        <v/>
      </c>
      <c r="BT63" s="18" t="str">
        <f>IF($C62&gt;$W$8,"",IF(MAX($C62:$AG62)&lt;$W$8,"",$W$8))</f>
        <v/>
      </c>
      <c r="BU63" s="18" t="str">
        <f>IF($C62&gt;$Z$8,"",IF(MAX($C62:$AG62)&lt;$Z$8,"",$Z$8))</f>
        <v/>
      </c>
      <c r="BV63" s="18" t="str">
        <f>IF($C62&gt;$AC$8,"",IF(MAX($C62:$AG62)&lt;$AC$8,"",$AC$8))</f>
        <v/>
      </c>
      <c r="BW63" s="18" t="str">
        <f>IF($C62&gt;$AF$8,"",IF(MAX($C62:$AG62)&lt;$AF$8,"",$AF$8))</f>
        <v/>
      </c>
      <c r="BX63" s="18" t="str">
        <f>IF($C62&gt;$E$9,"",IF(MAX($C62:$AG62)&lt;$E$9,"",$E$9))</f>
        <v/>
      </c>
      <c r="BY63" s="18" t="str">
        <f>IF($C62&gt;$H$9,"",IF(MAX($C62:$AG62)&lt;$H$9,"",$H$9))</f>
        <v/>
      </c>
      <c r="BZ63" s="18" t="str">
        <f>IF($C62&gt;$K$9,"",IF(MAX($C62:$AG62)&lt;$K$9,"",$K$9))</f>
        <v/>
      </c>
      <c r="CA63" s="18" t="str">
        <f>IF($C62&gt;$N$9,"",IF(MAX($C62:$AG62)&lt;$N$9,"",$N$9))</f>
        <v/>
      </c>
      <c r="CB63" s="18" t="str">
        <f>IF($C62&gt;$Q$9,"",IF(MAX($C62:$AG62)&lt;$Q$9,"",$Q$9))</f>
        <v/>
      </c>
      <c r="CC63" s="18" t="str">
        <f>IF($C62&gt;$T$9,"",IF(MAX($C62:$AG62)&lt;$T$9,"",$T$9))</f>
        <v/>
      </c>
      <c r="CD63" s="18" t="str">
        <f>IF($C62&gt;$W$9,"",IF(MAX($C62:$AG62)&lt;$W$9,"",$W$9))</f>
        <v/>
      </c>
      <c r="CE63" s="18" t="str">
        <f>IF($C62&gt;$Z$9,"",IF(MAX($C62:$AG62)&lt;$Z$9,"",$Z$9))</f>
        <v/>
      </c>
      <c r="CF63" s="18" t="str">
        <f>IF($C62&gt;$AC$9,"",IF(MAX($C62:$AG62)&lt;$AC$9,"",$AC$9))</f>
        <v/>
      </c>
      <c r="CG63" s="18" t="str">
        <f>IF($C62&gt;$AF$9,"",IF(MAX($C62:$AG62)&lt;$AF$9,"",$AF$9))</f>
        <v/>
      </c>
      <c r="CH63" s="18" t="str">
        <f>IF($C62&gt;$E$10,"",IF(MAX($C62:$AG62)&lt;$E$10,"",$E$10))</f>
        <v/>
      </c>
      <c r="CI63" s="18" t="str">
        <f>IF($C62&gt;$H$10,"",IF(MAX($C62:$AG62)&lt;$H$10,"",$H$10))</f>
        <v/>
      </c>
      <c r="CJ63" s="18" t="str">
        <f>IF($C62&gt;$K$10,"",IF(MAX($C62:$AG62)&lt;$K$10,"",$K$10))</f>
        <v/>
      </c>
      <c r="CK63" s="18" t="str">
        <f>IF($C62&gt;$N$10,"",IF(MAX($C62:$AG62)&lt;$N$10,"",$N$10))</f>
        <v/>
      </c>
      <c r="CL63" s="18" t="str">
        <f>IF($C62&gt;$Q$10,"",IF(MAX($C62:$AG62)&lt;$Q$10,"",$Q$10))</f>
        <v/>
      </c>
      <c r="CM63" s="18" t="str">
        <f>IF($C62&gt;$T$10,"",IF(MAX($C62:$AG62)&lt;$T$10,"",$T$10))</f>
        <v/>
      </c>
      <c r="CN63" s="18" t="str">
        <f>IF($C62&gt;$W$10,"",IF(MAX($C62:$AG62)&lt;$W$10,"",$W$10))</f>
        <v/>
      </c>
      <c r="CO63" s="18" t="str">
        <f>IF($C62&gt;$Z$10,"",IF(MAX($C62:$AG62)&lt;$Z$10,"",$Z$10))</f>
        <v/>
      </c>
      <c r="CP63" s="18" t="str">
        <f>IF($C62&gt;$AC$10,"",IF(MAX($C62:$AG62)&lt;$AC$10,"",$AC$10))</f>
        <v/>
      </c>
      <c r="CQ63" s="19" t="str">
        <f>IF($C62&gt;$AF$10,"",IF(MAX($C62:$AG62)&lt;$AF$10,"",$AF$10))</f>
        <v/>
      </c>
    </row>
    <row r="64" spans="1:95" ht="19.5" customHeight="1">
      <c r="A64" s="134" t="s">
        <v>7</v>
      </c>
      <c r="B64" s="135"/>
      <c r="C64" s="20" t="str">
        <f t="shared" ref="C64:AG64" si="99">IF(C62="","",IF($D$5&lt;=C62,IF($L$5&gt;=C62,IF(COUNT(MATCH(C62,$AT63:$CQ63,0))&gt;0,"","○"),""),""))</f>
        <v>○</v>
      </c>
      <c r="D64" s="20" t="str">
        <f t="shared" si="99"/>
        <v>○</v>
      </c>
      <c r="E64" s="20" t="str">
        <f t="shared" si="99"/>
        <v>○</v>
      </c>
      <c r="F64" s="20" t="str">
        <f t="shared" si="99"/>
        <v>○</v>
      </c>
      <c r="G64" s="20" t="str">
        <f t="shared" si="99"/>
        <v>○</v>
      </c>
      <c r="H64" s="20" t="str">
        <f t="shared" si="99"/>
        <v>○</v>
      </c>
      <c r="I64" s="20" t="str">
        <f t="shared" si="99"/>
        <v>○</v>
      </c>
      <c r="J64" s="20" t="str">
        <f t="shared" si="99"/>
        <v>○</v>
      </c>
      <c r="K64" s="20" t="str">
        <f t="shared" si="99"/>
        <v>○</v>
      </c>
      <c r="L64" s="20" t="str">
        <f t="shared" si="99"/>
        <v>○</v>
      </c>
      <c r="M64" s="20" t="str">
        <f t="shared" si="99"/>
        <v>○</v>
      </c>
      <c r="N64" s="20" t="str">
        <f t="shared" si="99"/>
        <v>○</v>
      </c>
      <c r="O64" s="20" t="str">
        <f t="shared" si="99"/>
        <v/>
      </c>
      <c r="P64" s="20" t="str">
        <f t="shared" si="99"/>
        <v/>
      </c>
      <c r="Q64" s="20" t="str">
        <f t="shared" si="99"/>
        <v/>
      </c>
      <c r="R64" s="20" t="str">
        <f t="shared" si="99"/>
        <v>○</v>
      </c>
      <c r="S64" s="20" t="str">
        <f t="shared" si="99"/>
        <v>○</v>
      </c>
      <c r="T64" s="20" t="str">
        <f t="shared" si="99"/>
        <v>○</v>
      </c>
      <c r="U64" s="20" t="str">
        <f t="shared" si="99"/>
        <v>○</v>
      </c>
      <c r="V64" s="20" t="str">
        <f t="shared" si="99"/>
        <v>○</v>
      </c>
      <c r="W64" s="20" t="str">
        <f t="shared" si="99"/>
        <v>○</v>
      </c>
      <c r="X64" s="20" t="str">
        <f t="shared" si="99"/>
        <v>○</v>
      </c>
      <c r="Y64" s="20" t="str">
        <f t="shared" si="99"/>
        <v>○</v>
      </c>
      <c r="Z64" s="20" t="str">
        <f t="shared" si="99"/>
        <v>○</v>
      </c>
      <c r="AA64" s="20" t="str">
        <f t="shared" si="99"/>
        <v>○</v>
      </c>
      <c r="AB64" s="20" t="str">
        <f t="shared" si="99"/>
        <v>○</v>
      </c>
      <c r="AC64" s="20" t="str">
        <f t="shared" si="99"/>
        <v>○</v>
      </c>
      <c r="AD64" s="20" t="str">
        <f t="shared" si="99"/>
        <v>○</v>
      </c>
      <c r="AE64" s="20" t="str">
        <f t="shared" si="99"/>
        <v>○</v>
      </c>
      <c r="AF64" s="20" t="str">
        <f t="shared" si="99"/>
        <v>○</v>
      </c>
      <c r="AG64" s="20" t="str">
        <f t="shared" si="99"/>
        <v>○</v>
      </c>
      <c r="AH64" s="20">
        <f>COUNTIF(C64:AG64,"○")</f>
        <v>28</v>
      </c>
      <c r="AJ64" s="6">
        <f>$AH64</f>
        <v>28</v>
      </c>
      <c r="AK64" s="21"/>
      <c r="AQ64" s="6">
        <f>COUNTIFS(C64:AG64,"○",C63:AG63,$AQ$6)</f>
        <v>0</v>
      </c>
      <c r="AR64" s="6">
        <f>IF(AH64=0,"",IF(SUM(AQ62:AQ64)/AJ64&lt;0.285,SUM(AQ62:AQ64)/AJ64*AJ64,ROUNDUP(AH64*0.285,0)))</f>
        <v>8</v>
      </c>
      <c r="BY64" s="22"/>
      <c r="BZ64" s="22"/>
    </row>
    <row r="65" spans="1:95" ht="19.5" customHeight="1">
      <c r="A65" s="36" t="s">
        <v>29</v>
      </c>
      <c r="B65" s="20" t="s">
        <v>8</v>
      </c>
      <c r="C65" s="23" t="str">
        <f t="shared" ref="C65:AG65" si="100">IF(C64="","",IF(C63=$AE61,"○",IF(C63=$AF61,"○",IF(C63=$AG61,"○",""))))</f>
        <v/>
      </c>
      <c r="D65" s="23" t="str">
        <f t="shared" si="100"/>
        <v/>
      </c>
      <c r="E65" s="23" t="str">
        <f t="shared" si="100"/>
        <v>○</v>
      </c>
      <c r="F65" s="23" t="str">
        <f t="shared" si="100"/>
        <v>○</v>
      </c>
      <c r="G65" s="23" t="str">
        <f t="shared" si="100"/>
        <v/>
      </c>
      <c r="H65" s="23" t="str">
        <f t="shared" si="100"/>
        <v/>
      </c>
      <c r="I65" s="23" t="str">
        <f t="shared" si="100"/>
        <v/>
      </c>
      <c r="J65" s="23" t="str">
        <f t="shared" si="100"/>
        <v/>
      </c>
      <c r="K65" s="23" t="str">
        <f t="shared" si="100"/>
        <v/>
      </c>
      <c r="L65" s="23" t="str">
        <f t="shared" si="100"/>
        <v>○</v>
      </c>
      <c r="M65" s="23" t="str">
        <f t="shared" si="100"/>
        <v>○</v>
      </c>
      <c r="N65" s="23" t="str">
        <f t="shared" si="100"/>
        <v/>
      </c>
      <c r="O65" s="23" t="str">
        <f t="shared" si="100"/>
        <v/>
      </c>
      <c r="P65" s="23" t="str">
        <f t="shared" si="100"/>
        <v/>
      </c>
      <c r="Q65" s="23" t="str">
        <f t="shared" si="100"/>
        <v/>
      </c>
      <c r="R65" s="23" t="str">
        <f t="shared" si="100"/>
        <v/>
      </c>
      <c r="S65" s="23" t="str">
        <f t="shared" si="100"/>
        <v>○</v>
      </c>
      <c r="T65" s="23" t="str">
        <f t="shared" si="100"/>
        <v>○</v>
      </c>
      <c r="U65" s="23" t="str">
        <f t="shared" si="100"/>
        <v/>
      </c>
      <c r="V65" s="23" t="str">
        <f t="shared" si="100"/>
        <v/>
      </c>
      <c r="W65" s="23" t="str">
        <f t="shared" si="100"/>
        <v/>
      </c>
      <c r="X65" s="23" t="str">
        <f t="shared" si="100"/>
        <v/>
      </c>
      <c r="Y65" s="23" t="str">
        <f t="shared" si="100"/>
        <v/>
      </c>
      <c r="Z65" s="23" t="str">
        <f t="shared" si="100"/>
        <v>○</v>
      </c>
      <c r="AA65" s="23" t="str">
        <f t="shared" si="100"/>
        <v>○</v>
      </c>
      <c r="AB65" s="23" t="str">
        <f t="shared" si="100"/>
        <v/>
      </c>
      <c r="AC65" s="23" t="str">
        <f t="shared" si="100"/>
        <v/>
      </c>
      <c r="AD65" s="23" t="str">
        <f t="shared" si="100"/>
        <v/>
      </c>
      <c r="AE65" s="23" t="str">
        <f t="shared" si="100"/>
        <v/>
      </c>
      <c r="AF65" s="23" t="str">
        <f t="shared" si="100"/>
        <v/>
      </c>
      <c r="AG65" s="23" t="str">
        <f t="shared" si="100"/>
        <v>○</v>
      </c>
      <c r="AH65" s="20">
        <f t="shared" ref="AH65" si="101">COUNTIF(C65:AG65,"○")</f>
        <v>9</v>
      </c>
      <c r="AK65" s="6">
        <f>$AH65</f>
        <v>9</v>
      </c>
      <c r="AU65" s="30">
        <f>IF($AE$3&lt;A61,"",A61)</f>
        <v>45505</v>
      </c>
      <c r="AV65" s="30">
        <f t="shared" ref="AV65:BZ65" si="102">IF($AE$3&lt;=C62,"",IF(MONTH(C62+1)=MONTH(C62),(C62+1),""))</f>
        <v>45506</v>
      </c>
      <c r="AW65" s="30">
        <f t="shared" si="102"/>
        <v>45507</v>
      </c>
      <c r="AX65" s="30">
        <f t="shared" si="102"/>
        <v>45508</v>
      </c>
      <c r="AY65" s="30">
        <f t="shared" si="102"/>
        <v>45509</v>
      </c>
      <c r="AZ65" s="30">
        <f t="shared" si="102"/>
        <v>45510</v>
      </c>
      <c r="BA65" s="30">
        <f t="shared" si="102"/>
        <v>45511</v>
      </c>
      <c r="BB65" s="30">
        <f t="shared" si="102"/>
        <v>45512</v>
      </c>
      <c r="BC65" s="30">
        <f t="shared" si="102"/>
        <v>45513</v>
      </c>
      <c r="BD65" s="30">
        <f t="shared" si="102"/>
        <v>45514</v>
      </c>
      <c r="BE65" s="30">
        <f t="shared" si="102"/>
        <v>45515</v>
      </c>
      <c r="BF65" s="30">
        <f t="shared" si="102"/>
        <v>45516</v>
      </c>
      <c r="BG65" s="30">
        <f t="shared" si="102"/>
        <v>45517</v>
      </c>
      <c r="BH65" s="30">
        <f t="shared" si="102"/>
        <v>45518</v>
      </c>
      <c r="BI65" s="30">
        <f t="shared" si="102"/>
        <v>45519</v>
      </c>
      <c r="BJ65" s="30">
        <f t="shared" si="102"/>
        <v>45520</v>
      </c>
      <c r="BK65" s="30">
        <f t="shared" si="102"/>
        <v>45521</v>
      </c>
      <c r="BL65" s="30">
        <f t="shared" si="102"/>
        <v>45522</v>
      </c>
      <c r="BM65" s="30">
        <f t="shared" si="102"/>
        <v>45523</v>
      </c>
      <c r="BN65" s="30">
        <f t="shared" si="102"/>
        <v>45524</v>
      </c>
      <c r="BO65" s="30">
        <f t="shared" si="102"/>
        <v>45525</v>
      </c>
      <c r="BP65" s="30">
        <f t="shared" si="102"/>
        <v>45526</v>
      </c>
      <c r="BQ65" s="30">
        <f t="shared" si="102"/>
        <v>45527</v>
      </c>
      <c r="BR65" s="30">
        <f t="shared" si="102"/>
        <v>45528</v>
      </c>
      <c r="BS65" s="30">
        <f t="shared" si="102"/>
        <v>45529</v>
      </c>
      <c r="BT65" s="30">
        <f t="shared" si="102"/>
        <v>45530</v>
      </c>
      <c r="BU65" s="30">
        <f t="shared" si="102"/>
        <v>45531</v>
      </c>
      <c r="BV65" s="30">
        <f t="shared" si="102"/>
        <v>45532</v>
      </c>
      <c r="BW65" s="30">
        <f t="shared" si="102"/>
        <v>45533</v>
      </c>
      <c r="BX65" s="30">
        <f t="shared" si="102"/>
        <v>45534</v>
      </c>
      <c r="BY65" s="30">
        <f t="shared" si="102"/>
        <v>45535</v>
      </c>
      <c r="BZ65" s="30" t="str">
        <f t="shared" si="102"/>
        <v/>
      </c>
    </row>
    <row r="66" spans="1:95" ht="19.5" customHeight="1">
      <c r="A66" s="136"/>
      <c r="B66" s="20" t="s">
        <v>9</v>
      </c>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0">
        <f>AH65+COUNTIF(C66:AG66,"○")-COUNTIF(C66:AG66,"✕")</f>
        <v>9</v>
      </c>
      <c r="AL66" s="6">
        <f>$AH66</f>
        <v>9</v>
      </c>
      <c r="AN66" s="6">
        <f>COUNTIF(C66:AG66,"○")</f>
        <v>0</v>
      </c>
      <c r="AO66" s="6">
        <f>COUNTIF(C66:AG66,"✕")</f>
        <v>0</v>
      </c>
      <c r="AU66" s="1" t="str">
        <f t="shared" ref="AU66:BY66" si="103">IF($AF$2="○",IF(C65="○",IF(C66="","○",IF(C66="○","確認","")),IF(C66="○","○",IF(C65="○","",IF(C66="✕","確認","")))),IF(C65="○",IF(C66="","",IF(C66="○","確認","")),IF(C65="○","",IF(C66="✕","確認",""))))</f>
        <v/>
      </c>
      <c r="AV66" s="1" t="str">
        <f t="shared" si="103"/>
        <v/>
      </c>
      <c r="AW66" s="1" t="str">
        <f t="shared" si="103"/>
        <v/>
      </c>
      <c r="AX66" s="1" t="str">
        <f t="shared" si="103"/>
        <v/>
      </c>
      <c r="AY66" s="1" t="str">
        <f t="shared" si="103"/>
        <v/>
      </c>
      <c r="AZ66" s="1" t="str">
        <f t="shared" si="103"/>
        <v/>
      </c>
      <c r="BA66" s="1" t="str">
        <f t="shared" si="103"/>
        <v/>
      </c>
      <c r="BB66" s="1" t="str">
        <f t="shared" si="103"/>
        <v/>
      </c>
      <c r="BC66" s="1" t="str">
        <f t="shared" si="103"/>
        <v/>
      </c>
      <c r="BD66" s="1" t="str">
        <f t="shared" si="103"/>
        <v/>
      </c>
      <c r="BE66" s="1" t="str">
        <f t="shared" si="103"/>
        <v/>
      </c>
      <c r="BF66" s="1" t="str">
        <f t="shared" si="103"/>
        <v/>
      </c>
      <c r="BG66" s="1" t="str">
        <f t="shared" si="103"/>
        <v/>
      </c>
      <c r="BH66" s="1" t="str">
        <f t="shared" si="103"/>
        <v/>
      </c>
      <c r="BI66" s="1" t="str">
        <f t="shared" si="103"/>
        <v/>
      </c>
      <c r="BJ66" s="1" t="str">
        <f t="shared" si="103"/>
        <v/>
      </c>
      <c r="BK66" s="1" t="str">
        <f t="shared" si="103"/>
        <v/>
      </c>
      <c r="BL66" s="1" t="str">
        <f t="shared" si="103"/>
        <v/>
      </c>
      <c r="BM66" s="1" t="str">
        <f t="shared" si="103"/>
        <v/>
      </c>
      <c r="BN66" s="1" t="str">
        <f t="shared" si="103"/>
        <v/>
      </c>
      <c r="BO66" s="1" t="str">
        <f t="shared" si="103"/>
        <v/>
      </c>
      <c r="BP66" s="1" t="str">
        <f t="shared" si="103"/>
        <v/>
      </c>
      <c r="BQ66" s="1" t="str">
        <f t="shared" si="103"/>
        <v/>
      </c>
      <c r="BR66" s="1" t="str">
        <f t="shared" si="103"/>
        <v/>
      </c>
      <c r="BS66" s="1" t="str">
        <f t="shared" si="103"/>
        <v/>
      </c>
      <c r="BT66" s="1" t="str">
        <f t="shared" si="103"/>
        <v/>
      </c>
      <c r="BU66" s="1" t="str">
        <f t="shared" si="103"/>
        <v/>
      </c>
      <c r="BV66" s="1" t="str">
        <f t="shared" si="103"/>
        <v/>
      </c>
      <c r="BW66" s="1" t="str">
        <f t="shared" si="103"/>
        <v/>
      </c>
      <c r="BX66" s="1" t="str">
        <f t="shared" si="103"/>
        <v/>
      </c>
      <c r="BY66" s="1" t="str">
        <f t="shared" si="103"/>
        <v/>
      </c>
    </row>
    <row r="67" spans="1:95" ht="19.5" customHeight="1">
      <c r="A67" s="137"/>
      <c r="B67" s="20" t="s">
        <v>2</v>
      </c>
      <c r="C67" s="23" t="str">
        <f t="shared" ref="C67:AG67" si="104">IF($AF$2="○",IF(C65="○",IF(C66="","○",IF(C66="○","確認","")),IF(C66="○","○",IF(C65="○","",IF(C66="✕","確認","")))),IF(C65="○",IF(C66="","",IF(C66="○","確認","")),IF(C65="○","",IF(C66="✕","確認",""))))</f>
        <v/>
      </c>
      <c r="D67" s="23" t="str">
        <f t="shared" si="104"/>
        <v/>
      </c>
      <c r="E67" s="23" t="str">
        <f t="shared" si="104"/>
        <v/>
      </c>
      <c r="F67" s="23" t="str">
        <f t="shared" si="104"/>
        <v/>
      </c>
      <c r="G67" s="23" t="str">
        <f t="shared" si="104"/>
        <v/>
      </c>
      <c r="H67" s="23" t="str">
        <f t="shared" si="104"/>
        <v/>
      </c>
      <c r="I67" s="23" t="str">
        <f t="shared" si="104"/>
        <v/>
      </c>
      <c r="J67" s="23" t="str">
        <f t="shared" si="104"/>
        <v/>
      </c>
      <c r="K67" s="23" t="str">
        <f t="shared" si="104"/>
        <v/>
      </c>
      <c r="L67" s="23" t="str">
        <f t="shared" si="104"/>
        <v/>
      </c>
      <c r="M67" s="23" t="str">
        <f t="shared" si="104"/>
        <v/>
      </c>
      <c r="N67" s="23" t="str">
        <f t="shared" si="104"/>
        <v/>
      </c>
      <c r="O67" s="23" t="str">
        <f t="shared" si="104"/>
        <v/>
      </c>
      <c r="P67" s="23" t="str">
        <f t="shared" si="104"/>
        <v/>
      </c>
      <c r="Q67" s="23" t="str">
        <f t="shared" si="104"/>
        <v/>
      </c>
      <c r="R67" s="23" t="str">
        <f t="shared" si="104"/>
        <v/>
      </c>
      <c r="S67" s="23" t="str">
        <f t="shared" si="104"/>
        <v/>
      </c>
      <c r="T67" s="23" t="str">
        <f t="shared" si="104"/>
        <v/>
      </c>
      <c r="U67" s="23" t="str">
        <f t="shared" si="104"/>
        <v/>
      </c>
      <c r="V67" s="23" t="str">
        <f t="shared" si="104"/>
        <v/>
      </c>
      <c r="W67" s="23" t="str">
        <f t="shared" si="104"/>
        <v/>
      </c>
      <c r="X67" s="23" t="str">
        <f t="shared" si="104"/>
        <v/>
      </c>
      <c r="Y67" s="23" t="str">
        <f t="shared" si="104"/>
        <v/>
      </c>
      <c r="Z67" s="23" t="str">
        <f t="shared" si="104"/>
        <v/>
      </c>
      <c r="AA67" s="23" t="str">
        <f t="shared" si="104"/>
        <v/>
      </c>
      <c r="AB67" s="23" t="str">
        <f t="shared" si="104"/>
        <v/>
      </c>
      <c r="AC67" s="23" t="str">
        <f t="shared" si="104"/>
        <v/>
      </c>
      <c r="AD67" s="23" t="str">
        <f t="shared" si="104"/>
        <v/>
      </c>
      <c r="AE67" s="23" t="str">
        <f t="shared" si="104"/>
        <v/>
      </c>
      <c r="AF67" s="23" t="str">
        <f t="shared" si="104"/>
        <v/>
      </c>
      <c r="AG67" s="23" t="str">
        <f t="shared" si="104"/>
        <v/>
      </c>
      <c r="AH67" s="20">
        <f t="shared" ref="AH67" si="105">COUNTIF(C67:AG67,"○")</f>
        <v>0</v>
      </c>
      <c r="AM67" s="6">
        <f>$AH67</f>
        <v>0</v>
      </c>
      <c r="AP67" s="6">
        <f>COUNTIF(C67:AG67,"確認")</f>
        <v>0</v>
      </c>
      <c r="AT67" s="6">
        <f>COUNTIF(AU67:BY67,"確認")</f>
        <v>0</v>
      </c>
      <c r="AU67" s="1" t="str">
        <f t="shared" ref="AU67:BY67" si="106">IF(AU66=C67,"","確認")</f>
        <v/>
      </c>
      <c r="AV67" s="1" t="str">
        <f t="shared" si="106"/>
        <v/>
      </c>
      <c r="AW67" s="1" t="str">
        <f t="shared" si="106"/>
        <v/>
      </c>
      <c r="AX67" s="1" t="str">
        <f t="shared" si="106"/>
        <v/>
      </c>
      <c r="AY67" s="1" t="str">
        <f t="shared" si="106"/>
        <v/>
      </c>
      <c r="AZ67" s="1" t="str">
        <f t="shared" si="106"/>
        <v/>
      </c>
      <c r="BA67" s="1" t="str">
        <f t="shared" si="106"/>
        <v/>
      </c>
      <c r="BB67" s="1" t="str">
        <f t="shared" si="106"/>
        <v/>
      </c>
      <c r="BC67" s="1" t="str">
        <f t="shared" si="106"/>
        <v/>
      </c>
      <c r="BD67" s="1" t="str">
        <f t="shared" si="106"/>
        <v/>
      </c>
      <c r="BE67" s="1" t="str">
        <f t="shared" si="106"/>
        <v/>
      </c>
      <c r="BF67" s="1" t="str">
        <f t="shared" si="106"/>
        <v/>
      </c>
      <c r="BG67" s="1" t="str">
        <f t="shared" si="106"/>
        <v/>
      </c>
      <c r="BH67" s="1" t="str">
        <f t="shared" si="106"/>
        <v/>
      </c>
      <c r="BI67" s="1" t="str">
        <f t="shared" si="106"/>
        <v/>
      </c>
      <c r="BJ67" s="1" t="str">
        <f t="shared" si="106"/>
        <v/>
      </c>
      <c r="BK67" s="1" t="str">
        <f t="shared" si="106"/>
        <v/>
      </c>
      <c r="BL67" s="1" t="str">
        <f t="shared" si="106"/>
        <v/>
      </c>
      <c r="BM67" s="1" t="str">
        <f t="shared" si="106"/>
        <v/>
      </c>
      <c r="BN67" s="1" t="str">
        <f t="shared" si="106"/>
        <v/>
      </c>
      <c r="BO67" s="1" t="str">
        <f t="shared" si="106"/>
        <v/>
      </c>
      <c r="BP67" s="1" t="str">
        <f t="shared" si="106"/>
        <v/>
      </c>
      <c r="BQ67" s="1" t="str">
        <f t="shared" si="106"/>
        <v/>
      </c>
      <c r="BR67" s="1" t="str">
        <f t="shared" si="106"/>
        <v/>
      </c>
      <c r="BS67" s="1" t="str">
        <f t="shared" si="106"/>
        <v/>
      </c>
      <c r="BT67" s="1" t="str">
        <f t="shared" si="106"/>
        <v/>
      </c>
      <c r="BU67" s="1" t="str">
        <f t="shared" si="106"/>
        <v/>
      </c>
      <c r="BV67" s="1" t="str">
        <f t="shared" si="106"/>
        <v/>
      </c>
      <c r="BW67" s="1" t="str">
        <f t="shared" si="106"/>
        <v/>
      </c>
      <c r="BX67" s="1" t="str">
        <f t="shared" si="106"/>
        <v/>
      </c>
      <c r="BY67" s="1" t="str">
        <f t="shared" si="106"/>
        <v/>
      </c>
      <c r="BZ67" s="1" t="str">
        <f t="shared" ref="BZ67" si="107">IF($AF$2="○",IF(AH65="○",IF(AH66="","○",IF(AH66="○","確認","")),IF(AH66="○","○",IF(AH65="○","",IF(AH66="✕","確認","")))),IF(AH65="○",IF(AH66="","",IF(AH66="○","確認","")),IF(AH65="○","",IF(AH66="✕","確認",""))))</f>
        <v/>
      </c>
    </row>
    <row r="68" spans="1:95" ht="19.5" customHeight="1">
      <c r="C68" s="129" t="str">
        <f>IF(AH64=0,"",B65)</f>
        <v>計画</v>
      </c>
      <c r="D68" s="129"/>
      <c r="E68" s="130" t="str">
        <f>IF(AH64=0,"","週休２日")</f>
        <v>週休２日</v>
      </c>
      <c r="F68" s="130"/>
      <c r="G68" s="130" t="str">
        <f>IF(AH64=0,"",IF(SUM(AQ62:AQ64)/AJ64&lt;0.285,IF(SUM(AQ62:AQ64)/AJ64&lt;=AH65/AH64,"達成","未達成"),IF(AH65/AJ64&gt;=SUM(AQ62:AQ64)/AJ64,"達成","未達成")))</f>
        <v>達成</v>
      </c>
      <c r="H68" s="130"/>
      <c r="I68" s="131" t="str">
        <f>IF(AH64=0,"","現場閉所率")</f>
        <v>現場閉所率</v>
      </c>
      <c r="J68" s="131"/>
      <c r="K68" s="132">
        <f>IF(AH64=0,"",IF(AH64=0,0,ROUNDDOWN(AH65/AH64,4)))</f>
        <v>0.32140000000000002</v>
      </c>
      <c r="L68" s="132"/>
      <c r="N68" s="129" t="str">
        <f>IF(AH64=0,"",B66)</f>
        <v>変更</v>
      </c>
      <c r="O68" s="129"/>
      <c r="P68" s="130" t="str">
        <f>IF(AH64=0,"","週休２日")</f>
        <v>週休２日</v>
      </c>
      <c r="Q68" s="130"/>
      <c r="R68" s="130" t="str">
        <f>IF(AH64=0,"",IF(SUM(AQ62:AQ64)/AJ64&lt;0.285,IF(SUM(AQ62:AQ64)/AJ64&lt;=AH66/AH64,"達成","未達成"),IF(AH66/AJ64&gt;=SUM(AQ62:AQ64)/AJ64,"達成","未達成")))</f>
        <v>達成</v>
      </c>
      <c r="S68" s="130"/>
      <c r="T68" s="131" t="str">
        <f>IF(AH64=0,"","現場閉所率")</f>
        <v>現場閉所率</v>
      </c>
      <c r="U68" s="131"/>
      <c r="V68" s="132">
        <f>IF(AH64=0,"",IF(AH64=0,0,ROUNDDOWN(AH66/AH64,4)))</f>
        <v>0.32140000000000002</v>
      </c>
      <c r="W68" s="132"/>
      <c r="X68" s="25"/>
      <c r="Y68" s="129" t="str">
        <f>IF($AF$2="○",IF(AH64=0,"",B67),"")</f>
        <v/>
      </c>
      <c r="Z68" s="129"/>
      <c r="AA68" s="130" t="str">
        <f>IF($AF$2="○",IF(AH64=0,"","週休２日"),"")</f>
        <v/>
      </c>
      <c r="AB68" s="130"/>
      <c r="AC68" s="130" t="str">
        <f>IF($AF$2="○",IF(AH64=0,"",IF(SUM(AQ62:AQ64)/AJ64&lt;0.285,IF(SUM(AQ62:AQ64)/AJ64&lt;=AH67/AH64,"達成","未達成"),IF(AH67/AJ64&gt;=SUM(AQ62:AQ64)/AJ64,"達成","未達成"))),"")</f>
        <v/>
      </c>
      <c r="AD68" s="130"/>
      <c r="AE68" s="131" t="str">
        <f>IF($AF$2="○",IF(AH64=0,"","現場閉所率"),"")</f>
        <v/>
      </c>
      <c r="AF68" s="131"/>
      <c r="AG68" s="132" t="str">
        <f>IF($AF$2="○",IF(AH64=0,"",IF(AH64=0,0,ROUNDDOWN(AH67/AH64,4))),"")</f>
        <v/>
      </c>
      <c r="AH68" s="132"/>
      <c r="AQ68" s="24" t="str">
        <f>IF($AF$2="○",AC68,R68)</f>
        <v>達成</v>
      </c>
      <c r="AR68" s="24"/>
      <c r="AT68" s="1" t="str">
        <f>IF(AH64&lt;=0,"",IF((SUM(AQ62:AQ64)/AJ64)&lt;=AH66/AH64,"達成","未達成"))</f>
        <v>達成</v>
      </c>
    </row>
    <row r="69" spans="1:95" ht="19.5" customHeight="1">
      <c r="A69" s="101">
        <f t="shared" ref="A69" si="108">IF(MAX(C62:AG62)=$AE$3,"",IF(MAX(C62:AG62)=0,"",MAX(C62:AG62)+1))</f>
        <v>45536</v>
      </c>
      <c r="B69" s="101"/>
      <c r="S69" s="102" t="str">
        <f>IF(COUNTIF(C75:AG75,"確認")&gt;0,"入力確認",IF(AH72=0,IF(SUM(AH73:AH75)=0,"","入力確認"),IF($AF$2="",IF(COUNTIF(C75:AG75,"○")+COUNTIF(C75:AG75,"✕")=0,"","現場閉所 実績表に切替必要"),IF(AT75=0,"","変更手続き確認"))))</f>
        <v/>
      </c>
      <c r="T69" s="102"/>
      <c r="U69" s="102"/>
      <c r="V69" s="102"/>
      <c r="W69" s="102"/>
      <c r="X69" s="102"/>
      <c r="Y69" s="102"/>
      <c r="Z69" s="102"/>
      <c r="AA69" s="133" t="s">
        <v>30</v>
      </c>
      <c r="AB69" s="133"/>
      <c r="AC69" s="133"/>
      <c r="AD69" s="133"/>
      <c r="AE69" s="29" t="str">
        <f t="shared" ref="AE69" si="109">$AQ$7</f>
        <v>土</v>
      </c>
      <c r="AF69" s="29" t="str">
        <f t="shared" ref="AF69" si="110">$AQ$8</f>
        <v>日</v>
      </c>
      <c r="AG69" s="26">
        <f t="shared" ref="AG69" si="111">$AQ$6</f>
        <v>0</v>
      </c>
      <c r="AL69" s="14"/>
      <c r="AM69" s="14"/>
      <c r="AN69" s="14"/>
      <c r="AO69" s="14"/>
      <c r="AP69" s="14"/>
      <c r="AQ69" s="14"/>
    </row>
    <row r="70" spans="1:95" ht="19.5" customHeight="1">
      <c r="A70" s="105" t="s">
        <v>20</v>
      </c>
      <c r="B70" s="106"/>
      <c r="C70" s="15">
        <f>IF($AE$3&lt;A69,"",A69)</f>
        <v>45536</v>
      </c>
      <c r="D70" s="15">
        <f t="shared" ref="D70:G70" si="112">IF($AE$3&lt;=C70,"",IF(MONTH(C70+1)=MONTH(C70),(C70+1),""))</f>
        <v>45537</v>
      </c>
      <c r="E70" s="15">
        <f t="shared" si="112"/>
        <v>45538</v>
      </c>
      <c r="F70" s="15">
        <f t="shared" si="112"/>
        <v>45539</v>
      </c>
      <c r="G70" s="15">
        <f t="shared" si="112"/>
        <v>45540</v>
      </c>
      <c r="H70" s="15">
        <f>IF($AE$3&lt;=G70,"",IF(MONTH(G70+1)=MONTH(G70),(G70+1),""))</f>
        <v>45541</v>
      </c>
      <c r="I70" s="15">
        <f t="shared" ref="I70:AG70" si="113">IF($AE$3&lt;=H70,"",IF(MONTH(H70+1)=MONTH(H70),(H70+1),""))</f>
        <v>45542</v>
      </c>
      <c r="J70" s="15">
        <f t="shared" si="113"/>
        <v>45543</v>
      </c>
      <c r="K70" s="15">
        <f t="shared" si="113"/>
        <v>45544</v>
      </c>
      <c r="L70" s="15">
        <f t="shared" si="113"/>
        <v>45545</v>
      </c>
      <c r="M70" s="15">
        <f t="shared" si="113"/>
        <v>45546</v>
      </c>
      <c r="N70" s="15">
        <f t="shared" si="113"/>
        <v>45547</v>
      </c>
      <c r="O70" s="15">
        <f t="shared" si="113"/>
        <v>45548</v>
      </c>
      <c r="P70" s="15">
        <f t="shared" si="113"/>
        <v>45549</v>
      </c>
      <c r="Q70" s="15">
        <f t="shared" si="113"/>
        <v>45550</v>
      </c>
      <c r="R70" s="15">
        <f t="shared" si="113"/>
        <v>45551</v>
      </c>
      <c r="S70" s="15">
        <f t="shared" si="113"/>
        <v>45552</v>
      </c>
      <c r="T70" s="15">
        <f t="shared" si="113"/>
        <v>45553</v>
      </c>
      <c r="U70" s="15">
        <f t="shared" si="113"/>
        <v>45554</v>
      </c>
      <c r="V70" s="15">
        <f t="shared" si="113"/>
        <v>45555</v>
      </c>
      <c r="W70" s="15">
        <f t="shared" si="113"/>
        <v>45556</v>
      </c>
      <c r="X70" s="15">
        <f t="shared" si="113"/>
        <v>45557</v>
      </c>
      <c r="Y70" s="15">
        <f t="shared" si="113"/>
        <v>45558</v>
      </c>
      <c r="Z70" s="15">
        <f t="shared" si="113"/>
        <v>45559</v>
      </c>
      <c r="AA70" s="15">
        <f t="shared" si="113"/>
        <v>45560</v>
      </c>
      <c r="AB70" s="15">
        <f t="shared" si="113"/>
        <v>45561</v>
      </c>
      <c r="AC70" s="15">
        <f t="shared" si="113"/>
        <v>45562</v>
      </c>
      <c r="AD70" s="15">
        <f t="shared" si="113"/>
        <v>45563</v>
      </c>
      <c r="AE70" s="15">
        <f t="shared" si="113"/>
        <v>45564</v>
      </c>
      <c r="AF70" s="15">
        <f t="shared" si="113"/>
        <v>45565</v>
      </c>
      <c r="AG70" s="15" t="str">
        <f t="shared" si="113"/>
        <v/>
      </c>
      <c r="AH70" s="107" t="s">
        <v>27</v>
      </c>
      <c r="AK70" s="16"/>
      <c r="AQ70" s="6">
        <f>COUNTIFS(C72:AG72,"○",C71:AG71,$AQ$7)</f>
        <v>4</v>
      </c>
      <c r="AT70" s="6">
        <v>1</v>
      </c>
      <c r="AU70" s="6">
        <v>2</v>
      </c>
      <c r="AV70" s="6">
        <v>3</v>
      </c>
      <c r="AW70" s="6">
        <v>4</v>
      </c>
      <c r="AX70" s="6">
        <v>5</v>
      </c>
      <c r="AY70" s="6">
        <v>6</v>
      </c>
      <c r="AZ70" s="6">
        <v>7</v>
      </c>
      <c r="BA70" s="6">
        <v>8</v>
      </c>
      <c r="BB70" s="6">
        <v>9</v>
      </c>
      <c r="BC70" s="6">
        <v>10</v>
      </c>
      <c r="BD70" s="6">
        <v>11</v>
      </c>
      <c r="BE70" s="6">
        <v>12</v>
      </c>
      <c r="BF70" s="6">
        <v>13</v>
      </c>
      <c r="BG70" s="6">
        <v>14</v>
      </c>
      <c r="BH70" s="6">
        <v>15</v>
      </c>
      <c r="BI70" s="6">
        <v>16</v>
      </c>
      <c r="BJ70" s="6">
        <v>17</v>
      </c>
      <c r="BK70" s="6">
        <v>18</v>
      </c>
      <c r="BL70" s="6">
        <v>19</v>
      </c>
      <c r="BM70" s="6">
        <v>20</v>
      </c>
      <c r="BN70" s="6">
        <v>21</v>
      </c>
      <c r="BO70" s="6">
        <v>22</v>
      </c>
      <c r="BP70" s="6">
        <v>23</v>
      </c>
      <c r="BQ70" s="6">
        <v>24</v>
      </c>
      <c r="BR70" s="6">
        <v>25</v>
      </c>
      <c r="BS70" s="6">
        <v>26</v>
      </c>
      <c r="BT70" s="6">
        <v>27</v>
      </c>
      <c r="BU70" s="6">
        <v>28</v>
      </c>
      <c r="BV70" s="6">
        <v>29</v>
      </c>
      <c r="BW70" s="6">
        <v>30</v>
      </c>
      <c r="BX70" s="6">
        <v>31</v>
      </c>
      <c r="BY70" s="6">
        <v>32</v>
      </c>
      <c r="BZ70" s="6">
        <v>33</v>
      </c>
      <c r="CA70" s="6">
        <v>34</v>
      </c>
      <c r="CB70" s="6">
        <v>35</v>
      </c>
      <c r="CC70" s="6">
        <v>36</v>
      </c>
      <c r="CD70" s="6">
        <v>37</v>
      </c>
      <c r="CE70" s="6">
        <v>38</v>
      </c>
      <c r="CF70" s="6">
        <v>39</v>
      </c>
      <c r="CG70" s="6">
        <v>40</v>
      </c>
      <c r="CH70" s="6">
        <v>41</v>
      </c>
      <c r="CI70" s="6">
        <v>42</v>
      </c>
      <c r="CJ70" s="6">
        <v>43</v>
      </c>
      <c r="CK70" s="6">
        <v>44</v>
      </c>
      <c r="CL70" s="6">
        <v>45</v>
      </c>
      <c r="CM70" s="6">
        <v>46</v>
      </c>
      <c r="CN70" s="6">
        <v>47</v>
      </c>
      <c r="CO70" s="6">
        <v>48</v>
      </c>
      <c r="CP70" s="6">
        <v>49</v>
      </c>
      <c r="CQ70" s="6">
        <v>50</v>
      </c>
    </row>
    <row r="71" spans="1:95" ht="19.5" customHeight="1">
      <c r="A71" s="105" t="s">
        <v>28</v>
      </c>
      <c r="B71" s="106"/>
      <c r="C71" s="15" t="str">
        <f>IF(C70="","",TEXT(C70,"AAA"))</f>
        <v>日</v>
      </c>
      <c r="D71" s="15" t="str">
        <f t="shared" ref="D71:AG71" si="114">IF(D70="","",TEXT(D70,"AAA"))</f>
        <v>月</v>
      </c>
      <c r="E71" s="15" t="str">
        <f t="shared" si="114"/>
        <v>火</v>
      </c>
      <c r="F71" s="15" t="str">
        <f t="shared" si="114"/>
        <v>水</v>
      </c>
      <c r="G71" s="15" t="str">
        <f t="shared" si="114"/>
        <v>木</v>
      </c>
      <c r="H71" s="15" t="str">
        <f t="shared" si="114"/>
        <v>金</v>
      </c>
      <c r="I71" s="15" t="str">
        <f t="shared" si="114"/>
        <v>土</v>
      </c>
      <c r="J71" s="15" t="str">
        <f t="shared" si="114"/>
        <v>日</v>
      </c>
      <c r="K71" s="15" t="str">
        <f t="shared" si="114"/>
        <v>月</v>
      </c>
      <c r="L71" s="15" t="str">
        <f t="shared" si="114"/>
        <v>火</v>
      </c>
      <c r="M71" s="15" t="str">
        <f t="shared" si="114"/>
        <v>水</v>
      </c>
      <c r="N71" s="15" t="str">
        <f t="shared" si="114"/>
        <v>木</v>
      </c>
      <c r="O71" s="15" t="str">
        <f t="shared" si="114"/>
        <v>金</v>
      </c>
      <c r="P71" s="15" t="str">
        <f t="shared" si="114"/>
        <v>土</v>
      </c>
      <c r="Q71" s="15" t="str">
        <f t="shared" si="114"/>
        <v>日</v>
      </c>
      <c r="R71" s="15" t="str">
        <f t="shared" si="114"/>
        <v>月</v>
      </c>
      <c r="S71" s="15" t="str">
        <f t="shared" si="114"/>
        <v>火</v>
      </c>
      <c r="T71" s="15" t="str">
        <f t="shared" si="114"/>
        <v>水</v>
      </c>
      <c r="U71" s="15" t="str">
        <f t="shared" si="114"/>
        <v>木</v>
      </c>
      <c r="V71" s="15" t="str">
        <f t="shared" si="114"/>
        <v>金</v>
      </c>
      <c r="W71" s="15" t="str">
        <f t="shared" si="114"/>
        <v>土</v>
      </c>
      <c r="X71" s="15" t="str">
        <f t="shared" si="114"/>
        <v>日</v>
      </c>
      <c r="Y71" s="15" t="str">
        <f t="shared" si="114"/>
        <v>月</v>
      </c>
      <c r="Z71" s="15" t="str">
        <f t="shared" si="114"/>
        <v>火</v>
      </c>
      <c r="AA71" s="15" t="str">
        <f t="shared" si="114"/>
        <v>水</v>
      </c>
      <c r="AB71" s="15" t="str">
        <f t="shared" si="114"/>
        <v>木</v>
      </c>
      <c r="AC71" s="15" t="str">
        <f t="shared" si="114"/>
        <v>金</v>
      </c>
      <c r="AD71" s="15" t="str">
        <f t="shared" si="114"/>
        <v>土</v>
      </c>
      <c r="AE71" s="15" t="str">
        <f t="shared" si="114"/>
        <v>日</v>
      </c>
      <c r="AF71" s="15" t="str">
        <f t="shared" si="114"/>
        <v>月</v>
      </c>
      <c r="AG71" s="15" t="str">
        <f t="shared" si="114"/>
        <v/>
      </c>
      <c r="AH71" s="108"/>
      <c r="AQ71" s="6">
        <f>COUNTIFS(C72:AG72,"○",C71:AG71,$AQ$8)</f>
        <v>5</v>
      </c>
      <c r="AT71" s="17" t="str">
        <f>IF($C70&gt;$E$6,"",IF(MAX($C70:$AG70)&lt;$E$6,"",$E$6))</f>
        <v/>
      </c>
      <c r="AU71" s="18" t="str">
        <f>IF($C70&gt;$H$6,"",IF(MAX($C70:$AG70)&lt;$H$6,"",$H$6))</f>
        <v/>
      </c>
      <c r="AV71" s="18" t="str">
        <f>IF($C70&gt;$K$6,"",IF(MAX($C70:$AG70)&lt;$K$6,"",$K$6))</f>
        <v/>
      </c>
      <c r="AW71" s="18" t="str">
        <f>IF($C70&gt;$N$6,"",IF(MAX($C70:$AG70)&lt;$N$6,"",$N$6))</f>
        <v/>
      </c>
      <c r="AX71" s="18" t="str">
        <f>IF($C70&gt;$Q$6,"",IF(MAX($C70:$AG70)&lt;$Q$6,"",$Q$6))</f>
        <v/>
      </c>
      <c r="AY71" s="18" t="str">
        <f>IF($C70&gt;$T$6,"",IF(MAX($C70:$AG70)&lt;$T$6,"",$T$6))</f>
        <v/>
      </c>
      <c r="AZ71" s="18" t="str">
        <f>IF($C70&gt;$W$6,"",IF(MAX($C70:$AG70)&lt;$W$6,"",$W$6))</f>
        <v/>
      </c>
      <c r="BA71" s="18" t="str">
        <f>IF($C70&gt;$Z$6,"",IF(MAX($C70:$AG70)&lt;$Z$6,"",$Z$6))</f>
        <v/>
      </c>
      <c r="BB71" s="18" t="str">
        <f>IF($C70&gt;$AC$6,"",IF(MAX($C70:$AG70)&lt;$AC$6,"",$AC$6))</f>
        <v/>
      </c>
      <c r="BC71" s="18" t="str">
        <f>IF($C70&gt;$AF$6,"",IF(MAX($C70:$AG70)&lt;$AF$6,"",$AF$6))</f>
        <v/>
      </c>
      <c r="BD71" s="18" t="str">
        <f>IF($C70&gt;$E$7,"",IF(MAX($C70:$AG70)&lt;$E$7,"",$E$7))</f>
        <v/>
      </c>
      <c r="BE71" s="18" t="str">
        <f>IF($C70&gt;$H$7,"",IF(MAX($C70:$AG70)&lt;$H$7,"",$H$7))</f>
        <v/>
      </c>
      <c r="BF71" s="18" t="str">
        <f>IF($C70&gt;$K$7,"",IF(MAX($C70:$AG70)&lt;$K$7,"",$K$7))</f>
        <v/>
      </c>
      <c r="BG71" s="18" t="str">
        <f>IF($C70&gt;$N$7,"",IF(MAX($C70:$AG70)&lt;$N$7,"",$N$7))</f>
        <v/>
      </c>
      <c r="BH71" s="18" t="str">
        <f>IF($C70&gt;$Q$7,"",IF(MAX($C70:$AG70)&lt;$Q$7,"",$Q$7))</f>
        <v/>
      </c>
      <c r="BI71" s="18" t="str">
        <f>IF($C70&gt;$T$7,"",IF(MAX($C70:$AG70)&lt;$T$7,"",$T$7))</f>
        <v/>
      </c>
      <c r="BJ71" s="18" t="str">
        <f>IF($C70&gt;$W$7,"",IF(MAX($C70:$AG70)&lt;$W$7,"",$W$7))</f>
        <v/>
      </c>
      <c r="BK71" s="18" t="str">
        <f>IF($C70&gt;$Z$7,"",IF(MAX($C70:$AG70)&lt;$Z$7,"",$Z$7))</f>
        <v/>
      </c>
      <c r="BL71" s="18" t="str">
        <f>IF($C70&gt;$AC$7,"",IF(MAX($C70:$AG70)&lt;$AC$7,"",$AC$7))</f>
        <v/>
      </c>
      <c r="BM71" s="18" t="str">
        <f>IF($C70&gt;$AF$7,"",IF(MAX($C70:$AG70)&lt;$AF$7,"",$AF$7))</f>
        <v/>
      </c>
      <c r="BN71" s="18" t="str">
        <f>IF($C70&gt;$E$8,"",IF(MAX($C70:$AG70)&lt;$E$8,"",$E$8))</f>
        <v/>
      </c>
      <c r="BO71" s="18" t="str">
        <f>IF($C70&gt;$H$8,"",IF(MAX($C70:$AG70)&lt;$H$8,"",$H$8))</f>
        <v/>
      </c>
      <c r="BP71" s="18" t="str">
        <f>IF($C70&gt;$K$8,"",IF(MAX($C70:$AG70)&lt;$K$8,"",$K$8))</f>
        <v/>
      </c>
      <c r="BQ71" s="18" t="str">
        <f>IF($C70&gt;$N$8,"",IF(MAX($C70:$AG70)&lt;$N$8,"",$N$8))</f>
        <v/>
      </c>
      <c r="BR71" s="18" t="str">
        <f>IF($C70&gt;$Q$8,"",IF(MAX($C70:$AG70)&lt;$Q$8,"",$Q$8))</f>
        <v/>
      </c>
      <c r="BS71" s="18" t="str">
        <f>IF($C70&gt;$T$8,"",IF(MAX($C70:$AG70)&lt;$T$8,"",$T$8))</f>
        <v/>
      </c>
      <c r="BT71" s="18" t="str">
        <f>IF($C70&gt;$W$8,"",IF(MAX($C70:$AG70)&lt;$W$8,"",$W$8))</f>
        <v/>
      </c>
      <c r="BU71" s="18" t="str">
        <f>IF($C70&gt;$Z$8,"",IF(MAX($C70:$AG70)&lt;$Z$8,"",$Z$8))</f>
        <v/>
      </c>
      <c r="BV71" s="18" t="str">
        <f>IF($C70&gt;$AC$8,"",IF(MAX($C70:$AG70)&lt;$AC$8,"",$AC$8))</f>
        <v/>
      </c>
      <c r="BW71" s="18" t="str">
        <f>IF($C70&gt;$AF$8,"",IF(MAX($C70:$AG70)&lt;$AF$8,"",$AF$8))</f>
        <v/>
      </c>
      <c r="BX71" s="18" t="str">
        <f>IF($C70&gt;$E$9,"",IF(MAX($C70:$AG70)&lt;$E$9,"",$E$9))</f>
        <v/>
      </c>
      <c r="BY71" s="18" t="str">
        <f>IF($C70&gt;$H$9,"",IF(MAX($C70:$AG70)&lt;$H$9,"",$H$9))</f>
        <v/>
      </c>
      <c r="BZ71" s="18" t="str">
        <f>IF($C70&gt;$K$9,"",IF(MAX($C70:$AG70)&lt;$K$9,"",$K$9))</f>
        <v/>
      </c>
      <c r="CA71" s="18" t="str">
        <f>IF($C70&gt;$N$9,"",IF(MAX($C70:$AG70)&lt;$N$9,"",$N$9))</f>
        <v/>
      </c>
      <c r="CB71" s="18" t="str">
        <f>IF($C70&gt;$Q$9,"",IF(MAX($C70:$AG70)&lt;$Q$9,"",$Q$9))</f>
        <v/>
      </c>
      <c r="CC71" s="18" t="str">
        <f>IF($C70&gt;$T$9,"",IF(MAX($C70:$AG70)&lt;$T$9,"",$T$9))</f>
        <v/>
      </c>
      <c r="CD71" s="18" t="str">
        <f>IF($C70&gt;$W$9,"",IF(MAX($C70:$AG70)&lt;$W$9,"",$W$9))</f>
        <v/>
      </c>
      <c r="CE71" s="18" t="str">
        <f>IF($C70&gt;$Z$9,"",IF(MAX($C70:$AG70)&lt;$Z$9,"",$Z$9))</f>
        <v/>
      </c>
      <c r="CF71" s="18" t="str">
        <f>IF($C70&gt;$AC$9,"",IF(MAX($C70:$AG70)&lt;$AC$9,"",$AC$9))</f>
        <v/>
      </c>
      <c r="CG71" s="18" t="str">
        <f>IF($C70&gt;$AF$9,"",IF(MAX($C70:$AG70)&lt;$AF$9,"",$AF$9))</f>
        <v/>
      </c>
      <c r="CH71" s="18" t="str">
        <f>IF($C70&gt;$E$10,"",IF(MAX($C70:$AG70)&lt;$E$10,"",$E$10))</f>
        <v/>
      </c>
      <c r="CI71" s="18" t="str">
        <f>IF($C70&gt;$H$10,"",IF(MAX($C70:$AG70)&lt;$H$10,"",$H$10))</f>
        <v/>
      </c>
      <c r="CJ71" s="18" t="str">
        <f>IF($C70&gt;$K$10,"",IF(MAX($C70:$AG70)&lt;$K$10,"",$K$10))</f>
        <v/>
      </c>
      <c r="CK71" s="18" t="str">
        <f>IF($C70&gt;$N$10,"",IF(MAX($C70:$AG70)&lt;$N$10,"",$N$10))</f>
        <v/>
      </c>
      <c r="CL71" s="18" t="str">
        <f>IF($C70&gt;$Q$10,"",IF(MAX($C70:$AG70)&lt;$Q$10,"",$Q$10))</f>
        <v/>
      </c>
      <c r="CM71" s="18" t="str">
        <f>IF($C70&gt;$T$10,"",IF(MAX($C70:$AG70)&lt;$T$10,"",$T$10))</f>
        <v/>
      </c>
      <c r="CN71" s="18" t="str">
        <f>IF($C70&gt;$W$10,"",IF(MAX($C70:$AG70)&lt;$W$10,"",$W$10))</f>
        <v/>
      </c>
      <c r="CO71" s="18" t="str">
        <f>IF($C70&gt;$Z$10,"",IF(MAX($C70:$AG70)&lt;$Z$10,"",$Z$10))</f>
        <v/>
      </c>
      <c r="CP71" s="18" t="str">
        <f>IF($C70&gt;$AC$10,"",IF(MAX($C70:$AG70)&lt;$AC$10,"",$AC$10))</f>
        <v/>
      </c>
      <c r="CQ71" s="19" t="str">
        <f>IF($C70&gt;$AF$10,"",IF(MAX($C70:$AG70)&lt;$AF$10,"",$AF$10))</f>
        <v/>
      </c>
    </row>
    <row r="72" spans="1:95" ht="19.5" customHeight="1">
      <c r="A72" s="134" t="s">
        <v>7</v>
      </c>
      <c r="B72" s="135"/>
      <c r="C72" s="20" t="str">
        <f t="shared" ref="C72:AG72" si="115">IF(C70="","",IF($D$5&lt;=C70,IF($L$5&gt;=C70,IF(COUNT(MATCH(C70,$AT71:$CQ71,0))&gt;0,"","○"),""),""))</f>
        <v>○</v>
      </c>
      <c r="D72" s="20" t="str">
        <f t="shared" si="115"/>
        <v>○</v>
      </c>
      <c r="E72" s="20" t="str">
        <f t="shared" si="115"/>
        <v>○</v>
      </c>
      <c r="F72" s="20" t="str">
        <f t="shared" si="115"/>
        <v>○</v>
      </c>
      <c r="G72" s="20" t="str">
        <f t="shared" si="115"/>
        <v>○</v>
      </c>
      <c r="H72" s="20" t="str">
        <f t="shared" si="115"/>
        <v>○</v>
      </c>
      <c r="I72" s="20" t="str">
        <f t="shared" si="115"/>
        <v>○</v>
      </c>
      <c r="J72" s="20" t="str">
        <f t="shared" si="115"/>
        <v>○</v>
      </c>
      <c r="K72" s="20" t="str">
        <f t="shared" si="115"/>
        <v>○</v>
      </c>
      <c r="L72" s="20" t="str">
        <f t="shared" si="115"/>
        <v>○</v>
      </c>
      <c r="M72" s="20" t="str">
        <f t="shared" si="115"/>
        <v>○</v>
      </c>
      <c r="N72" s="20" t="str">
        <f t="shared" si="115"/>
        <v>○</v>
      </c>
      <c r="O72" s="20" t="str">
        <f t="shared" si="115"/>
        <v>○</v>
      </c>
      <c r="P72" s="20" t="str">
        <f t="shared" si="115"/>
        <v>○</v>
      </c>
      <c r="Q72" s="20" t="str">
        <f t="shared" si="115"/>
        <v>○</v>
      </c>
      <c r="R72" s="20" t="str">
        <f t="shared" si="115"/>
        <v>○</v>
      </c>
      <c r="S72" s="20" t="str">
        <f t="shared" si="115"/>
        <v>○</v>
      </c>
      <c r="T72" s="20" t="str">
        <f t="shared" si="115"/>
        <v>○</v>
      </c>
      <c r="U72" s="20" t="str">
        <f t="shared" si="115"/>
        <v>○</v>
      </c>
      <c r="V72" s="20" t="str">
        <f t="shared" si="115"/>
        <v>○</v>
      </c>
      <c r="W72" s="20" t="str">
        <f t="shared" si="115"/>
        <v>○</v>
      </c>
      <c r="X72" s="20" t="str">
        <f t="shared" si="115"/>
        <v>○</v>
      </c>
      <c r="Y72" s="20" t="str">
        <f t="shared" si="115"/>
        <v>○</v>
      </c>
      <c r="Z72" s="20" t="str">
        <f t="shared" si="115"/>
        <v>○</v>
      </c>
      <c r="AA72" s="20" t="str">
        <f t="shared" si="115"/>
        <v>○</v>
      </c>
      <c r="AB72" s="20" t="str">
        <f t="shared" si="115"/>
        <v>○</v>
      </c>
      <c r="AC72" s="20" t="str">
        <f t="shared" si="115"/>
        <v>○</v>
      </c>
      <c r="AD72" s="20" t="str">
        <f t="shared" si="115"/>
        <v>○</v>
      </c>
      <c r="AE72" s="20" t="str">
        <f t="shared" si="115"/>
        <v>○</v>
      </c>
      <c r="AF72" s="20" t="str">
        <f t="shared" si="115"/>
        <v>○</v>
      </c>
      <c r="AG72" s="20" t="str">
        <f t="shared" si="115"/>
        <v/>
      </c>
      <c r="AH72" s="20">
        <f>COUNTIF(C72:AG72,"○")</f>
        <v>30</v>
      </c>
      <c r="AJ72" s="6">
        <f>$AH72</f>
        <v>30</v>
      </c>
      <c r="AK72" s="21"/>
      <c r="AQ72" s="6">
        <f>COUNTIFS(C72:AG72,"○",C71:AG71,$AQ$6)</f>
        <v>0</v>
      </c>
      <c r="AR72" s="6">
        <f>IF(AH72=0,"",IF(SUM(AQ70:AQ72)/AJ72&lt;0.285,SUM(AQ70:AQ72)/AJ72*AJ72,ROUNDUP(AH72*0.285,0)))</f>
        <v>9</v>
      </c>
      <c r="BY72" s="22"/>
      <c r="BZ72" s="22"/>
    </row>
    <row r="73" spans="1:95" ht="19.5" customHeight="1">
      <c r="A73" s="36" t="s">
        <v>29</v>
      </c>
      <c r="B73" s="20" t="s">
        <v>8</v>
      </c>
      <c r="C73" s="23" t="str">
        <f t="shared" ref="C73:AG73" si="116">IF(C72="","",IF(C71=$AE69,"○",IF(C71=$AF69,"○",IF(C71=$AG69,"○",""))))</f>
        <v>○</v>
      </c>
      <c r="D73" s="23" t="str">
        <f t="shared" si="116"/>
        <v/>
      </c>
      <c r="E73" s="23" t="str">
        <f t="shared" si="116"/>
        <v/>
      </c>
      <c r="F73" s="23" t="str">
        <f t="shared" si="116"/>
        <v/>
      </c>
      <c r="G73" s="23" t="str">
        <f t="shared" si="116"/>
        <v/>
      </c>
      <c r="H73" s="23" t="str">
        <f t="shared" si="116"/>
        <v/>
      </c>
      <c r="I73" s="23" t="str">
        <f t="shared" si="116"/>
        <v>○</v>
      </c>
      <c r="J73" s="23" t="str">
        <f t="shared" si="116"/>
        <v>○</v>
      </c>
      <c r="K73" s="23" t="str">
        <f t="shared" si="116"/>
        <v/>
      </c>
      <c r="L73" s="23" t="str">
        <f t="shared" si="116"/>
        <v/>
      </c>
      <c r="M73" s="23" t="str">
        <f t="shared" si="116"/>
        <v/>
      </c>
      <c r="N73" s="23" t="str">
        <f t="shared" si="116"/>
        <v/>
      </c>
      <c r="O73" s="23" t="str">
        <f t="shared" si="116"/>
        <v/>
      </c>
      <c r="P73" s="23" t="str">
        <f t="shared" si="116"/>
        <v>○</v>
      </c>
      <c r="Q73" s="23" t="str">
        <f t="shared" si="116"/>
        <v>○</v>
      </c>
      <c r="R73" s="23" t="str">
        <f t="shared" si="116"/>
        <v/>
      </c>
      <c r="S73" s="23" t="str">
        <f t="shared" si="116"/>
        <v/>
      </c>
      <c r="T73" s="23" t="str">
        <f t="shared" si="116"/>
        <v/>
      </c>
      <c r="U73" s="23" t="str">
        <f t="shared" si="116"/>
        <v/>
      </c>
      <c r="V73" s="23" t="str">
        <f t="shared" si="116"/>
        <v/>
      </c>
      <c r="W73" s="23" t="str">
        <f t="shared" si="116"/>
        <v>○</v>
      </c>
      <c r="X73" s="23" t="str">
        <f t="shared" si="116"/>
        <v>○</v>
      </c>
      <c r="Y73" s="23" t="str">
        <f t="shared" si="116"/>
        <v/>
      </c>
      <c r="Z73" s="23" t="str">
        <f t="shared" si="116"/>
        <v/>
      </c>
      <c r="AA73" s="23" t="str">
        <f t="shared" si="116"/>
        <v/>
      </c>
      <c r="AB73" s="23" t="str">
        <f t="shared" si="116"/>
        <v/>
      </c>
      <c r="AC73" s="23" t="str">
        <f t="shared" si="116"/>
        <v/>
      </c>
      <c r="AD73" s="23" t="str">
        <f t="shared" si="116"/>
        <v>○</v>
      </c>
      <c r="AE73" s="23" t="str">
        <f t="shared" si="116"/>
        <v>○</v>
      </c>
      <c r="AF73" s="23" t="str">
        <f t="shared" si="116"/>
        <v/>
      </c>
      <c r="AG73" s="23" t="str">
        <f t="shared" si="116"/>
        <v/>
      </c>
      <c r="AH73" s="20">
        <f t="shared" ref="AH73" si="117">COUNTIF(C73:AG73,"○")</f>
        <v>9</v>
      </c>
      <c r="AK73" s="6">
        <f>$AH73</f>
        <v>9</v>
      </c>
      <c r="AU73" s="30">
        <f>IF($AE$3&lt;A69,"",A69)</f>
        <v>45536</v>
      </c>
      <c r="AV73" s="30">
        <f t="shared" ref="AV73:BZ73" si="118">IF($AE$3&lt;=C70,"",IF(MONTH(C70+1)=MONTH(C70),(C70+1),""))</f>
        <v>45537</v>
      </c>
      <c r="AW73" s="30">
        <f t="shared" si="118"/>
        <v>45538</v>
      </c>
      <c r="AX73" s="30">
        <f t="shared" si="118"/>
        <v>45539</v>
      </c>
      <c r="AY73" s="30">
        <f t="shared" si="118"/>
        <v>45540</v>
      </c>
      <c r="AZ73" s="30">
        <f t="shared" si="118"/>
        <v>45541</v>
      </c>
      <c r="BA73" s="30">
        <f t="shared" si="118"/>
        <v>45542</v>
      </c>
      <c r="BB73" s="30">
        <f t="shared" si="118"/>
        <v>45543</v>
      </c>
      <c r="BC73" s="30">
        <f t="shared" si="118"/>
        <v>45544</v>
      </c>
      <c r="BD73" s="30">
        <f t="shared" si="118"/>
        <v>45545</v>
      </c>
      <c r="BE73" s="30">
        <f t="shared" si="118"/>
        <v>45546</v>
      </c>
      <c r="BF73" s="30">
        <f t="shared" si="118"/>
        <v>45547</v>
      </c>
      <c r="BG73" s="30">
        <f t="shared" si="118"/>
        <v>45548</v>
      </c>
      <c r="BH73" s="30">
        <f t="shared" si="118"/>
        <v>45549</v>
      </c>
      <c r="BI73" s="30">
        <f t="shared" si="118"/>
        <v>45550</v>
      </c>
      <c r="BJ73" s="30">
        <f t="shared" si="118"/>
        <v>45551</v>
      </c>
      <c r="BK73" s="30">
        <f t="shared" si="118"/>
        <v>45552</v>
      </c>
      <c r="BL73" s="30">
        <f t="shared" si="118"/>
        <v>45553</v>
      </c>
      <c r="BM73" s="30">
        <f t="shared" si="118"/>
        <v>45554</v>
      </c>
      <c r="BN73" s="30">
        <f t="shared" si="118"/>
        <v>45555</v>
      </c>
      <c r="BO73" s="30">
        <f t="shared" si="118"/>
        <v>45556</v>
      </c>
      <c r="BP73" s="30">
        <f t="shared" si="118"/>
        <v>45557</v>
      </c>
      <c r="BQ73" s="30">
        <f t="shared" si="118"/>
        <v>45558</v>
      </c>
      <c r="BR73" s="30">
        <f t="shared" si="118"/>
        <v>45559</v>
      </c>
      <c r="BS73" s="30">
        <f t="shared" si="118"/>
        <v>45560</v>
      </c>
      <c r="BT73" s="30">
        <f t="shared" si="118"/>
        <v>45561</v>
      </c>
      <c r="BU73" s="30">
        <f t="shared" si="118"/>
        <v>45562</v>
      </c>
      <c r="BV73" s="30">
        <f t="shared" si="118"/>
        <v>45563</v>
      </c>
      <c r="BW73" s="30">
        <f t="shared" si="118"/>
        <v>45564</v>
      </c>
      <c r="BX73" s="30">
        <f t="shared" si="118"/>
        <v>45565</v>
      </c>
      <c r="BY73" s="30" t="str">
        <f t="shared" si="118"/>
        <v/>
      </c>
      <c r="BZ73" s="30" t="str">
        <f t="shared" si="118"/>
        <v/>
      </c>
    </row>
    <row r="74" spans="1:95" ht="19.5" customHeight="1">
      <c r="A74" s="136"/>
      <c r="B74" s="20" t="s">
        <v>9</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0">
        <f>AH73+COUNTIF(C74:AG74,"○")-COUNTIF(C74:AG74,"✕")</f>
        <v>9</v>
      </c>
      <c r="AL74" s="6">
        <f>$AH74</f>
        <v>9</v>
      </c>
      <c r="AN74" s="6">
        <f>COUNTIF(C74:AG74,"○")</f>
        <v>0</v>
      </c>
      <c r="AO74" s="6">
        <f>COUNTIF(C74:AG74,"✕")</f>
        <v>0</v>
      </c>
      <c r="AU74" s="1" t="str">
        <f t="shared" ref="AU74:BY74" si="119">IF($AF$2="○",IF(C73="○",IF(C74="","○",IF(C74="○","確認","")),IF(C74="○","○",IF(C73="○","",IF(C74="✕","確認","")))),IF(C73="○",IF(C74="","",IF(C74="○","確認","")),IF(C73="○","",IF(C74="✕","確認",""))))</f>
        <v/>
      </c>
      <c r="AV74" s="1" t="str">
        <f t="shared" si="119"/>
        <v/>
      </c>
      <c r="AW74" s="1" t="str">
        <f t="shared" si="119"/>
        <v/>
      </c>
      <c r="AX74" s="1" t="str">
        <f t="shared" si="119"/>
        <v/>
      </c>
      <c r="AY74" s="1" t="str">
        <f t="shared" si="119"/>
        <v/>
      </c>
      <c r="AZ74" s="1" t="str">
        <f t="shared" si="119"/>
        <v/>
      </c>
      <c r="BA74" s="1" t="str">
        <f t="shared" si="119"/>
        <v/>
      </c>
      <c r="BB74" s="1" t="str">
        <f t="shared" si="119"/>
        <v/>
      </c>
      <c r="BC74" s="1" t="str">
        <f t="shared" si="119"/>
        <v/>
      </c>
      <c r="BD74" s="1" t="str">
        <f t="shared" si="119"/>
        <v/>
      </c>
      <c r="BE74" s="1" t="str">
        <f t="shared" si="119"/>
        <v/>
      </c>
      <c r="BF74" s="1" t="str">
        <f t="shared" si="119"/>
        <v/>
      </c>
      <c r="BG74" s="1" t="str">
        <f t="shared" si="119"/>
        <v/>
      </c>
      <c r="BH74" s="1" t="str">
        <f t="shared" si="119"/>
        <v/>
      </c>
      <c r="BI74" s="1" t="str">
        <f t="shared" si="119"/>
        <v/>
      </c>
      <c r="BJ74" s="1" t="str">
        <f t="shared" si="119"/>
        <v/>
      </c>
      <c r="BK74" s="1" t="str">
        <f t="shared" si="119"/>
        <v/>
      </c>
      <c r="BL74" s="1" t="str">
        <f t="shared" si="119"/>
        <v/>
      </c>
      <c r="BM74" s="1" t="str">
        <f t="shared" si="119"/>
        <v/>
      </c>
      <c r="BN74" s="1" t="str">
        <f t="shared" si="119"/>
        <v/>
      </c>
      <c r="BO74" s="1" t="str">
        <f t="shared" si="119"/>
        <v/>
      </c>
      <c r="BP74" s="1" t="str">
        <f t="shared" si="119"/>
        <v/>
      </c>
      <c r="BQ74" s="1" t="str">
        <f t="shared" si="119"/>
        <v/>
      </c>
      <c r="BR74" s="1" t="str">
        <f t="shared" si="119"/>
        <v/>
      </c>
      <c r="BS74" s="1" t="str">
        <f t="shared" si="119"/>
        <v/>
      </c>
      <c r="BT74" s="1" t="str">
        <f t="shared" si="119"/>
        <v/>
      </c>
      <c r="BU74" s="1" t="str">
        <f t="shared" si="119"/>
        <v/>
      </c>
      <c r="BV74" s="1" t="str">
        <f t="shared" si="119"/>
        <v/>
      </c>
      <c r="BW74" s="1" t="str">
        <f t="shared" si="119"/>
        <v/>
      </c>
      <c r="BX74" s="1" t="str">
        <f t="shared" si="119"/>
        <v/>
      </c>
      <c r="BY74" s="1" t="str">
        <f t="shared" si="119"/>
        <v/>
      </c>
    </row>
    <row r="75" spans="1:95" ht="19.5" customHeight="1">
      <c r="A75" s="137"/>
      <c r="B75" s="20" t="s">
        <v>2</v>
      </c>
      <c r="C75" s="23" t="str">
        <f t="shared" ref="C75:AG75" si="120">IF($AF$2="○",IF(C73="○",IF(C74="","○",IF(C74="○","確認","")),IF(C74="○","○",IF(C73="○","",IF(C74="✕","確認","")))),IF(C73="○",IF(C74="","",IF(C74="○","確認","")),IF(C73="○","",IF(C74="✕","確認",""))))</f>
        <v/>
      </c>
      <c r="D75" s="23" t="str">
        <f t="shared" si="120"/>
        <v/>
      </c>
      <c r="E75" s="23" t="str">
        <f t="shared" si="120"/>
        <v/>
      </c>
      <c r="F75" s="23" t="str">
        <f t="shared" si="120"/>
        <v/>
      </c>
      <c r="G75" s="23" t="str">
        <f t="shared" si="120"/>
        <v/>
      </c>
      <c r="H75" s="23" t="str">
        <f t="shared" si="120"/>
        <v/>
      </c>
      <c r="I75" s="23" t="str">
        <f t="shared" si="120"/>
        <v/>
      </c>
      <c r="J75" s="23" t="str">
        <f t="shared" si="120"/>
        <v/>
      </c>
      <c r="K75" s="23" t="str">
        <f t="shared" si="120"/>
        <v/>
      </c>
      <c r="L75" s="23" t="str">
        <f t="shared" si="120"/>
        <v/>
      </c>
      <c r="M75" s="23" t="str">
        <f t="shared" si="120"/>
        <v/>
      </c>
      <c r="N75" s="23" t="str">
        <f t="shared" si="120"/>
        <v/>
      </c>
      <c r="O75" s="23" t="str">
        <f t="shared" si="120"/>
        <v/>
      </c>
      <c r="P75" s="23" t="str">
        <f t="shared" si="120"/>
        <v/>
      </c>
      <c r="Q75" s="23" t="str">
        <f t="shared" si="120"/>
        <v/>
      </c>
      <c r="R75" s="23" t="str">
        <f t="shared" si="120"/>
        <v/>
      </c>
      <c r="S75" s="23" t="str">
        <f t="shared" si="120"/>
        <v/>
      </c>
      <c r="T75" s="23" t="str">
        <f t="shared" si="120"/>
        <v/>
      </c>
      <c r="U75" s="23" t="str">
        <f t="shared" si="120"/>
        <v/>
      </c>
      <c r="V75" s="23" t="str">
        <f t="shared" si="120"/>
        <v/>
      </c>
      <c r="W75" s="23" t="str">
        <f t="shared" si="120"/>
        <v/>
      </c>
      <c r="X75" s="23" t="str">
        <f t="shared" si="120"/>
        <v/>
      </c>
      <c r="Y75" s="23" t="str">
        <f t="shared" si="120"/>
        <v/>
      </c>
      <c r="Z75" s="23" t="str">
        <f t="shared" si="120"/>
        <v/>
      </c>
      <c r="AA75" s="23" t="str">
        <f t="shared" si="120"/>
        <v/>
      </c>
      <c r="AB75" s="23" t="str">
        <f t="shared" si="120"/>
        <v/>
      </c>
      <c r="AC75" s="23" t="str">
        <f t="shared" si="120"/>
        <v/>
      </c>
      <c r="AD75" s="23" t="str">
        <f t="shared" si="120"/>
        <v/>
      </c>
      <c r="AE75" s="23" t="str">
        <f t="shared" si="120"/>
        <v/>
      </c>
      <c r="AF75" s="23" t="str">
        <f t="shared" si="120"/>
        <v/>
      </c>
      <c r="AG75" s="23" t="str">
        <f t="shared" si="120"/>
        <v/>
      </c>
      <c r="AH75" s="20">
        <f t="shared" ref="AH75" si="121">COUNTIF(C75:AG75,"○")</f>
        <v>0</v>
      </c>
      <c r="AM75" s="6">
        <f>$AH75</f>
        <v>0</v>
      </c>
      <c r="AP75" s="6">
        <f>COUNTIF(C75:AG75,"確認")</f>
        <v>0</v>
      </c>
      <c r="AT75" s="6">
        <f>COUNTIF(AU75:BY75,"確認")</f>
        <v>0</v>
      </c>
      <c r="AU75" s="1" t="str">
        <f t="shared" ref="AU75:BY75" si="122">IF(AU74=C75,"","確認")</f>
        <v/>
      </c>
      <c r="AV75" s="1" t="str">
        <f t="shared" si="122"/>
        <v/>
      </c>
      <c r="AW75" s="1" t="str">
        <f t="shared" si="122"/>
        <v/>
      </c>
      <c r="AX75" s="1" t="str">
        <f t="shared" si="122"/>
        <v/>
      </c>
      <c r="AY75" s="1" t="str">
        <f t="shared" si="122"/>
        <v/>
      </c>
      <c r="AZ75" s="1" t="str">
        <f t="shared" si="122"/>
        <v/>
      </c>
      <c r="BA75" s="1" t="str">
        <f t="shared" si="122"/>
        <v/>
      </c>
      <c r="BB75" s="1" t="str">
        <f t="shared" si="122"/>
        <v/>
      </c>
      <c r="BC75" s="1" t="str">
        <f t="shared" si="122"/>
        <v/>
      </c>
      <c r="BD75" s="1" t="str">
        <f t="shared" si="122"/>
        <v/>
      </c>
      <c r="BE75" s="1" t="str">
        <f t="shared" si="122"/>
        <v/>
      </c>
      <c r="BF75" s="1" t="str">
        <f t="shared" si="122"/>
        <v/>
      </c>
      <c r="BG75" s="1" t="str">
        <f t="shared" si="122"/>
        <v/>
      </c>
      <c r="BH75" s="1" t="str">
        <f t="shared" si="122"/>
        <v/>
      </c>
      <c r="BI75" s="1" t="str">
        <f t="shared" si="122"/>
        <v/>
      </c>
      <c r="BJ75" s="1" t="str">
        <f t="shared" si="122"/>
        <v/>
      </c>
      <c r="BK75" s="1" t="str">
        <f t="shared" si="122"/>
        <v/>
      </c>
      <c r="BL75" s="1" t="str">
        <f t="shared" si="122"/>
        <v/>
      </c>
      <c r="BM75" s="1" t="str">
        <f t="shared" si="122"/>
        <v/>
      </c>
      <c r="BN75" s="1" t="str">
        <f t="shared" si="122"/>
        <v/>
      </c>
      <c r="BO75" s="1" t="str">
        <f t="shared" si="122"/>
        <v/>
      </c>
      <c r="BP75" s="1" t="str">
        <f t="shared" si="122"/>
        <v/>
      </c>
      <c r="BQ75" s="1" t="str">
        <f t="shared" si="122"/>
        <v/>
      </c>
      <c r="BR75" s="1" t="str">
        <f t="shared" si="122"/>
        <v/>
      </c>
      <c r="BS75" s="1" t="str">
        <f t="shared" si="122"/>
        <v/>
      </c>
      <c r="BT75" s="1" t="str">
        <f t="shared" si="122"/>
        <v/>
      </c>
      <c r="BU75" s="1" t="str">
        <f t="shared" si="122"/>
        <v/>
      </c>
      <c r="BV75" s="1" t="str">
        <f t="shared" si="122"/>
        <v/>
      </c>
      <c r="BW75" s="1" t="str">
        <f t="shared" si="122"/>
        <v/>
      </c>
      <c r="BX75" s="1" t="str">
        <f t="shared" si="122"/>
        <v/>
      </c>
      <c r="BY75" s="1" t="str">
        <f t="shared" si="122"/>
        <v/>
      </c>
      <c r="BZ75" s="1" t="str">
        <f t="shared" ref="BZ75" si="123">IF($AF$2="○",IF(AH73="○",IF(AH74="","○",IF(AH74="○","確認","")),IF(AH74="○","○",IF(AH73="○","",IF(AH74="✕","確認","")))),IF(AH73="○",IF(AH74="","",IF(AH74="○","確認","")),IF(AH73="○","",IF(AH74="✕","確認",""))))</f>
        <v/>
      </c>
    </row>
    <row r="76" spans="1:95" ht="19.5" customHeight="1">
      <c r="C76" s="129" t="str">
        <f>IF(AH72=0,"",B73)</f>
        <v>計画</v>
      </c>
      <c r="D76" s="129"/>
      <c r="E76" s="130" t="str">
        <f>IF(AH72=0,"","週休２日")</f>
        <v>週休２日</v>
      </c>
      <c r="F76" s="130"/>
      <c r="G76" s="130" t="str">
        <f>IF(AH72=0,"",IF(SUM(AQ70:AQ72)/AJ72&lt;0.285,IF(SUM(AQ70:AQ72)/AJ72&lt;=AH73/AH72,"達成","未達成"),IF(AH73/AJ72&gt;=SUM(AQ70:AQ72)/AJ72,"達成","未達成")))</f>
        <v>達成</v>
      </c>
      <c r="H76" s="130"/>
      <c r="I76" s="131" t="str">
        <f>IF(AH72=0,"","現場閉所率")</f>
        <v>現場閉所率</v>
      </c>
      <c r="J76" s="131"/>
      <c r="K76" s="132">
        <f>IF(AH72=0,"",IF(AH72=0,0,ROUNDDOWN(AH73/AH72,4)))</f>
        <v>0.3</v>
      </c>
      <c r="L76" s="132"/>
      <c r="N76" s="129" t="str">
        <f>IF(AH72=0,"",B74)</f>
        <v>変更</v>
      </c>
      <c r="O76" s="129"/>
      <c r="P76" s="130" t="str">
        <f>IF(AH72=0,"","週休２日")</f>
        <v>週休２日</v>
      </c>
      <c r="Q76" s="130"/>
      <c r="R76" s="130" t="str">
        <f>IF(AH72=0,"",IF(SUM(AQ70:AQ72)/AJ72&lt;0.285,IF(SUM(AQ70:AQ72)/AJ72&lt;=AH74/AH72,"達成","未達成"),IF(AH74/AJ72&gt;=SUM(AQ70:AQ72)/AJ72,"達成","未達成")))</f>
        <v>達成</v>
      </c>
      <c r="S76" s="130"/>
      <c r="T76" s="131" t="str">
        <f>IF(AH72=0,"","現場閉所率")</f>
        <v>現場閉所率</v>
      </c>
      <c r="U76" s="131"/>
      <c r="V76" s="132">
        <f>IF(AH72=0,"",IF(AH72=0,0,ROUNDDOWN(AH74/AH72,4)))</f>
        <v>0.3</v>
      </c>
      <c r="W76" s="132"/>
      <c r="X76" s="25"/>
      <c r="Y76" s="129" t="str">
        <f>IF($AF$2="○",IF(AH72=0,"",B75),"")</f>
        <v/>
      </c>
      <c r="Z76" s="129"/>
      <c r="AA76" s="130" t="str">
        <f>IF($AF$2="○",IF(AH72=0,"","週休２日"),"")</f>
        <v/>
      </c>
      <c r="AB76" s="130"/>
      <c r="AC76" s="130" t="str">
        <f>IF($AF$2="○",IF(AH72=0,"",IF(SUM(AQ70:AQ72)/AJ72&lt;0.285,IF(SUM(AQ70:AQ72)/AJ72&lt;=AH75/AH72,"達成","未達成"),IF(AH75/AJ72&gt;=SUM(AQ70:AQ72)/AJ72,"達成","未達成"))),"")</f>
        <v/>
      </c>
      <c r="AD76" s="130"/>
      <c r="AE76" s="131" t="str">
        <f>IF($AF$2="○",IF(AH72=0,"","現場閉所率"),"")</f>
        <v/>
      </c>
      <c r="AF76" s="131"/>
      <c r="AG76" s="132" t="str">
        <f>IF($AF$2="○",IF(AH72=0,"",IF(AH72=0,0,ROUNDDOWN(AH75/AH72,4))),"")</f>
        <v/>
      </c>
      <c r="AH76" s="132"/>
      <c r="AQ76" s="24" t="str">
        <f>IF($AF$2="○",AC76,R76)</f>
        <v>達成</v>
      </c>
      <c r="AR76" s="24"/>
      <c r="AT76" s="1" t="str">
        <f>IF(AH72&lt;=0,"",IF((SUM(AQ70:AQ72)/AJ72)&lt;=AH74/AH72,"達成","未達成"))</f>
        <v>達成</v>
      </c>
    </row>
    <row r="77" spans="1:95" ht="19.5" customHeight="1">
      <c r="A77" s="101">
        <f t="shared" ref="A77" si="124">IF(MAX(C70:AG70)=$AE$3,"",IF(MAX(C70:AG70)=0,"",MAX(C70:AG70)+1))</f>
        <v>45566</v>
      </c>
      <c r="B77" s="101"/>
      <c r="S77" s="102" t="str">
        <f>IF(COUNTIF(C83:AG83,"確認")&gt;0,"入力確認",IF(AH80=0,IF(SUM(AH81:AH83)=0,"","入力確認"),IF($AF$2="",IF(COUNTIF(C83:AG83,"○")+COUNTIF(C83:AG83,"✕")=0,"","現場閉所 実績表に切替必要"),IF(AT83=0,"","変更手続き確認"))))</f>
        <v/>
      </c>
      <c r="T77" s="102"/>
      <c r="U77" s="102"/>
      <c r="V77" s="102"/>
      <c r="W77" s="102"/>
      <c r="X77" s="102"/>
      <c r="Y77" s="102"/>
      <c r="Z77" s="102"/>
      <c r="AA77" s="133" t="s">
        <v>30</v>
      </c>
      <c r="AB77" s="133"/>
      <c r="AC77" s="133"/>
      <c r="AD77" s="133"/>
      <c r="AE77" s="29" t="str">
        <f t="shared" ref="AE77" si="125">$AQ$7</f>
        <v>土</v>
      </c>
      <c r="AF77" s="29" t="str">
        <f t="shared" ref="AF77" si="126">$AQ$8</f>
        <v>日</v>
      </c>
      <c r="AG77" s="26">
        <f t="shared" ref="AG77" si="127">$AQ$6</f>
        <v>0</v>
      </c>
      <c r="AL77" s="14"/>
      <c r="AM77" s="14"/>
      <c r="AN77" s="14"/>
      <c r="AO77" s="14"/>
      <c r="AP77" s="14"/>
      <c r="AQ77" s="14"/>
    </row>
    <row r="78" spans="1:95" ht="19.5" customHeight="1">
      <c r="A78" s="105" t="s">
        <v>20</v>
      </c>
      <c r="B78" s="106"/>
      <c r="C78" s="15">
        <f>IF($AE$3&lt;A77,"",A77)</f>
        <v>45566</v>
      </c>
      <c r="D78" s="15">
        <f t="shared" ref="D78:G78" si="128">IF($AE$3&lt;=C78,"",IF(MONTH(C78+1)=MONTH(C78),(C78+1),""))</f>
        <v>45567</v>
      </c>
      <c r="E78" s="15">
        <f t="shared" si="128"/>
        <v>45568</v>
      </c>
      <c r="F78" s="15">
        <f t="shared" si="128"/>
        <v>45569</v>
      </c>
      <c r="G78" s="15">
        <f t="shared" si="128"/>
        <v>45570</v>
      </c>
      <c r="H78" s="15">
        <f>IF($AE$3&lt;=G78,"",IF(MONTH(G78+1)=MONTH(G78),(G78+1),""))</f>
        <v>45571</v>
      </c>
      <c r="I78" s="15">
        <f t="shared" ref="I78:AG78" si="129">IF($AE$3&lt;=H78,"",IF(MONTH(H78+1)=MONTH(H78),(H78+1),""))</f>
        <v>45572</v>
      </c>
      <c r="J78" s="15">
        <f t="shared" si="129"/>
        <v>45573</v>
      </c>
      <c r="K78" s="15">
        <f t="shared" si="129"/>
        <v>45574</v>
      </c>
      <c r="L78" s="15">
        <f t="shared" si="129"/>
        <v>45575</v>
      </c>
      <c r="M78" s="15">
        <f t="shared" si="129"/>
        <v>45576</v>
      </c>
      <c r="N78" s="15">
        <f t="shared" si="129"/>
        <v>45577</v>
      </c>
      <c r="O78" s="15">
        <f t="shared" si="129"/>
        <v>45578</v>
      </c>
      <c r="P78" s="15">
        <f t="shared" si="129"/>
        <v>45579</v>
      </c>
      <c r="Q78" s="15">
        <f t="shared" si="129"/>
        <v>45580</v>
      </c>
      <c r="R78" s="15">
        <f t="shared" si="129"/>
        <v>45581</v>
      </c>
      <c r="S78" s="15">
        <f t="shared" si="129"/>
        <v>45582</v>
      </c>
      <c r="T78" s="15">
        <f t="shared" si="129"/>
        <v>45583</v>
      </c>
      <c r="U78" s="15">
        <f t="shared" si="129"/>
        <v>45584</v>
      </c>
      <c r="V78" s="15">
        <f t="shared" si="129"/>
        <v>45585</v>
      </c>
      <c r="W78" s="15">
        <f t="shared" si="129"/>
        <v>45586</v>
      </c>
      <c r="X78" s="15">
        <f t="shared" si="129"/>
        <v>45587</v>
      </c>
      <c r="Y78" s="15">
        <f t="shared" si="129"/>
        <v>45588</v>
      </c>
      <c r="Z78" s="15">
        <f t="shared" si="129"/>
        <v>45589</v>
      </c>
      <c r="AA78" s="15">
        <f t="shared" si="129"/>
        <v>45590</v>
      </c>
      <c r="AB78" s="15">
        <f t="shared" si="129"/>
        <v>45591</v>
      </c>
      <c r="AC78" s="15">
        <f t="shared" si="129"/>
        <v>45592</v>
      </c>
      <c r="AD78" s="15">
        <f t="shared" si="129"/>
        <v>45593</v>
      </c>
      <c r="AE78" s="15">
        <f t="shared" si="129"/>
        <v>45594</v>
      </c>
      <c r="AF78" s="15">
        <f t="shared" si="129"/>
        <v>45595</v>
      </c>
      <c r="AG78" s="15">
        <f t="shared" si="129"/>
        <v>45596</v>
      </c>
      <c r="AH78" s="107" t="s">
        <v>27</v>
      </c>
      <c r="AK78" s="16"/>
      <c r="AQ78" s="6">
        <f>COUNTIFS(C80:AG80,"○",C79:AG79,$AQ$7)</f>
        <v>4</v>
      </c>
      <c r="AT78" s="6">
        <v>1</v>
      </c>
      <c r="AU78" s="6">
        <v>2</v>
      </c>
      <c r="AV78" s="6">
        <v>3</v>
      </c>
      <c r="AW78" s="6">
        <v>4</v>
      </c>
      <c r="AX78" s="6">
        <v>5</v>
      </c>
      <c r="AY78" s="6">
        <v>6</v>
      </c>
      <c r="AZ78" s="6">
        <v>7</v>
      </c>
      <c r="BA78" s="6">
        <v>8</v>
      </c>
      <c r="BB78" s="6">
        <v>9</v>
      </c>
      <c r="BC78" s="6">
        <v>10</v>
      </c>
      <c r="BD78" s="6">
        <v>11</v>
      </c>
      <c r="BE78" s="6">
        <v>12</v>
      </c>
      <c r="BF78" s="6">
        <v>13</v>
      </c>
      <c r="BG78" s="6">
        <v>14</v>
      </c>
      <c r="BH78" s="6">
        <v>15</v>
      </c>
      <c r="BI78" s="6">
        <v>16</v>
      </c>
      <c r="BJ78" s="6">
        <v>17</v>
      </c>
      <c r="BK78" s="6">
        <v>18</v>
      </c>
      <c r="BL78" s="6">
        <v>19</v>
      </c>
      <c r="BM78" s="6">
        <v>20</v>
      </c>
      <c r="BN78" s="6">
        <v>21</v>
      </c>
      <c r="BO78" s="6">
        <v>22</v>
      </c>
      <c r="BP78" s="6">
        <v>23</v>
      </c>
      <c r="BQ78" s="6">
        <v>24</v>
      </c>
      <c r="BR78" s="6">
        <v>25</v>
      </c>
      <c r="BS78" s="6">
        <v>26</v>
      </c>
      <c r="BT78" s="6">
        <v>27</v>
      </c>
      <c r="BU78" s="6">
        <v>28</v>
      </c>
      <c r="BV78" s="6">
        <v>29</v>
      </c>
      <c r="BW78" s="6">
        <v>30</v>
      </c>
      <c r="BX78" s="6">
        <v>31</v>
      </c>
      <c r="BY78" s="6">
        <v>32</v>
      </c>
      <c r="BZ78" s="6">
        <v>33</v>
      </c>
      <c r="CA78" s="6">
        <v>34</v>
      </c>
      <c r="CB78" s="6">
        <v>35</v>
      </c>
      <c r="CC78" s="6">
        <v>36</v>
      </c>
      <c r="CD78" s="6">
        <v>37</v>
      </c>
      <c r="CE78" s="6">
        <v>38</v>
      </c>
      <c r="CF78" s="6">
        <v>39</v>
      </c>
      <c r="CG78" s="6">
        <v>40</v>
      </c>
      <c r="CH78" s="6">
        <v>41</v>
      </c>
      <c r="CI78" s="6">
        <v>42</v>
      </c>
      <c r="CJ78" s="6">
        <v>43</v>
      </c>
      <c r="CK78" s="6">
        <v>44</v>
      </c>
      <c r="CL78" s="6">
        <v>45</v>
      </c>
      <c r="CM78" s="6">
        <v>46</v>
      </c>
      <c r="CN78" s="6">
        <v>47</v>
      </c>
      <c r="CO78" s="6">
        <v>48</v>
      </c>
      <c r="CP78" s="6">
        <v>49</v>
      </c>
      <c r="CQ78" s="6">
        <v>50</v>
      </c>
    </row>
    <row r="79" spans="1:95" ht="19.5" customHeight="1">
      <c r="A79" s="105" t="s">
        <v>28</v>
      </c>
      <c r="B79" s="106"/>
      <c r="C79" s="15" t="str">
        <f>IF(C78="","",TEXT(C78,"AAA"))</f>
        <v>火</v>
      </c>
      <c r="D79" s="15" t="str">
        <f t="shared" ref="D79:AG79" si="130">IF(D78="","",TEXT(D78,"AAA"))</f>
        <v>水</v>
      </c>
      <c r="E79" s="15" t="str">
        <f t="shared" si="130"/>
        <v>木</v>
      </c>
      <c r="F79" s="15" t="str">
        <f t="shared" si="130"/>
        <v>金</v>
      </c>
      <c r="G79" s="15" t="str">
        <f t="shared" si="130"/>
        <v>土</v>
      </c>
      <c r="H79" s="15" t="str">
        <f t="shared" si="130"/>
        <v>日</v>
      </c>
      <c r="I79" s="15" t="str">
        <f t="shared" si="130"/>
        <v>月</v>
      </c>
      <c r="J79" s="15" t="str">
        <f t="shared" si="130"/>
        <v>火</v>
      </c>
      <c r="K79" s="15" t="str">
        <f t="shared" si="130"/>
        <v>水</v>
      </c>
      <c r="L79" s="15" t="str">
        <f t="shared" si="130"/>
        <v>木</v>
      </c>
      <c r="M79" s="15" t="str">
        <f t="shared" si="130"/>
        <v>金</v>
      </c>
      <c r="N79" s="15" t="str">
        <f t="shared" si="130"/>
        <v>土</v>
      </c>
      <c r="O79" s="15" t="str">
        <f t="shared" si="130"/>
        <v>日</v>
      </c>
      <c r="P79" s="15" t="str">
        <f t="shared" si="130"/>
        <v>月</v>
      </c>
      <c r="Q79" s="15" t="str">
        <f t="shared" si="130"/>
        <v>火</v>
      </c>
      <c r="R79" s="15" t="str">
        <f t="shared" si="130"/>
        <v>水</v>
      </c>
      <c r="S79" s="15" t="str">
        <f t="shared" si="130"/>
        <v>木</v>
      </c>
      <c r="T79" s="15" t="str">
        <f t="shared" si="130"/>
        <v>金</v>
      </c>
      <c r="U79" s="15" t="str">
        <f t="shared" si="130"/>
        <v>土</v>
      </c>
      <c r="V79" s="15" t="str">
        <f t="shared" si="130"/>
        <v>日</v>
      </c>
      <c r="W79" s="15" t="str">
        <f t="shared" si="130"/>
        <v>月</v>
      </c>
      <c r="X79" s="15" t="str">
        <f t="shared" si="130"/>
        <v>火</v>
      </c>
      <c r="Y79" s="15" t="str">
        <f t="shared" si="130"/>
        <v>水</v>
      </c>
      <c r="Z79" s="15" t="str">
        <f t="shared" si="130"/>
        <v>木</v>
      </c>
      <c r="AA79" s="15" t="str">
        <f t="shared" si="130"/>
        <v>金</v>
      </c>
      <c r="AB79" s="15" t="str">
        <f t="shared" si="130"/>
        <v>土</v>
      </c>
      <c r="AC79" s="15" t="str">
        <f t="shared" si="130"/>
        <v>日</v>
      </c>
      <c r="AD79" s="15" t="str">
        <f t="shared" si="130"/>
        <v>月</v>
      </c>
      <c r="AE79" s="15" t="str">
        <f t="shared" si="130"/>
        <v>火</v>
      </c>
      <c r="AF79" s="15" t="str">
        <f t="shared" si="130"/>
        <v>水</v>
      </c>
      <c r="AG79" s="15" t="str">
        <f t="shared" si="130"/>
        <v>木</v>
      </c>
      <c r="AH79" s="108"/>
      <c r="AQ79" s="6">
        <f>COUNTIFS(C80:AG80,"○",C79:AG79,$AQ$8)</f>
        <v>4</v>
      </c>
      <c r="AT79" s="17" t="str">
        <f>IF($C78&gt;$E$6,"",IF(MAX($C78:$AG78)&lt;$E$6,"",$E$6))</f>
        <v/>
      </c>
      <c r="AU79" s="18" t="str">
        <f>IF($C78&gt;$H$6,"",IF(MAX($C78:$AG78)&lt;$H$6,"",$H$6))</f>
        <v/>
      </c>
      <c r="AV79" s="18" t="str">
        <f>IF($C78&gt;$K$6,"",IF(MAX($C78:$AG78)&lt;$K$6,"",$K$6))</f>
        <v/>
      </c>
      <c r="AW79" s="18" t="str">
        <f>IF($C78&gt;$N$6,"",IF(MAX($C78:$AG78)&lt;$N$6,"",$N$6))</f>
        <v/>
      </c>
      <c r="AX79" s="18" t="str">
        <f>IF($C78&gt;$Q$6,"",IF(MAX($C78:$AG78)&lt;$Q$6,"",$Q$6))</f>
        <v/>
      </c>
      <c r="AY79" s="18" t="str">
        <f>IF($C78&gt;$T$6,"",IF(MAX($C78:$AG78)&lt;$T$6,"",$T$6))</f>
        <v/>
      </c>
      <c r="AZ79" s="18" t="str">
        <f>IF($C78&gt;$W$6,"",IF(MAX($C78:$AG78)&lt;$W$6,"",$W$6))</f>
        <v/>
      </c>
      <c r="BA79" s="18" t="str">
        <f>IF($C78&gt;$Z$6,"",IF(MAX($C78:$AG78)&lt;$Z$6,"",$Z$6))</f>
        <v/>
      </c>
      <c r="BB79" s="18" t="str">
        <f>IF($C78&gt;$AC$6,"",IF(MAX($C78:$AG78)&lt;$AC$6,"",$AC$6))</f>
        <v/>
      </c>
      <c r="BC79" s="18" t="str">
        <f>IF($C78&gt;$AF$6,"",IF(MAX($C78:$AG78)&lt;$AF$6,"",$AF$6))</f>
        <v/>
      </c>
      <c r="BD79" s="18" t="str">
        <f>IF($C78&gt;$E$7,"",IF(MAX($C78:$AG78)&lt;$E$7,"",$E$7))</f>
        <v/>
      </c>
      <c r="BE79" s="18" t="str">
        <f>IF($C78&gt;$H$7,"",IF(MAX($C78:$AG78)&lt;$H$7,"",$H$7))</f>
        <v/>
      </c>
      <c r="BF79" s="18" t="str">
        <f>IF($C78&gt;$K$7,"",IF(MAX($C78:$AG78)&lt;$K$7,"",$K$7))</f>
        <v/>
      </c>
      <c r="BG79" s="18" t="str">
        <f>IF($C78&gt;$N$7,"",IF(MAX($C78:$AG78)&lt;$N$7,"",$N$7))</f>
        <v/>
      </c>
      <c r="BH79" s="18" t="str">
        <f>IF($C78&gt;$Q$7,"",IF(MAX($C78:$AG78)&lt;$Q$7,"",$Q$7))</f>
        <v/>
      </c>
      <c r="BI79" s="18" t="str">
        <f>IF($C78&gt;$T$7,"",IF(MAX($C78:$AG78)&lt;$T$7,"",$T$7))</f>
        <v/>
      </c>
      <c r="BJ79" s="18" t="str">
        <f>IF($C78&gt;$W$7,"",IF(MAX($C78:$AG78)&lt;$W$7,"",$W$7))</f>
        <v/>
      </c>
      <c r="BK79" s="18" t="str">
        <f>IF($C78&gt;$Z$7,"",IF(MAX($C78:$AG78)&lt;$Z$7,"",$Z$7))</f>
        <v/>
      </c>
      <c r="BL79" s="18" t="str">
        <f>IF($C78&gt;$AC$7,"",IF(MAX($C78:$AG78)&lt;$AC$7,"",$AC$7))</f>
        <v/>
      </c>
      <c r="BM79" s="18" t="str">
        <f>IF($C78&gt;$AF$7,"",IF(MAX($C78:$AG78)&lt;$AF$7,"",$AF$7))</f>
        <v/>
      </c>
      <c r="BN79" s="18" t="str">
        <f>IF($C78&gt;$E$8,"",IF(MAX($C78:$AG78)&lt;$E$8,"",$E$8))</f>
        <v/>
      </c>
      <c r="BO79" s="18" t="str">
        <f>IF($C78&gt;$H$8,"",IF(MAX($C78:$AG78)&lt;$H$8,"",$H$8))</f>
        <v/>
      </c>
      <c r="BP79" s="18" t="str">
        <f>IF($C78&gt;$K$8,"",IF(MAX($C78:$AG78)&lt;$K$8,"",$K$8))</f>
        <v/>
      </c>
      <c r="BQ79" s="18" t="str">
        <f>IF($C78&gt;$N$8,"",IF(MAX($C78:$AG78)&lt;$N$8,"",$N$8))</f>
        <v/>
      </c>
      <c r="BR79" s="18" t="str">
        <f>IF($C78&gt;$Q$8,"",IF(MAX($C78:$AG78)&lt;$Q$8,"",$Q$8))</f>
        <v/>
      </c>
      <c r="BS79" s="18" t="str">
        <f>IF($C78&gt;$T$8,"",IF(MAX($C78:$AG78)&lt;$T$8,"",$T$8))</f>
        <v/>
      </c>
      <c r="BT79" s="18" t="str">
        <f>IF($C78&gt;$W$8,"",IF(MAX($C78:$AG78)&lt;$W$8,"",$W$8))</f>
        <v/>
      </c>
      <c r="BU79" s="18" t="str">
        <f>IF($C78&gt;$Z$8,"",IF(MAX($C78:$AG78)&lt;$Z$8,"",$Z$8))</f>
        <v/>
      </c>
      <c r="BV79" s="18" t="str">
        <f>IF($C78&gt;$AC$8,"",IF(MAX($C78:$AG78)&lt;$AC$8,"",$AC$8))</f>
        <v/>
      </c>
      <c r="BW79" s="18" t="str">
        <f>IF($C78&gt;$AF$8,"",IF(MAX($C78:$AG78)&lt;$AF$8,"",$AF$8))</f>
        <v/>
      </c>
      <c r="BX79" s="18" t="str">
        <f>IF($C78&gt;$E$9,"",IF(MAX($C78:$AG78)&lt;$E$9,"",$E$9))</f>
        <v/>
      </c>
      <c r="BY79" s="18" t="str">
        <f>IF($C78&gt;$H$9,"",IF(MAX($C78:$AG78)&lt;$H$9,"",$H$9))</f>
        <v/>
      </c>
      <c r="BZ79" s="18" t="str">
        <f>IF($C78&gt;$K$9,"",IF(MAX($C78:$AG78)&lt;$K$9,"",$K$9))</f>
        <v/>
      </c>
      <c r="CA79" s="18" t="str">
        <f>IF($C78&gt;$N$9,"",IF(MAX($C78:$AG78)&lt;$N$9,"",$N$9))</f>
        <v/>
      </c>
      <c r="CB79" s="18" t="str">
        <f>IF($C78&gt;$Q$9,"",IF(MAX($C78:$AG78)&lt;$Q$9,"",$Q$9))</f>
        <v/>
      </c>
      <c r="CC79" s="18" t="str">
        <f>IF($C78&gt;$T$9,"",IF(MAX($C78:$AG78)&lt;$T$9,"",$T$9))</f>
        <v/>
      </c>
      <c r="CD79" s="18" t="str">
        <f>IF($C78&gt;$W$9,"",IF(MAX($C78:$AG78)&lt;$W$9,"",$W$9))</f>
        <v/>
      </c>
      <c r="CE79" s="18" t="str">
        <f>IF($C78&gt;$Z$9,"",IF(MAX($C78:$AG78)&lt;$Z$9,"",$Z$9))</f>
        <v/>
      </c>
      <c r="CF79" s="18" t="str">
        <f>IF($C78&gt;$AC$9,"",IF(MAX($C78:$AG78)&lt;$AC$9,"",$AC$9))</f>
        <v/>
      </c>
      <c r="CG79" s="18" t="str">
        <f>IF($C78&gt;$AF$9,"",IF(MAX($C78:$AG78)&lt;$AF$9,"",$AF$9))</f>
        <v/>
      </c>
      <c r="CH79" s="18" t="str">
        <f>IF($C78&gt;$E$10,"",IF(MAX($C78:$AG78)&lt;$E$10,"",$E$10))</f>
        <v/>
      </c>
      <c r="CI79" s="18" t="str">
        <f>IF($C78&gt;$H$10,"",IF(MAX($C78:$AG78)&lt;$H$10,"",$H$10))</f>
        <v/>
      </c>
      <c r="CJ79" s="18" t="str">
        <f>IF($C78&gt;$K$10,"",IF(MAX($C78:$AG78)&lt;$K$10,"",$K$10))</f>
        <v/>
      </c>
      <c r="CK79" s="18" t="str">
        <f>IF($C78&gt;$N$10,"",IF(MAX($C78:$AG78)&lt;$N$10,"",$N$10))</f>
        <v/>
      </c>
      <c r="CL79" s="18" t="str">
        <f>IF($C78&gt;$Q$10,"",IF(MAX($C78:$AG78)&lt;$Q$10,"",$Q$10))</f>
        <v/>
      </c>
      <c r="CM79" s="18" t="str">
        <f>IF($C78&gt;$T$10,"",IF(MAX($C78:$AG78)&lt;$T$10,"",$T$10))</f>
        <v/>
      </c>
      <c r="CN79" s="18" t="str">
        <f>IF($C78&gt;$W$10,"",IF(MAX($C78:$AG78)&lt;$W$10,"",$W$10))</f>
        <v/>
      </c>
      <c r="CO79" s="18" t="str">
        <f>IF($C78&gt;$Z$10,"",IF(MAX($C78:$AG78)&lt;$Z$10,"",$Z$10))</f>
        <v/>
      </c>
      <c r="CP79" s="18" t="str">
        <f>IF($C78&gt;$AC$10,"",IF(MAX($C78:$AG78)&lt;$AC$10,"",$AC$10))</f>
        <v/>
      </c>
      <c r="CQ79" s="19" t="str">
        <f>IF($C78&gt;$AF$10,"",IF(MAX($C78:$AG78)&lt;$AF$10,"",$AF$10))</f>
        <v/>
      </c>
    </row>
    <row r="80" spans="1:95" ht="19.5" customHeight="1">
      <c r="A80" s="134" t="s">
        <v>7</v>
      </c>
      <c r="B80" s="135"/>
      <c r="C80" s="20" t="str">
        <f t="shared" ref="C80:AG80" si="131">IF(C78="","",IF($D$5&lt;=C78,IF($L$5&gt;=C78,IF(COUNT(MATCH(C78,$AT79:$CQ79,0))&gt;0,"","○"),""),""))</f>
        <v>○</v>
      </c>
      <c r="D80" s="20" t="str">
        <f t="shared" si="131"/>
        <v>○</v>
      </c>
      <c r="E80" s="20" t="str">
        <f t="shared" si="131"/>
        <v>○</v>
      </c>
      <c r="F80" s="20" t="str">
        <f t="shared" si="131"/>
        <v>○</v>
      </c>
      <c r="G80" s="20" t="str">
        <f t="shared" si="131"/>
        <v>○</v>
      </c>
      <c r="H80" s="20" t="str">
        <f t="shared" si="131"/>
        <v>○</v>
      </c>
      <c r="I80" s="20" t="str">
        <f t="shared" si="131"/>
        <v>○</v>
      </c>
      <c r="J80" s="20" t="str">
        <f t="shared" si="131"/>
        <v>○</v>
      </c>
      <c r="K80" s="20" t="str">
        <f t="shared" si="131"/>
        <v>○</v>
      </c>
      <c r="L80" s="20" t="str">
        <f t="shared" si="131"/>
        <v>○</v>
      </c>
      <c r="M80" s="20" t="str">
        <f t="shared" si="131"/>
        <v>○</v>
      </c>
      <c r="N80" s="20" t="str">
        <f t="shared" si="131"/>
        <v>○</v>
      </c>
      <c r="O80" s="20" t="str">
        <f t="shared" si="131"/>
        <v>○</v>
      </c>
      <c r="P80" s="20" t="str">
        <f t="shared" si="131"/>
        <v>○</v>
      </c>
      <c r="Q80" s="20" t="str">
        <f t="shared" si="131"/>
        <v>○</v>
      </c>
      <c r="R80" s="20" t="str">
        <f t="shared" si="131"/>
        <v>○</v>
      </c>
      <c r="S80" s="20" t="str">
        <f t="shared" si="131"/>
        <v>○</v>
      </c>
      <c r="T80" s="20" t="str">
        <f t="shared" si="131"/>
        <v>○</v>
      </c>
      <c r="U80" s="20" t="str">
        <f t="shared" si="131"/>
        <v>○</v>
      </c>
      <c r="V80" s="20" t="str">
        <f t="shared" si="131"/>
        <v>○</v>
      </c>
      <c r="W80" s="20" t="str">
        <f t="shared" si="131"/>
        <v>○</v>
      </c>
      <c r="X80" s="20" t="str">
        <f t="shared" si="131"/>
        <v>○</v>
      </c>
      <c r="Y80" s="20" t="str">
        <f t="shared" si="131"/>
        <v>○</v>
      </c>
      <c r="Z80" s="20" t="str">
        <f t="shared" si="131"/>
        <v>○</v>
      </c>
      <c r="AA80" s="20" t="str">
        <f t="shared" si="131"/>
        <v>○</v>
      </c>
      <c r="AB80" s="20" t="str">
        <f t="shared" si="131"/>
        <v>○</v>
      </c>
      <c r="AC80" s="20" t="str">
        <f t="shared" si="131"/>
        <v>○</v>
      </c>
      <c r="AD80" s="20" t="str">
        <f t="shared" si="131"/>
        <v>○</v>
      </c>
      <c r="AE80" s="20" t="str">
        <f t="shared" si="131"/>
        <v>○</v>
      </c>
      <c r="AF80" s="20" t="str">
        <f t="shared" si="131"/>
        <v>○</v>
      </c>
      <c r="AG80" s="20" t="str">
        <f t="shared" si="131"/>
        <v>○</v>
      </c>
      <c r="AH80" s="20">
        <f>COUNTIF(C80:AG80,"○")</f>
        <v>31</v>
      </c>
      <c r="AJ80" s="6">
        <f>$AH80</f>
        <v>31</v>
      </c>
      <c r="AK80" s="21"/>
      <c r="AQ80" s="6">
        <f>COUNTIFS(C80:AG80,"○",C79:AG79,$AQ$6)</f>
        <v>0</v>
      </c>
      <c r="AR80" s="6">
        <f>IF(AH80=0,"",IF(SUM(AQ78:AQ80)/AJ80&lt;0.285,SUM(AQ78:AQ80)/AJ80*AJ80,ROUNDUP(AH80*0.285,0)))</f>
        <v>8</v>
      </c>
      <c r="BY80" s="22"/>
      <c r="BZ80" s="22"/>
    </row>
    <row r="81" spans="1:95" ht="19.5" customHeight="1">
      <c r="A81" s="36" t="s">
        <v>29</v>
      </c>
      <c r="B81" s="20" t="s">
        <v>8</v>
      </c>
      <c r="C81" s="23" t="str">
        <f t="shared" ref="C81:AG81" si="132">IF(C80="","",IF(C79=$AE77,"○",IF(C79=$AF77,"○",IF(C79=$AG77,"○",""))))</f>
        <v/>
      </c>
      <c r="D81" s="23" t="str">
        <f t="shared" si="132"/>
        <v/>
      </c>
      <c r="E81" s="23" t="str">
        <f t="shared" si="132"/>
        <v/>
      </c>
      <c r="F81" s="23" t="str">
        <f t="shared" si="132"/>
        <v/>
      </c>
      <c r="G81" s="23" t="str">
        <f t="shared" si="132"/>
        <v>○</v>
      </c>
      <c r="H81" s="23" t="str">
        <f t="shared" si="132"/>
        <v>○</v>
      </c>
      <c r="I81" s="23" t="str">
        <f t="shared" si="132"/>
        <v/>
      </c>
      <c r="J81" s="23" t="str">
        <f t="shared" si="132"/>
        <v/>
      </c>
      <c r="K81" s="23" t="str">
        <f t="shared" si="132"/>
        <v/>
      </c>
      <c r="L81" s="23" t="str">
        <f t="shared" si="132"/>
        <v/>
      </c>
      <c r="M81" s="23" t="str">
        <f t="shared" si="132"/>
        <v/>
      </c>
      <c r="N81" s="23" t="str">
        <f t="shared" si="132"/>
        <v>○</v>
      </c>
      <c r="O81" s="23" t="str">
        <f t="shared" si="132"/>
        <v>○</v>
      </c>
      <c r="P81" s="23" t="str">
        <f t="shared" si="132"/>
        <v/>
      </c>
      <c r="Q81" s="23" t="str">
        <f t="shared" si="132"/>
        <v/>
      </c>
      <c r="R81" s="23" t="str">
        <f t="shared" si="132"/>
        <v/>
      </c>
      <c r="S81" s="23" t="str">
        <f t="shared" si="132"/>
        <v/>
      </c>
      <c r="T81" s="23" t="str">
        <f t="shared" si="132"/>
        <v/>
      </c>
      <c r="U81" s="23" t="str">
        <f t="shared" si="132"/>
        <v>○</v>
      </c>
      <c r="V81" s="23" t="str">
        <f t="shared" si="132"/>
        <v>○</v>
      </c>
      <c r="W81" s="23" t="str">
        <f t="shared" si="132"/>
        <v/>
      </c>
      <c r="X81" s="23" t="str">
        <f t="shared" si="132"/>
        <v/>
      </c>
      <c r="Y81" s="23" t="str">
        <f t="shared" si="132"/>
        <v/>
      </c>
      <c r="Z81" s="23" t="str">
        <f t="shared" si="132"/>
        <v/>
      </c>
      <c r="AA81" s="23" t="str">
        <f t="shared" si="132"/>
        <v/>
      </c>
      <c r="AB81" s="23" t="str">
        <f t="shared" si="132"/>
        <v>○</v>
      </c>
      <c r="AC81" s="23" t="str">
        <f t="shared" si="132"/>
        <v>○</v>
      </c>
      <c r="AD81" s="23" t="str">
        <f t="shared" si="132"/>
        <v/>
      </c>
      <c r="AE81" s="23" t="str">
        <f t="shared" si="132"/>
        <v/>
      </c>
      <c r="AF81" s="23" t="str">
        <f t="shared" si="132"/>
        <v/>
      </c>
      <c r="AG81" s="23" t="str">
        <f t="shared" si="132"/>
        <v/>
      </c>
      <c r="AH81" s="20">
        <f t="shared" ref="AH81" si="133">COUNTIF(C81:AG81,"○")</f>
        <v>8</v>
      </c>
      <c r="AK81" s="6">
        <f>$AH81</f>
        <v>8</v>
      </c>
      <c r="AU81" s="30">
        <f>IF($AE$3&lt;A77,"",A77)</f>
        <v>45566</v>
      </c>
      <c r="AV81" s="30">
        <f t="shared" ref="AV81:BZ81" si="134">IF($AE$3&lt;=C78,"",IF(MONTH(C78+1)=MONTH(C78),(C78+1),""))</f>
        <v>45567</v>
      </c>
      <c r="AW81" s="30">
        <f t="shared" si="134"/>
        <v>45568</v>
      </c>
      <c r="AX81" s="30">
        <f t="shared" si="134"/>
        <v>45569</v>
      </c>
      <c r="AY81" s="30">
        <f t="shared" si="134"/>
        <v>45570</v>
      </c>
      <c r="AZ81" s="30">
        <f t="shared" si="134"/>
        <v>45571</v>
      </c>
      <c r="BA81" s="30">
        <f t="shared" si="134"/>
        <v>45572</v>
      </c>
      <c r="BB81" s="30">
        <f t="shared" si="134"/>
        <v>45573</v>
      </c>
      <c r="BC81" s="30">
        <f t="shared" si="134"/>
        <v>45574</v>
      </c>
      <c r="BD81" s="30">
        <f t="shared" si="134"/>
        <v>45575</v>
      </c>
      <c r="BE81" s="30">
        <f t="shared" si="134"/>
        <v>45576</v>
      </c>
      <c r="BF81" s="30">
        <f t="shared" si="134"/>
        <v>45577</v>
      </c>
      <c r="BG81" s="30">
        <f t="shared" si="134"/>
        <v>45578</v>
      </c>
      <c r="BH81" s="30">
        <f t="shared" si="134"/>
        <v>45579</v>
      </c>
      <c r="BI81" s="30">
        <f t="shared" si="134"/>
        <v>45580</v>
      </c>
      <c r="BJ81" s="30">
        <f t="shared" si="134"/>
        <v>45581</v>
      </c>
      <c r="BK81" s="30">
        <f t="shared" si="134"/>
        <v>45582</v>
      </c>
      <c r="BL81" s="30">
        <f t="shared" si="134"/>
        <v>45583</v>
      </c>
      <c r="BM81" s="30">
        <f t="shared" si="134"/>
        <v>45584</v>
      </c>
      <c r="BN81" s="30">
        <f t="shared" si="134"/>
        <v>45585</v>
      </c>
      <c r="BO81" s="30">
        <f t="shared" si="134"/>
        <v>45586</v>
      </c>
      <c r="BP81" s="30">
        <f t="shared" si="134"/>
        <v>45587</v>
      </c>
      <c r="BQ81" s="30">
        <f t="shared" si="134"/>
        <v>45588</v>
      </c>
      <c r="BR81" s="30">
        <f t="shared" si="134"/>
        <v>45589</v>
      </c>
      <c r="BS81" s="30">
        <f t="shared" si="134"/>
        <v>45590</v>
      </c>
      <c r="BT81" s="30">
        <f t="shared" si="134"/>
        <v>45591</v>
      </c>
      <c r="BU81" s="30">
        <f t="shared" si="134"/>
        <v>45592</v>
      </c>
      <c r="BV81" s="30">
        <f t="shared" si="134"/>
        <v>45593</v>
      </c>
      <c r="BW81" s="30">
        <f t="shared" si="134"/>
        <v>45594</v>
      </c>
      <c r="BX81" s="30">
        <f t="shared" si="134"/>
        <v>45595</v>
      </c>
      <c r="BY81" s="30">
        <f t="shared" si="134"/>
        <v>45596</v>
      </c>
      <c r="BZ81" s="30" t="str">
        <f t="shared" si="134"/>
        <v/>
      </c>
    </row>
    <row r="82" spans="1:95" ht="19.5" customHeight="1">
      <c r="A82" s="136"/>
      <c r="B82" s="20" t="s">
        <v>9</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0">
        <f>AH81+COUNTIF(C82:AG82,"○")-COUNTIF(C82:AG82,"✕")</f>
        <v>8</v>
      </c>
      <c r="AL82" s="6">
        <f>$AH82</f>
        <v>8</v>
      </c>
      <c r="AN82" s="6">
        <f>COUNTIF(C82:AG82,"○")</f>
        <v>0</v>
      </c>
      <c r="AO82" s="6">
        <f>COUNTIF(C82:AG82,"✕")</f>
        <v>0</v>
      </c>
      <c r="AU82" s="1" t="str">
        <f t="shared" ref="AU82:BY82" si="135">IF($AF$2="○",IF(C81="○",IF(C82="","○",IF(C82="○","確認","")),IF(C82="○","○",IF(C81="○","",IF(C82="✕","確認","")))),IF(C81="○",IF(C82="","",IF(C82="○","確認","")),IF(C81="○","",IF(C82="✕","確認",""))))</f>
        <v/>
      </c>
      <c r="AV82" s="1" t="str">
        <f t="shared" si="135"/>
        <v/>
      </c>
      <c r="AW82" s="1" t="str">
        <f t="shared" si="135"/>
        <v/>
      </c>
      <c r="AX82" s="1" t="str">
        <f t="shared" si="135"/>
        <v/>
      </c>
      <c r="AY82" s="1" t="str">
        <f t="shared" si="135"/>
        <v/>
      </c>
      <c r="AZ82" s="1" t="str">
        <f t="shared" si="135"/>
        <v/>
      </c>
      <c r="BA82" s="1" t="str">
        <f t="shared" si="135"/>
        <v/>
      </c>
      <c r="BB82" s="1" t="str">
        <f t="shared" si="135"/>
        <v/>
      </c>
      <c r="BC82" s="1" t="str">
        <f t="shared" si="135"/>
        <v/>
      </c>
      <c r="BD82" s="1" t="str">
        <f t="shared" si="135"/>
        <v/>
      </c>
      <c r="BE82" s="1" t="str">
        <f t="shared" si="135"/>
        <v/>
      </c>
      <c r="BF82" s="1" t="str">
        <f t="shared" si="135"/>
        <v/>
      </c>
      <c r="BG82" s="1" t="str">
        <f t="shared" si="135"/>
        <v/>
      </c>
      <c r="BH82" s="1" t="str">
        <f t="shared" si="135"/>
        <v/>
      </c>
      <c r="BI82" s="1" t="str">
        <f t="shared" si="135"/>
        <v/>
      </c>
      <c r="BJ82" s="1" t="str">
        <f t="shared" si="135"/>
        <v/>
      </c>
      <c r="BK82" s="1" t="str">
        <f t="shared" si="135"/>
        <v/>
      </c>
      <c r="BL82" s="1" t="str">
        <f t="shared" si="135"/>
        <v/>
      </c>
      <c r="BM82" s="1" t="str">
        <f t="shared" si="135"/>
        <v/>
      </c>
      <c r="BN82" s="1" t="str">
        <f t="shared" si="135"/>
        <v/>
      </c>
      <c r="BO82" s="1" t="str">
        <f t="shared" si="135"/>
        <v/>
      </c>
      <c r="BP82" s="1" t="str">
        <f t="shared" si="135"/>
        <v/>
      </c>
      <c r="BQ82" s="1" t="str">
        <f t="shared" si="135"/>
        <v/>
      </c>
      <c r="BR82" s="1" t="str">
        <f t="shared" si="135"/>
        <v/>
      </c>
      <c r="BS82" s="1" t="str">
        <f t="shared" si="135"/>
        <v/>
      </c>
      <c r="BT82" s="1" t="str">
        <f t="shared" si="135"/>
        <v/>
      </c>
      <c r="BU82" s="1" t="str">
        <f t="shared" si="135"/>
        <v/>
      </c>
      <c r="BV82" s="1" t="str">
        <f t="shared" si="135"/>
        <v/>
      </c>
      <c r="BW82" s="1" t="str">
        <f t="shared" si="135"/>
        <v/>
      </c>
      <c r="BX82" s="1" t="str">
        <f t="shared" si="135"/>
        <v/>
      </c>
      <c r="BY82" s="1" t="str">
        <f t="shared" si="135"/>
        <v/>
      </c>
    </row>
    <row r="83" spans="1:95" ht="19.5" customHeight="1">
      <c r="A83" s="137"/>
      <c r="B83" s="20" t="s">
        <v>2</v>
      </c>
      <c r="C83" s="23" t="str">
        <f t="shared" ref="C83:AG83" si="136">IF($AF$2="○",IF(C81="○",IF(C82="","○",IF(C82="○","確認","")),IF(C82="○","○",IF(C81="○","",IF(C82="✕","確認","")))),IF(C81="○",IF(C82="","",IF(C82="○","確認","")),IF(C81="○","",IF(C82="✕","確認",""))))</f>
        <v/>
      </c>
      <c r="D83" s="23" t="str">
        <f t="shared" si="136"/>
        <v/>
      </c>
      <c r="E83" s="23" t="str">
        <f t="shared" si="136"/>
        <v/>
      </c>
      <c r="F83" s="23" t="str">
        <f t="shared" si="136"/>
        <v/>
      </c>
      <c r="G83" s="23" t="str">
        <f t="shared" si="136"/>
        <v/>
      </c>
      <c r="H83" s="23" t="str">
        <f t="shared" si="136"/>
        <v/>
      </c>
      <c r="I83" s="23" t="str">
        <f t="shared" si="136"/>
        <v/>
      </c>
      <c r="J83" s="23" t="str">
        <f t="shared" si="136"/>
        <v/>
      </c>
      <c r="K83" s="23" t="str">
        <f t="shared" si="136"/>
        <v/>
      </c>
      <c r="L83" s="23" t="str">
        <f t="shared" si="136"/>
        <v/>
      </c>
      <c r="M83" s="23" t="str">
        <f t="shared" si="136"/>
        <v/>
      </c>
      <c r="N83" s="23" t="str">
        <f t="shared" si="136"/>
        <v/>
      </c>
      <c r="O83" s="23" t="str">
        <f t="shared" si="136"/>
        <v/>
      </c>
      <c r="P83" s="23" t="str">
        <f t="shared" si="136"/>
        <v/>
      </c>
      <c r="Q83" s="23" t="str">
        <f t="shared" si="136"/>
        <v/>
      </c>
      <c r="R83" s="23" t="str">
        <f t="shared" si="136"/>
        <v/>
      </c>
      <c r="S83" s="23" t="str">
        <f t="shared" si="136"/>
        <v/>
      </c>
      <c r="T83" s="23" t="str">
        <f t="shared" si="136"/>
        <v/>
      </c>
      <c r="U83" s="23" t="str">
        <f t="shared" si="136"/>
        <v/>
      </c>
      <c r="V83" s="23" t="str">
        <f t="shared" si="136"/>
        <v/>
      </c>
      <c r="W83" s="23" t="str">
        <f t="shared" si="136"/>
        <v/>
      </c>
      <c r="X83" s="23" t="str">
        <f t="shared" si="136"/>
        <v/>
      </c>
      <c r="Y83" s="23" t="str">
        <f t="shared" si="136"/>
        <v/>
      </c>
      <c r="Z83" s="23" t="str">
        <f t="shared" si="136"/>
        <v/>
      </c>
      <c r="AA83" s="23" t="str">
        <f t="shared" si="136"/>
        <v/>
      </c>
      <c r="AB83" s="23" t="str">
        <f t="shared" si="136"/>
        <v/>
      </c>
      <c r="AC83" s="23" t="str">
        <f t="shared" si="136"/>
        <v/>
      </c>
      <c r="AD83" s="23" t="str">
        <f t="shared" si="136"/>
        <v/>
      </c>
      <c r="AE83" s="23" t="str">
        <f t="shared" si="136"/>
        <v/>
      </c>
      <c r="AF83" s="23" t="str">
        <f t="shared" si="136"/>
        <v/>
      </c>
      <c r="AG83" s="23" t="str">
        <f t="shared" si="136"/>
        <v/>
      </c>
      <c r="AH83" s="20">
        <f t="shared" ref="AH83" si="137">COUNTIF(C83:AG83,"○")</f>
        <v>0</v>
      </c>
      <c r="AM83" s="6">
        <f>$AH83</f>
        <v>0</v>
      </c>
      <c r="AP83" s="6">
        <f>COUNTIF(C83:AG83,"確認")</f>
        <v>0</v>
      </c>
      <c r="AT83" s="6">
        <f>COUNTIF(AU83:BY83,"確認")</f>
        <v>0</v>
      </c>
      <c r="AU83" s="1" t="str">
        <f t="shared" ref="AU83:BY83" si="138">IF(AU82=C83,"","確認")</f>
        <v/>
      </c>
      <c r="AV83" s="1" t="str">
        <f t="shared" si="138"/>
        <v/>
      </c>
      <c r="AW83" s="1" t="str">
        <f t="shared" si="138"/>
        <v/>
      </c>
      <c r="AX83" s="1" t="str">
        <f t="shared" si="138"/>
        <v/>
      </c>
      <c r="AY83" s="1" t="str">
        <f t="shared" si="138"/>
        <v/>
      </c>
      <c r="AZ83" s="1" t="str">
        <f t="shared" si="138"/>
        <v/>
      </c>
      <c r="BA83" s="1" t="str">
        <f t="shared" si="138"/>
        <v/>
      </c>
      <c r="BB83" s="1" t="str">
        <f t="shared" si="138"/>
        <v/>
      </c>
      <c r="BC83" s="1" t="str">
        <f t="shared" si="138"/>
        <v/>
      </c>
      <c r="BD83" s="1" t="str">
        <f t="shared" si="138"/>
        <v/>
      </c>
      <c r="BE83" s="1" t="str">
        <f t="shared" si="138"/>
        <v/>
      </c>
      <c r="BF83" s="1" t="str">
        <f t="shared" si="138"/>
        <v/>
      </c>
      <c r="BG83" s="1" t="str">
        <f t="shared" si="138"/>
        <v/>
      </c>
      <c r="BH83" s="1" t="str">
        <f t="shared" si="138"/>
        <v/>
      </c>
      <c r="BI83" s="1" t="str">
        <f t="shared" si="138"/>
        <v/>
      </c>
      <c r="BJ83" s="1" t="str">
        <f t="shared" si="138"/>
        <v/>
      </c>
      <c r="BK83" s="1" t="str">
        <f t="shared" si="138"/>
        <v/>
      </c>
      <c r="BL83" s="1" t="str">
        <f t="shared" si="138"/>
        <v/>
      </c>
      <c r="BM83" s="1" t="str">
        <f t="shared" si="138"/>
        <v/>
      </c>
      <c r="BN83" s="1" t="str">
        <f t="shared" si="138"/>
        <v/>
      </c>
      <c r="BO83" s="1" t="str">
        <f t="shared" si="138"/>
        <v/>
      </c>
      <c r="BP83" s="1" t="str">
        <f t="shared" si="138"/>
        <v/>
      </c>
      <c r="BQ83" s="1" t="str">
        <f t="shared" si="138"/>
        <v/>
      </c>
      <c r="BR83" s="1" t="str">
        <f t="shared" si="138"/>
        <v/>
      </c>
      <c r="BS83" s="1" t="str">
        <f t="shared" si="138"/>
        <v/>
      </c>
      <c r="BT83" s="1" t="str">
        <f t="shared" si="138"/>
        <v/>
      </c>
      <c r="BU83" s="1" t="str">
        <f t="shared" si="138"/>
        <v/>
      </c>
      <c r="BV83" s="1" t="str">
        <f t="shared" si="138"/>
        <v/>
      </c>
      <c r="BW83" s="1" t="str">
        <f t="shared" si="138"/>
        <v/>
      </c>
      <c r="BX83" s="1" t="str">
        <f t="shared" si="138"/>
        <v/>
      </c>
      <c r="BY83" s="1" t="str">
        <f t="shared" si="138"/>
        <v/>
      </c>
      <c r="BZ83" s="1" t="str">
        <f t="shared" ref="BZ83" si="139">IF($AF$2="○",IF(AH81="○",IF(AH82="","○",IF(AH82="○","確認","")),IF(AH82="○","○",IF(AH81="○","",IF(AH82="✕","確認","")))),IF(AH81="○",IF(AH82="","",IF(AH82="○","確認","")),IF(AH81="○","",IF(AH82="✕","確認",""))))</f>
        <v/>
      </c>
    </row>
    <row r="84" spans="1:95" ht="19.5" customHeight="1">
      <c r="C84" s="129" t="str">
        <f>IF(AH80=0,"",B81)</f>
        <v>計画</v>
      </c>
      <c r="D84" s="129"/>
      <c r="E84" s="130" t="str">
        <f>IF(AH80=0,"","週休２日")</f>
        <v>週休２日</v>
      </c>
      <c r="F84" s="130"/>
      <c r="G84" s="130" t="str">
        <f>IF(AH80=0,"",IF(SUM(AQ78:AQ80)/AJ80&lt;0.285,IF(SUM(AQ78:AQ80)/AJ80&lt;=AH81/AH80,"達成","未達成"),IF(AH81/AJ80&gt;=SUM(AQ78:AQ80)/AJ80,"達成","未達成")))</f>
        <v>達成</v>
      </c>
      <c r="H84" s="130"/>
      <c r="I84" s="131" t="str">
        <f>IF(AH80=0,"","現場閉所率")</f>
        <v>現場閉所率</v>
      </c>
      <c r="J84" s="131"/>
      <c r="K84" s="132">
        <f>IF(AH80=0,"",IF(AH80=0,0,ROUNDDOWN(AH81/AH80,4)))</f>
        <v>0.25800000000000001</v>
      </c>
      <c r="L84" s="132"/>
      <c r="N84" s="129" t="str">
        <f>IF(AH80=0,"",B82)</f>
        <v>変更</v>
      </c>
      <c r="O84" s="129"/>
      <c r="P84" s="130" t="str">
        <f>IF(AH80=0,"","週休２日")</f>
        <v>週休２日</v>
      </c>
      <c r="Q84" s="130"/>
      <c r="R84" s="130" t="str">
        <f>IF(AH80=0,"",IF(SUM(AQ78:AQ80)/AJ80&lt;0.285,IF(SUM(AQ78:AQ80)/AJ80&lt;=AH82/AH80,"達成","未達成"),IF(AH82/AJ80&gt;=SUM(AQ78:AQ80)/AJ80,"達成","未達成")))</f>
        <v>達成</v>
      </c>
      <c r="S84" s="130"/>
      <c r="T84" s="131" t="str">
        <f>IF(AH80=0,"","現場閉所率")</f>
        <v>現場閉所率</v>
      </c>
      <c r="U84" s="131"/>
      <c r="V84" s="132">
        <f>IF(AH80=0,"",IF(AH80=0,0,ROUNDDOWN(AH82/AH80,4)))</f>
        <v>0.25800000000000001</v>
      </c>
      <c r="W84" s="132"/>
      <c r="X84" s="25"/>
      <c r="Y84" s="129" t="str">
        <f>IF($AF$2="○",IF(AH80=0,"",B83),"")</f>
        <v/>
      </c>
      <c r="Z84" s="129"/>
      <c r="AA84" s="130" t="str">
        <f>IF($AF$2="○",IF(AH80=0,"","週休２日"),"")</f>
        <v/>
      </c>
      <c r="AB84" s="130"/>
      <c r="AC84" s="130" t="str">
        <f>IF($AF$2="○",IF(AH80=0,"",IF(SUM(AQ78:AQ80)/AJ80&lt;0.285,IF(SUM(AQ78:AQ80)/AJ80&lt;=AH83/AH80,"達成","未達成"),IF(AH83/AJ80&gt;=SUM(AQ78:AQ80)/AJ80,"達成","未達成"))),"")</f>
        <v/>
      </c>
      <c r="AD84" s="130"/>
      <c r="AE84" s="131" t="str">
        <f>IF($AF$2="○",IF(AH80=0,"","現場閉所率"),"")</f>
        <v/>
      </c>
      <c r="AF84" s="131"/>
      <c r="AG84" s="132" t="str">
        <f>IF($AF$2="○",IF(AH80=0,"",IF(AH80=0,0,ROUNDDOWN(AH83/AH80,4))),"")</f>
        <v/>
      </c>
      <c r="AH84" s="132"/>
      <c r="AQ84" s="24" t="str">
        <f>IF($AF$2="○",AC84,R84)</f>
        <v>達成</v>
      </c>
      <c r="AR84" s="24"/>
      <c r="AT84" s="1" t="str">
        <f>IF(AH80&lt;=0,"",IF((SUM(AQ78:AQ80)/AJ80)&lt;=AH82/AH80,"達成","未達成"))</f>
        <v>達成</v>
      </c>
    </row>
    <row r="85" spans="1:95" ht="19.5" customHeight="1">
      <c r="A85" s="101">
        <f t="shared" ref="A85" si="140">IF(MAX(C78:AG78)=$AE$3,"",IF(MAX(C78:AG78)=0,"",MAX(C78:AG78)+1))</f>
        <v>45597</v>
      </c>
      <c r="B85" s="101"/>
      <c r="S85" s="102" t="str">
        <f>IF(COUNTIF(C91:AG91,"確認")&gt;0,"入力確認",IF(AH88=0,IF(SUM(AH89:AH91)=0,"","入力確認"),IF($AF$2="",IF(COUNTIF(C91:AG91,"○")+COUNTIF(C91:AG91,"✕")=0,"","現場閉所 実績表に切替必要"),IF(AT91=0,"","変更手続き確認"))))</f>
        <v/>
      </c>
      <c r="T85" s="102"/>
      <c r="U85" s="102"/>
      <c r="V85" s="102"/>
      <c r="W85" s="102"/>
      <c r="X85" s="102"/>
      <c r="Y85" s="102"/>
      <c r="Z85" s="102"/>
      <c r="AA85" s="133" t="s">
        <v>30</v>
      </c>
      <c r="AB85" s="133"/>
      <c r="AC85" s="133"/>
      <c r="AD85" s="133"/>
      <c r="AE85" s="29" t="str">
        <f t="shared" ref="AE85" si="141">$AQ$7</f>
        <v>土</v>
      </c>
      <c r="AF85" s="29" t="str">
        <f t="shared" ref="AF85" si="142">$AQ$8</f>
        <v>日</v>
      </c>
      <c r="AG85" s="26">
        <f t="shared" ref="AG85" si="143">$AQ$6</f>
        <v>0</v>
      </c>
      <c r="AL85" s="14"/>
      <c r="AM85" s="14"/>
      <c r="AN85" s="14"/>
      <c r="AO85" s="14"/>
      <c r="AP85" s="14"/>
      <c r="AQ85" s="14"/>
    </row>
    <row r="86" spans="1:95" ht="19.5" customHeight="1">
      <c r="A86" s="105" t="s">
        <v>20</v>
      </c>
      <c r="B86" s="106"/>
      <c r="C86" s="15">
        <f>IF($AE$3&lt;A85,"",A85)</f>
        <v>45597</v>
      </c>
      <c r="D86" s="15">
        <f t="shared" ref="D86:G86" si="144">IF($AE$3&lt;=C86,"",IF(MONTH(C86+1)=MONTH(C86),(C86+1),""))</f>
        <v>45598</v>
      </c>
      <c r="E86" s="15">
        <f t="shared" si="144"/>
        <v>45599</v>
      </c>
      <c r="F86" s="15">
        <f t="shared" si="144"/>
        <v>45600</v>
      </c>
      <c r="G86" s="15">
        <f t="shared" si="144"/>
        <v>45601</v>
      </c>
      <c r="H86" s="15">
        <f>IF($AE$3&lt;=G86,"",IF(MONTH(G86+1)=MONTH(G86),(G86+1),""))</f>
        <v>45602</v>
      </c>
      <c r="I86" s="15">
        <f t="shared" ref="I86:AG86" si="145">IF($AE$3&lt;=H86,"",IF(MONTH(H86+1)=MONTH(H86),(H86+1),""))</f>
        <v>45603</v>
      </c>
      <c r="J86" s="15">
        <f t="shared" si="145"/>
        <v>45604</v>
      </c>
      <c r="K86" s="15">
        <f t="shared" si="145"/>
        <v>45605</v>
      </c>
      <c r="L86" s="15">
        <f t="shared" si="145"/>
        <v>45606</v>
      </c>
      <c r="M86" s="15">
        <f t="shared" si="145"/>
        <v>45607</v>
      </c>
      <c r="N86" s="15">
        <f t="shared" si="145"/>
        <v>45608</v>
      </c>
      <c r="O86" s="15">
        <f t="shared" si="145"/>
        <v>45609</v>
      </c>
      <c r="P86" s="15">
        <f t="shared" si="145"/>
        <v>45610</v>
      </c>
      <c r="Q86" s="15">
        <f t="shared" si="145"/>
        <v>45611</v>
      </c>
      <c r="R86" s="15">
        <f t="shared" si="145"/>
        <v>45612</v>
      </c>
      <c r="S86" s="15">
        <f t="shared" si="145"/>
        <v>45613</v>
      </c>
      <c r="T86" s="15">
        <f t="shared" si="145"/>
        <v>45614</v>
      </c>
      <c r="U86" s="15">
        <f t="shared" si="145"/>
        <v>45615</v>
      </c>
      <c r="V86" s="15">
        <f t="shared" si="145"/>
        <v>45616</v>
      </c>
      <c r="W86" s="15">
        <f t="shared" si="145"/>
        <v>45617</v>
      </c>
      <c r="X86" s="15">
        <f t="shared" si="145"/>
        <v>45618</v>
      </c>
      <c r="Y86" s="15">
        <f t="shared" si="145"/>
        <v>45619</v>
      </c>
      <c r="Z86" s="15">
        <f t="shared" si="145"/>
        <v>45620</v>
      </c>
      <c r="AA86" s="15">
        <f t="shared" si="145"/>
        <v>45621</v>
      </c>
      <c r="AB86" s="15">
        <f t="shared" si="145"/>
        <v>45622</v>
      </c>
      <c r="AC86" s="15">
        <f t="shared" si="145"/>
        <v>45623</v>
      </c>
      <c r="AD86" s="15">
        <f t="shared" si="145"/>
        <v>45624</v>
      </c>
      <c r="AE86" s="15">
        <f t="shared" si="145"/>
        <v>45625</v>
      </c>
      <c r="AF86" s="15">
        <f t="shared" si="145"/>
        <v>45626</v>
      </c>
      <c r="AG86" s="15" t="str">
        <f t="shared" si="145"/>
        <v/>
      </c>
      <c r="AH86" s="107" t="s">
        <v>27</v>
      </c>
      <c r="AK86" s="16"/>
      <c r="AQ86" s="6">
        <f>COUNTIFS(C88:AG88,"○",C87:AG87,$AQ$7)</f>
        <v>5</v>
      </c>
      <c r="AT86" s="6">
        <v>1</v>
      </c>
      <c r="AU86" s="6">
        <v>2</v>
      </c>
      <c r="AV86" s="6">
        <v>3</v>
      </c>
      <c r="AW86" s="6">
        <v>4</v>
      </c>
      <c r="AX86" s="6">
        <v>5</v>
      </c>
      <c r="AY86" s="6">
        <v>6</v>
      </c>
      <c r="AZ86" s="6">
        <v>7</v>
      </c>
      <c r="BA86" s="6">
        <v>8</v>
      </c>
      <c r="BB86" s="6">
        <v>9</v>
      </c>
      <c r="BC86" s="6">
        <v>10</v>
      </c>
      <c r="BD86" s="6">
        <v>11</v>
      </c>
      <c r="BE86" s="6">
        <v>12</v>
      </c>
      <c r="BF86" s="6">
        <v>13</v>
      </c>
      <c r="BG86" s="6">
        <v>14</v>
      </c>
      <c r="BH86" s="6">
        <v>15</v>
      </c>
      <c r="BI86" s="6">
        <v>16</v>
      </c>
      <c r="BJ86" s="6">
        <v>17</v>
      </c>
      <c r="BK86" s="6">
        <v>18</v>
      </c>
      <c r="BL86" s="6">
        <v>19</v>
      </c>
      <c r="BM86" s="6">
        <v>20</v>
      </c>
      <c r="BN86" s="6">
        <v>21</v>
      </c>
      <c r="BO86" s="6">
        <v>22</v>
      </c>
      <c r="BP86" s="6">
        <v>23</v>
      </c>
      <c r="BQ86" s="6">
        <v>24</v>
      </c>
      <c r="BR86" s="6">
        <v>25</v>
      </c>
      <c r="BS86" s="6">
        <v>26</v>
      </c>
      <c r="BT86" s="6">
        <v>27</v>
      </c>
      <c r="BU86" s="6">
        <v>28</v>
      </c>
      <c r="BV86" s="6">
        <v>29</v>
      </c>
      <c r="BW86" s="6">
        <v>30</v>
      </c>
      <c r="BX86" s="6">
        <v>31</v>
      </c>
      <c r="BY86" s="6">
        <v>32</v>
      </c>
      <c r="BZ86" s="6">
        <v>33</v>
      </c>
      <c r="CA86" s="6">
        <v>34</v>
      </c>
      <c r="CB86" s="6">
        <v>35</v>
      </c>
      <c r="CC86" s="6">
        <v>36</v>
      </c>
      <c r="CD86" s="6">
        <v>37</v>
      </c>
      <c r="CE86" s="6">
        <v>38</v>
      </c>
      <c r="CF86" s="6">
        <v>39</v>
      </c>
      <c r="CG86" s="6">
        <v>40</v>
      </c>
      <c r="CH86" s="6">
        <v>41</v>
      </c>
      <c r="CI86" s="6">
        <v>42</v>
      </c>
      <c r="CJ86" s="6">
        <v>43</v>
      </c>
      <c r="CK86" s="6">
        <v>44</v>
      </c>
      <c r="CL86" s="6">
        <v>45</v>
      </c>
      <c r="CM86" s="6">
        <v>46</v>
      </c>
      <c r="CN86" s="6">
        <v>47</v>
      </c>
      <c r="CO86" s="6">
        <v>48</v>
      </c>
      <c r="CP86" s="6">
        <v>49</v>
      </c>
      <c r="CQ86" s="6">
        <v>50</v>
      </c>
    </row>
    <row r="87" spans="1:95" ht="19.5" customHeight="1">
      <c r="A87" s="105" t="s">
        <v>28</v>
      </c>
      <c r="B87" s="106"/>
      <c r="C87" s="15" t="str">
        <f>IF(C86="","",TEXT(C86,"AAA"))</f>
        <v>金</v>
      </c>
      <c r="D87" s="15" t="str">
        <f t="shared" ref="D87:AG87" si="146">IF(D86="","",TEXT(D86,"AAA"))</f>
        <v>土</v>
      </c>
      <c r="E87" s="15" t="str">
        <f t="shared" si="146"/>
        <v>日</v>
      </c>
      <c r="F87" s="15" t="str">
        <f t="shared" si="146"/>
        <v>月</v>
      </c>
      <c r="G87" s="15" t="str">
        <f t="shared" si="146"/>
        <v>火</v>
      </c>
      <c r="H87" s="15" t="str">
        <f t="shared" si="146"/>
        <v>水</v>
      </c>
      <c r="I87" s="15" t="str">
        <f t="shared" si="146"/>
        <v>木</v>
      </c>
      <c r="J87" s="15" t="str">
        <f t="shared" si="146"/>
        <v>金</v>
      </c>
      <c r="K87" s="15" t="str">
        <f t="shared" si="146"/>
        <v>土</v>
      </c>
      <c r="L87" s="15" t="str">
        <f t="shared" si="146"/>
        <v>日</v>
      </c>
      <c r="M87" s="15" t="str">
        <f t="shared" si="146"/>
        <v>月</v>
      </c>
      <c r="N87" s="15" t="str">
        <f t="shared" si="146"/>
        <v>火</v>
      </c>
      <c r="O87" s="15" t="str">
        <f t="shared" si="146"/>
        <v>水</v>
      </c>
      <c r="P87" s="15" t="str">
        <f t="shared" si="146"/>
        <v>木</v>
      </c>
      <c r="Q87" s="15" t="str">
        <f t="shared" si="146"/>
        <v>金</v>
      </c>
      <c r="R87" s="15" t="str">
        <f t="shared" si="146"/>
        <v>土</v>
      </c>
      <c r="S87" s="15" t="str">
        <f t="shared" si="146"/>
        <v>日</v>
      </c>
      <c r="T87" s="15" t="str">
        <f t="shared" si="146"/>
        <v>月</v>
      </c>
      <c r="U87" s="15" t="str">
        <f t="shared" si="146"/>
        <v>火</v>
      </c>
      <c r="V87" s="15" t="str">
        <f t="shared" si="146"/>
        <v>水</v>
      </c>
      <c r="W87" s="15" t="str">
        <f t="shared" si="146"/>
        <v>木</v>
      </c>
      <c r="X87" s="15" t="str">
        <f t="shared" si="146"/>
        <v>金</v>
      </c>
      <c r="Y87" s="15" t="str">
        <f t="shared" si="146"/>
        <v>土</v>
      </c>
      <c r="Z87" s="15" t="str">
        <f t="shared" si="146"/>
        <v>日</v>
      </c>
      <c r="AA87" s="15" t="str">
        <f t="shared" si="146"/>
        <v>月</v>
      </c>
      <c r="AB87" s="15" t="str">
        <f t="shared" si="146"/>
        <v>火</v>
      </c>
      <c r="AC87" s="15" t="str">
        <f t="shared" si="146"/>
        <v>水</v>
      </c>
      <c r="AD87" s="15" t="str">
        <f t="shared" si="146"/>
        <v>木</v>
      </c>
      <c r="AE87" s="15" t="str">
        <f t="shared" si="146"/>
        <v>金</v>
      </c>
      <c r="AF87" s="15" t="str">
        <f t="shared" si="146"/>
        <v>土</v>
      </c>
      <c r="AG87" s="15" t="str">
        <f t="shared" si="146"/>
        <v/>
      </c>
      <c r="AH87" s="108"/>
      <c r="AQ87" s="6">
        <f>COUNTIFS(C88:AG88,"○",C87:AG87,$AQ$8)</f>
        <v>4</v>
      </c>
      <c r="AT87" s="17" t="str">
        <f>IF($C86&gt;$E$6,"",IF(MAX($C86:$AG86)&lt;$E$6,"",$E$6))</f>
        <v/>
      </c>
      <c r="AU87" s="18" t="str">
        <f>IF($C86&gt;$H$6,"",IF(MAX($C86:$AG86)&lt;$H$6,"",$H$6))</f>
        <v/>
      </c>
      <c r="AV87" s="18" t="str">
        <f>IF($C86&gt;$K$6,"",IF(MAX($C86:$AG86)&lt;$K$6,"",$K$6))</f>
        <v/>
      </c>
      <c r="AW87" s="18" t="str">
        <f>IF($C86&gt;$N$6,"",IF(MAX($C86:$AG86)&lt;$N$6,"",$N$6))</f>
        <v/>
      </c>
      <c r="AX87" s="18" t="str">
        <f>IF($C86&gt;$Q$6,"",IF(MAX($C86:$AG86)&lt;$Q$6,"",$Q$6))</f>
        <v/>
      </c>
      <c r="AY87" s="18" t="str">
        <f>IF($C86&gt;$T$6,"",IF(MAX($C86:$AG86)&lt;$T$6,"",$T$6))</f>
        <v/>
      </c>
      <c r="AZ87" s="18" t="str">
        <f>IF($C86&gt;$W$6,"",IF(MAX($C86:$AG86)&lt;$W$6,"",$W$6))</f>
        <v/>
      </c>
      <c r="BA87" s="18" t="str">
        <f>IF($C86&gt;$Z$6,"",IF(MAX($C86:$AG86)&lt;$Z$6,"",$Z$6))</f>
        <v/>
      </c>
      <c r="BB87" s="18" t="str">
        <f>IF($C86&gt;$AC$6,"",IF(MAX($C86:$AG86)&lt;$AC$6,"",$AC$6))</f>
        <v/>
      </c>
      <c r="BC87" s="18" t="str">
        <f>IF($C86&gt;$AF$6,"",IF(MAX($C86:$AG86)&lt;$AF$6,"",$AF$6))</f>
        <v/>
      </c>
      <c r="BD87" s="18" t="str">
        <f>IF($C86&gt;$E$7,"",IF(MAX($C86:$AG86)&lt;$E$7,"",$E$7))</f>
        <v/>
      </c>
      <c r="BE87" s="18" t="str">
        <f>IF($C86&gt;$H$7,"",IF(MAX($C86:$AG86)&lt;$H$7,"",$H$7))</f>
        <v/>
      </c>
      <c r="BF87" s="18" t="str">
        <f>IF($C86&gt;$K$7,"",IF(MAX($C86:$AG86)&lt;$K$7,"",$K$7))</f>
        <v/>
      </c>
      <c r="BG87" s="18" t="str">
        <f>IF($C86&gt;$N$7,"",IF(MAX($C86:$AG86)&lt;$N$7,"",$N$7))</f>
        <v/>
      </c>
      <c r="BH87" s="18" t="str">
        <f>IF($C86&gt;$Q$7,"",IF(MAX($C86:$AG86)&lt;$Q$7,"",$Q$7))</f>
        <v/>
      </c>
      <c r="BI87" s="18" t="str">
        <f>IF($C86&gt;$T$7,"",IF(MAX($C86:$AG86)&lt;$T$7,"",$T$7))</f>
        <v/>
      </c>
      <c r="BJ87" s="18" t="str">
        <f>IF($C86&gt;$W$7,"",IF(MAX($C86:$AG86)&lt;$W$7,"",$W$7))</f>
        <v/>
      </c>
      <c r="BK87" s="18" t="str">
        <f>IF($C86&gt;$Z$7,"",IF(MAX($C86:$AG86)&lt;$Z$7,"",$Z$7))</f>
        <v/>
      </c>
      <c r="BL87" s="18" t="str">
        <f>IF($C86&gt;$AC$7,"",IF(MAX($C86:$AG86)&lt;$AC$7,"",$AC$7))</f>
        <v/>
      </c>
      <c r="BM87" s="18" t="str">
        <f>IF($C86&gt;$AF$7,"",IF(MAX($C86:$AG86)&lt;$AF$7,"",$AF$7))</f>
        <v/>
      </c>
      <c r="BN87" s="18" t="str">
        <f>IF($C86&gt;$E$8,"",IF(MAX($C86:$AG86)&lt;$E$8,"",$E$8))</f>
        <v/>
      </c>
      <c r="BO87" s="18" t="str">
        <f>IF($C86&gt;$H$8,"",IF(MAX($C86:$AG86)&lt;$H$8,"",$H$8))</f>
        <v/>
      </c>
      <c r="BP87" s="18" t="str">
        <f>IF($C86&gt;$K$8,"",IF(MAX($C86:$AG86)&lt;$K$8,"",$K$8))</f>
        <v/>
      </c>
      <c r="BQ87" s="18" t="str">
        <f>IF($C86&gt;$N$8,"",IF(MAX($C86:$AG86)&lt;$N$8,"",$N$8))</f>
        <v/>
      </c>
      <c r="BR87" s="18" t="str">
        <f>IF($C86&gt;$Q$8,"",IF(MAX($C86:$AG86)&lt;$Q$8,"",$Q$8))</f>
        <v/>
      </c>
      <c r="BS87" s="18" t="str">
        <f>IF($C86&gt;$T$8,"",IF(MAX($C86:$AG86)&lt;$T$8,"",$T$8))</f>
        <v/>
      </c>
      <c r="BT87" s="18" t="str">
        <f>IF($C86&gt;$W$8,"",IF(MAX($C86:$AG86)&lt;$W$8,"",$W$8))</f>
        <v/>
      </c>
      <c r="BU87" s="18" t="str">
        <f>IF($C86&gt;$Z$8,"",IF(MAX($C86:$AG86)&lt;$Z$8,"",$Z$8))</f>
        <v/>
      </c>
      <c r="BV87" s="18" t="str">
        <f>IF($C86&gt;$AC$8,"",IF(MAX($C86:$AG86)&lt;$AC$8,"",$AC$8))</f>
        <v/>
      </c>
      <c r="BW87" s="18" t="str">
        <f>IF($C86&gt;$AF$8,"",IF(MAX($C86:$AG86)&lt;$AF$8,"",$AF$8))</f>
        <v/>
      </c>
      <c r="BX87" s="18" t="str">
        <f>IF($C86&gt;$E$9,"",IF(MAX($C86:$AG86)&lt;$E$9,"",$E$9))</f>
        <v/>
      </c>
      <c r="BY87" s="18" t="str">
        <f>IF($C86&gt;$H$9,"",IF(MAX($C86:$AG86)&lt;$H$9,"",$H$9))</f>
        <v/>
      </c>
      <c r="BZ87" s="18" t="str">
        <f>IF($C86&gt;$K$9,"",IF(MAX($C86:$AG86)&lt;$K$9,"",$K$9))</f>
        <v/>
      </c>
      <c r="CA87" s="18" t="str">
        <f>IF($C86&gt;$N$9,"",IF(MAX($C86:$AG86)&lt;$N$9,"",$N$9))</f>
        <v/>
      </c>
      <c r="CB87" s="18" t="str">
        <f>IF($C86&gt;$Q$9,"",IF(MAX($C86:$AG86)&lt;$Q$9,"",$Q$9))</f>
        <v/>
      </c>
      <c r="CC87" s="18" t="str">
        <f>IF($C86&gt;$T$9,"",IF(MAX($C86:$AG86)&lt;$T$9,"",$T$9))</f>
        <v/>
      </c>
      <c r="CD87" s="18" t="str">
        <f>IF($C86&gt;$W$9,"",IF(MAX($C86:$AG86)&lt;$W$9,"",$W$9))</f>
        <v/>
      </c>
      <c r="CE87" s="18" t="str">
        <f>IF($C86&gt;$Z$9,"",IF(MAX($C86:$AG86)&lt;$Z$9,"",$Z$9))</f>
        <v/>
      </c>
      <c r="CF87" s="18" t="str">
        <f>IF($C86&gt;$AC$9,"",IF(MAX($C86:$AG86)&lt;$AC$9,"",$AC$9))</f>
        <v/>
      </c>
      <c r="CG87" s="18" t="str">
        <f>IF($C86&gt;$AF$9,"",IF(MAX($C86:$AG86)&lt;$AF$9,"",$AF$9))</f>
        <v/>
      </c>
      <c r="CH87" s="18" t="str">
        <f>IF($C86&gt;$E$10,"",IF(MAX($C86:$AG86)&lt;$E$10,"",$E$10))</f>
        <v/>
      </c>
      <c r="CI87" s="18" t="str">
        <f>IF($C86&gt;$H$10,"",IF(MAX($C86:$AG86)&lt;$H$10,"",$H$10))</f>
        <v/>
      </c>
      <c r="CJ87" s="18" t="str">
        <f>IF($C86&gt;$K$10,"",IF(MAX($C86:$AG86)&lt;$K$10,"",$K$10))</f>
        <v/>
      </c>
      <c r="CK87" s="18" t="str">
        <f>IF($C86&gt;$N$10,"",IF(MAX($C86:$AG86)&lt;$N$10,"",$N$10))</f>
        <v/>
      </c>
      <c r="CL87" s="18" t="str">
        <f>IF($C86&gt;$Q$10,"",IF(MAX($C86:$AG86)&lt;$Q$10,"",$Q$10))</f>
        <v/>
      </c>
      <c r="CM87" s="18" t="str">
        <f>IF($C86&gt;$T$10,"",IF(MAX($C86:$AG86)&lt;$T$10,"",$T$10))</f>
        <v/>
      </c>
      <c r="CN87" s="18" t="str">
        <f>IF($C86&gt;$W$10,"",IF(MAX($C86:$AG86)&lt;$W$10,"",$W$10))</f>
        <v/>
      </c>
      <c r="CO87" s="18" t="str">
        <f>IF($C86&gt;$Z$10,"",IF(MAX($C86:$AG86)&lt;$Z$10,"",$Z$10))</f>
        <v/>
      </c>
      <c r="CP87" s="18" t="str">
        <f>IF($C86&gt;$AC$10,"",IF(MAX($C86:$AG86)&lt;$AC$10,"",$AC$10))</f>
        <v/>
      </c>
      <c r="CQ87" s="19" t="str">
        <f>IF($C86&gt;$AF$10,"",IF(MAX($C86:$AG86)&lt;$AF$10,"",$AF$10))</f>
        <v/>
      </c>
    </row>
    <row r="88" spans="1:95" ht="19.5" customHeight="1">
      <c r="A88" s="134" t="s">
        <v>7</v>
      </c>
      <c r="B88" s="135"/>
      <c r="C88" s="20" t="str">
        <f t="shared" ref="C88:AG88" si="147">IF(C86="","",IF($D$5&lt;=C86,IF($L$5&gt;=C86,IF(COUNT(MATCH(C86,$AT87:$CQ87,0))&gt;0,"","○"),""),""))</f>
        <v>○</v>
      </c>
      <c r="D88" s="20" t="str">
        <f t="shared" si="147"/>
        <v>○</v>
      </c>
      <c r="E88" s="20" t="str">
        <f t="shared" si="147"/>
        <v>○</v>
      </c>
      <c r="F88" s="20" t="str">
        <f t="shared" si="147"/>
        <v>○</v>
      </c>
      <c r="G88" s="20" t="str">
        <f t="shared" si="147"/>
        <v>○</v>
      </c>
      <c r="H88" s="20" t="str">
        <f t="shared" si="147"/>
        <v>○</v>
      </c>
      <c r="I88" s="20" t="str">
        <f t="shared" si="147"/>
        <v>○</v>
      </c>
      <c r="J88" s="20" t="str">
        <f t="shared" si="147"/>
        <v>○</v>
      </c>
      <c r="K88" s="20" t="str">
        <f t="shared" si="147"/>
        <v>○</v>
      </c>
      <c r="L88" s="20" t="str">
        <f t="shared" si="147"/>
        <v>○</v>
      </c>
      <c r="M88" s="20" t="str">
        <f t="shared" si="147"/>
        <v>○</v>
      </c>
      <c r="N88" s="20" t="str">
        <f t="shared" si="147"/>
        <v>○</v>
      </c>
      <c r="O88" s="20" t="str">
        <f t="shared" si="147"/>
        <v>○</v>
      </c>
      <c r="P88" s="20" t="str">
        <f t="shared" si="147"/>
        <v>○</v>
      </c>
      <c r="Q88" s="20" t="str">
        <f t="shared" si="147"/>
        <v>○</v>
      </c>
      <c r="R88" s="20" t="str">
        <f t="shared" si="147"/>
        <v>○</v>
      </c>
      <c r="S88" s="20" t="str">
        <f t="shared" si="147"/>
        <v>○</v>
      </c>
      <c r="T88" s="20" t="str">
        <f t="shared" si="147"/>
        <v>○</v>
      </c>
      <c r="U88" s="20" t="str">
        <f t="shared" si="147"/>
        <v>○</v>
      </c>
      <c r="V88" s="20" t="str">
        <f t="shared" si="147"/>
        <v>○</v>
      </c>
      <c r="W88" s="20" t="str">
        <f t="shared" si="147"/>
        <v>○</v>
      </c>
      <c r="X88" s="20" t="str">
        <f t="shared" si="147"/>
        <v>○</v>
      </c>
      <c r="Y88" s="20" t="str">
        <f t="shared" si="147"/>
        <v>○</v>
      </c>
      <c r="Z88" s="20" t="str">
        <f t="shared" si="147"/>
        <v>○</v>
      </c>
      <c r="AA88" s="20" t="str">
        <f t="shared" si="147"/>
        <v>○</v>
      </c>
      <c r="AB88" s="20" t="str">
        <f t="shared" si="147"/>
        <v>○</v>
      </c>
      <c r="AC88" s="20" t="str">
        <f t="shared" si="147"/>
        <v>○</v>
      </c>
      <c r="AD88" s="20" t="str">
        <f t="shared" si="147"/>
        <v>○</v>
      </c>
      <c r="AE88" s="20" t="str">
        <f t="shared" si="147"/>
        <v>○</v>
      </c>
      <c r="AF88" s="20" t="str">
        <f t="shared" si="147"/>
        <v>○</v>
      </c>
      <c r="AG88" s="20" t="str">
        <f t="shared" si="147"/>
        <v/>
      </c>
      <c r="AH88" s="20">
        <f>COUNTIF(C88:AG88,"○")</f>
        <v>30</v>
      </c>
      <c r="AJ88" s="6">
        <f>$AH88</f>
        <v>30</v>
      </c>
      <c r="AK88" s="21"/>
      <c r="AQ88" s="6">
        <f>COUNTIFS(C88:AG88,"○",C87:AG87,$AQ$6)</f>
        <v>0</v>
      </c>
      <c r="AR88" s="6">
        <f>IF(AH88=0,"",IF(SUM(AQ86:AQ88)/AJ88&lt;0.285,SUM(AQ86:AQ88)/AJ88*AJ88,ROUNDUP(AH88*0.285,0)))</f>
        <v>9</v>
      </c>
      <c r="BY88" s="22"/>
      <c r="BZ88" s="22"/>
    </row>
    <row r="89" spans="1:95" ht="19.5" customHeight="1">
      <c r="A89" s="36" t="s">
        <v>29</v>
      </c>
      <c r="B89" s="20" t="s">
        <v>8</v>
      </c>
      <c r="C89" s="23" t="str">
        <f t="shared" ref="C89:AG89" si="148">IF(C88="","",IF(C87=$AE85,"○",IF(C87=$AF85,"○",IF(C87=$AG85,"○",""))))</f>
        <v/>
      </c>
      <c r="D89" s="23" t="str">
        <f t="shared" si="148"/>
        <v>○</v>
      </c>
      <c r="E89" s="23" t="str">
        <f t="shared" si="148"/>
        <v>○</v>
      </c>
      <c r="F89" s="23" t="str">
        <f t="shared" si="148"/>
        <v/>
      </c>
      <c r="G89" s="23" t="str">
        <f t="shared" si="148"/>
        <v/>
      </c>
      <c r="H89" s="23" t="str">
        <f t="shared" si="148"/>
        <v/>
      </c>
      <c r="I89" s="23" t="str">
        <f t="shared" si="148"/>
        <v/>
      </c>
      <c r="J89" s="23" t="str">
        <f t="shared" si="148"/>
        <v/>
      </c>
      <c r="K89" s="23" t="str">
        <f t="shared" si="148"/>
        <v>○</v>
      </c>
      <c r="L89" s="23" t="str">
        <f t="shared" si="148"/>
        <v>○</v>
      </c>
      <c r="M89" s="23" t="str">
        <f t="shared" si="148"/>
        <v/>
      </c>
      <c r="N89" s="23" t="str">
        <f t="shared" si="148"/>
        <v/>
      </c>
      <c r="O89" s="23" t="str">
        <f t="shared" si="148"/>
        <v/>
      </c>
      <c r="P89" s="23" t="str">
        <f t="shared" si="148"/>
        <v/>
      </c>
      <c r="Q89" s="23" t="str">
        <f t="shared" si="148"/>
        <v/>
      </c>
      <c r="R89" s="23" t="str">
        <f t="shared" si="148"/>
        <v>○</v>
      </c>
      <c r="S89" s="23" t="str">
        <f t="shared" si="148"/>
        <v>○</v>
      </c>
      <c r="T89" s="23" t="str">
        <f t="shared" si="148"/>
        <v/>
      </c>
      <c r="U89" s="23" t="str">
        <f t="shared" si="148"/>
        <v/>
      </c>
      <c r="V89" s="23" t="str">
        <f t="shared" si="148"/>
        <v/>
      </c>
      <c r="W89" s="23" t="str">
        <f t="shared" si="148"/>
        <v/>
      </c>
      <c r="X89" s="23" t="str">
        <f t="shared" si="148"/>
        <v/>
      </c>
      <c r="Y89" s="23" t="str">
        <f t="shared" si="148"/>
        <v>○</v>
      </c>
      <c r="Z89" s="23" t="str">
        <f t="shared" si="148"/>
        <v>○</v>
      </c>
      <c r="AA89" s="23" t="str">
        <f t="shared" si="148"/>
        <v/>
      </c>
      <c r="AB89" s="23" t="str">
        <f t="shared" si="148"/>
        <v/>
      </c>
      <c r="AC89" s="23" t="str">
        <f t="shared" si="148"/>
        <v/>
      </c>
      <c r="AD89" s="23" t="str">
        <f t="shared" si="148"/>
        <v/>
      </c>
      <c r="AE89" s="23" t="str">
        <f t="shared" si="148"/>
        <v/>
      </c>
      <c r="AF89" s="23" t="str">
        <f t="shared" si="148"/>
        <v>○</v>
      </c>
      <c r="AG89" s="23" t="str">
        <f t="shared" si="148"/>
        <v/>
      </c>
      <c r="AH89" s="20">
        <f t="shared" ref="AH89" si="149">COUNTIF(C89:AG89,"○")</f>
        <v>9</v>
      </c>
      <c r="AK89" s="6">
        <f>$AH89</f>
        <v>9</v>
      </c>
      <c r="AU89" s="30">
        <f>IF($AE$3&lt;A85,"",A85)</f>
        <v>45597</v>
      </c>
      <c r="AV89" s="30">
        <f t="shared" ref="AV89:BZ89" si="150">IF($AE$3&lt;=C86,"",IF(MONTH(C86+1)=MONTH(C86),(C86+1),""))</f>
        <v>45598</v>
      </c>
      <c r="AW89" s="30">
        <f t="shared" si="150"/>
        <v>45599</v>
      </c>
      <c r="AX89" s="30">
        <f t="shared" si="150"/>
        <v>45600</v>
      </c>
      <c r="AY89" s="30">
        <f t="shared" si="150"/>
        <v>45601</v>
      </c>
      <c r="AZ89" s="30">
        <f t="shared" si="150"/>
        <v>45602</v>
      </c>
      <c r="BA89" s="30">
        <f t="shared" si="150"/>
        <v>45603</v>
      </c>
      <c r="BB89" s="30">
        <f t="shared" si="150"/>
        <v>45604</v>
      </c>
      <c r="BC89" s="30">
        <f t="shared" si="150"/>
        <v>45605</v>
      </c>
      <c r="BD89" s="30">
        <f t="shared" si="150"/>
        <v>45606</v>
      </c>
      <c r="BE89" s="30">
        <f t="shared" si="150"/>
        <v>45607</v>
      </c>
      <c r="BF89" s="30">
        <f t="shared" si="150"/>
        <v>45608</v>
      </c>
      <c r="BG89" s="30">
        <f t="shared" si="150"/>
        <v>45609</v>
      </c>
      <c r="BH89" s="30">
        <f t="shared" si="150"/>
        <v>45610</v>
      </c>
      <c r="BI89" s="30">
        <f t="shared" si="150"/>
        <v>45611</v>
      </c>
      <c r="BJ89" s="30">
        <f t="shared" si="150"/>
        <v>45612</v>
      </c>
      <c r="BK89" s="30">
        <f t="shared" si="150"/>
        <v>45613</v>
      </c>
      <c r="BL89" s="30">
        <f t="shared" si="150"/>
        <v>45614</v>
      </c>
      <c r="BM89" s="30">
        <f t="shared" si="150"/>
        <v>45615</v>
      </c>
      <c r="BN89" s="30">
        <f t="shared" si="150"/>
        <v>45616</v>
      </c>
      <c r="BO89" s="30">
        <f t="shared" si="150"/>
        <v>45617</v>
      </c>
      <c r="BP89" s="30">
        <f t="shared" si="150"/>
        <v>45618</v>
      </c>
      <c r="BQ89" s="30">
        <f t="shared" si="150"/>
        <v>45619</v>
      </c>
      <c r="BR89" s="30">
        <f t="shared" si="150"/>
        <v>45620</v>
      </c>
      <c r="BS89" s="30">
        <f t="shared" si="150"/>
        <v>45621</v>
      </c>
      <c r="BT89" s="30">
        <f t="shared" si="150"/>
        <v>45622</v>
      </c>
      <c r="BU89" s="30">
        <f t="shared" si="150"/>
        <v>45623</v>
      </c>
      <c r="BV89" s="30">
        <f t="shared" si="150"/>
        <v>45624</v>
      </c>
      <c r="BW89" s="30">
        <f t="shared" si="150"/>
        <v>45625</v>
      </c>
      <c r="BX89" s="30">
        <f t="shared" si="150"/>
        <v>45626</v>
      </c>
      <c r="BY89" s="30" t="str">
        <f t="shared" si="150"/>
        <v/>
      </c>
      <c r="BZ89" s="30" t="str">
        <f t="shared" si="150"/>
        <v/>
      </c>
    </row>
    <row r="90" spans="1:95" ht="19.5" customHeight="1">
      <c r="A90" s="136"/>
      <c r="B90" s="20" t="s">
        <v>9</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0">
        <f>AH89+COUNTIF(C90:AG90,"○")-COUNTIF(C90:AG90,"✕")</f>
        <v>9</v>
      </c>
      <c r="AL90" s="6">
        <f>$AH90</f>
        <v>9</v>
      </c>
      <c r="AN90" s="6">
        <f>COUNTIF(C90:AG90,"○")</f>
        <v>0</v>
      </c>
      <c r="AO90" s="6">
        <f>COUNTIF(C90:AG90,"✕")</f>
        <v>0</v>
      </c>
      <c r="AU90" s="1" t="str">
        <f t="shared" ref="AU90:BY90" si="151">IF($AF$2="○",IF(C89="○",IF(C90="","○",IF(C90="○","確認","")),IF(C90="○","○",IF(C89="○","",IF(C90="✕","確認","")))),IF(C89="○",IF(C90="","",IF(C90="○","確認","")),IF(C89="○","",IF(C90="✕","確認",""))))</f>
        <v/>
      </c>
      <c r="AV90" s="1" t="str">
        <f t="shared" si="151"/>
        <v/>
      </c>
      <c r="AW90" s="1" t="str">
        <f t="shared" si="151"/>
        <v/>
      </c>
      <c r="AX90" s="1" t="str">
        <f t="shared" si="151"/>
        <v/>
      </c>
      <c r="AY90" s="1" t="str">
        <f t="shared" si="151"/>
        <v/>
      </c>
      <c r="AZ90" s="1" t="str">
        <f t="shared" si="151"/>
        <v/>
      </c>
      <c r="BA90" s="1" t="str">
        <f t="shared" si="151"/>
        <v/>
      </c>
      <c r="BB90" s="1" t="str">
        <f t="shared" si="151"/>
        <v/>
      </c>
      <c r="BC90" s="1" t="str">
        <f t="shared" si="151"/>
        <v/>
      </c>
      <c r="BD90" s="1" t="str">
        <f t="shared" si="151"/>
        <v/>
      </c>
      <c r="BE90" s="1" t="str">
        <f t="shared" si="151"/>
        <v/>
      </c>
      <c r="BF90" s="1" t="str">
        <f t="shared" si="151"/>
        <v/>
      </c>
      <c r="BG90" s="1" t="str">
        <f t="shared" si="151"/>
        <v/>
      </c>
      <c r="BH90" s="1" t="str">
        <f t="shared" si="151"/>
        <v/>
      </c>
      <c r="BI90" s="1" t="str">
        <f t="shared" si="151"/>
        <v/>
      </c>
      <c r="BJ90" s="1" t="str">
        <f t="shared" si="151"/>
        <v/>
      </c>
      <c r="BK90" s="1" t="str">
        <f t="shared" si="151"/>
        <v/>
      </c>
      <c r="BL90" s="1" t="str">
        <f t="shared" si="151"/>
        <v/>
      </c>
      <c r="BM90" s="1" t="str">
        <f t="shared" si="151"/>
        <v/>
      </c>
      <c r="BN90" s="1" t="str">
        <f t="shared" si="151"/>
        <v/>
      </c>
      <c r="BO90" s="1" t="str">
        <f t="shared" si="151"/>
        <v/>
      </c>
      <c r="BP90" s="1" t="str">
        <f t="shared" si="151"/>
        <v/>
      </c>
      <c r="BQ90" s="1" t="str">
        <f t="shared" si="151"/>
        <v/>
      </c>
      <c r="BR90" s="1" t="str">
        <f t="shared" si="151"/>
        <v/>
      </c>
      <c r="BS90" s="1" t="str">
        <f t="shared" si="151"/>
        <v/>
      </c>
      <c r="BT90" s="1" t="str">
        <f t="shared" si="151"/>
        <v/>
      </c>
      <c r="BU90" s="1" t="str">
        <f t="shared" si="151"/>
        <v/>
      </c>
      <c r="BV90" s="1" t="str">
        <f t="shared" si="151"/>
        <v/>
      </c>
      <c r="BW90" s="1" t="str">
        <f t="shared" si="151"/>
        <v/>
      </c>
      <c r="BX90" s="1" t="str">
        <f t="shared" si="151"/>
        <v/>
      </c>
      <c r="BY90" s="1" t="str">
        <f t="shared" si="151"/>
        <v/>
      </c>
    </row>
    <row r="91" spans="1:95" ht="19.5" customHeight="1">
      <c r="A91" s="137"/>
      <c r="B91" s="20" t="s">
        <v>2</v>
      </c>
      <c r="C91" s="23" t="str">
        <f t="shared" ref="C91:AG91" si="152">IF($AF$2="○",IF(C89="○",IF(C90="","○",IF(C90="○","確認","")),IF(C90="○","○",IF(C89="○","",IF(C90="✕","確認","")))),IF(C89="○",IF(C90="","",IF(C90="○","確認","")),IF(C89="○","",IF(C90="✕","確認",""))))</f>
        <v/>
      </c>
      <c r="D91" s="23" t="str">
        <f t="shared" si="152"/>
        <v/>
      </c>
      <c r="E91" s="23" t="str">
        <f t="shared" si="152"/>
        <v/>
      </c>
      <c r="F91" s="23" t="str">
        <f t="shared" si="152"/>
        <v/>
      </c>
      <c r="G91" s="23" t="str">
        <f t="shared" si="152"/>
        <v/>
      </c>
      <c r="H91" s="23" t="str">
        <f t="shared" si="152"/>
        <v/>
      </c>
      <c r="I91" s="23" t="str">
        <f t="shared" si="152"/>
        <v/>
      </c>
      <c r="J91" s="23" t="str">
        <f t="shared" si="152"/>
        <v/>
      </c>
      <c r="K91" s="23" t="str">
        <f t="shared" si="152"/>
        <v/>
      </c>
      <c r="L91" s="23" t="str">
        <f t="shared" si="152"/>
        <v/>
      </c>
      <c r="M91" s="23" t="str">
        <f t="shared" si="152"/>
        <v/>
      </c>
      <c r="N91" s="23" t="str">
        <f t="shared" si="152"/>
        <v/>
      </c>
      <c r="O91" s="23" t="str">
        <f t="shared" si="152"/>
        <v/>
      </c>
      <c r="P91" s="23" t="str">
        <f t="shared" si="152"/>
        <v/>
      </c>
      <c r="Q91" s="23" t="str">
        <f t="shared" si="152"/>
        <v/>
      </c>
      <c r="R91" s="23" t="str">
        <f t="shared" si="152"/>
        <v/>
      </c>
      <c r="S91" s="23" t="str">
        <f t="shared" si="152"/>
        <v/>
      </c>
      <c r="T91" s="23" t="str">
        <f t="shared" si="152"/>
        <v/>
      </c>
      <c r="U91" s="23" t="str">
        <f t="shared" si="152"/>
        <v/>
      </c>
      <c r="V91" s="23" t="str">
        <f t="shared" si="152"/>
        <v/>
      </c>
      <c r="W91" s="23" t="str">
        <f t="shared" si="152"/>
        <v/>
      </c>
      <c r="X91" s="23" t="str">
        <f t="shared" si="152"/>
        <v/>
      </c>
      <c r="Y91" s="23" t="str">
        <f t="shared" si="152"/>
        <v/>
      </c>
      <c r="Z91" s="23" t="str">
        <f t="shared" si="152"/>
        <v/>
      </c>
      <c r="AA91" s="23" t="str">
        <f t="shared" si="152"/>
        <v/>
      </c>
      <c r="AB91" s="23" t="str">
        <f t="shared" si="152"/>
        <v/>
      </c>
      <c r="AC91" s="23" t="str">
        <f t="shared" si="152"/>
        <v/>
      </c>
      <c r="AD91" s="23" t="str">
        <f t="shared" si="152"/>
        <v/>
      </c>
      <c r="AE91" s="23" t="str">
        <f t="shared" si="152"/>
        <v/>
      </c>
      <c r="AF91" s="23" t="str">
        <f t="shared" si="152"/>
        <v/>
      </c>
      <c r="AG91" s="23" t="str">
        <f t="shared" si="152"/>
        <v/>
      </c>
      <c r="AH91" s="20">
        <f t="shared" ref="AH91" si="153">COUNTIF(C91:AG91,"○")</f>
        <v>0</v>
      </c>
      <c r="AM91" s="6">
        <f>$AH91</f>
        <v>0</v>
      </c>
      <c r="AP91" s="6">
        <f>COUNTIF(C91:AG91,"確認")</f>
        <v>0</v>
      </c>
      <c r="AT91" s="6">
        <f>COUNTIF(AU91:BY91,"確認")</f>
        <v>0</v>
      </c>
      <c r="AU91" s="1" t="str">
        <f t="shared" ref="AU91:BY91" si="154">IF(AU90=C91,"","確認")</f>
        <v/>
      </c>
      <c r="AV91" s="1" t="str">
        <f t="shared" si="154"/>
        <v/>
      </c>
      <c r="AW91" s="1" t="str">
        <f t="shared" si="154"/>
        <v/>
      </c>
      <c r="AX91" s="1" t="str">
        <f t="shared" si="154"/>
        <v/>
      </c>
      <c r="AY91" s="1" t="str">
        <f t="shared" si="154"/>
        <v/>
      </c>
      <c r="AZ91" s="1" t="str">
        <f t="shared" si="154"/>
        <v/>
      </c>
      <c r="BA91" s="1" t="str">
        <f t="shared" si="154"/>
        <v/>
      </c>
      <c r="BB91" s="1" t="str">
        <f t="shared" si="154"/>
        <v/>
      </c>
      <c r="BC91" s="1" t="str">
        <f t="shared" si="154"/>
        <v/>
      </c>
      <c r="BD91" s="1" t="str">
        <f t="shared" si="154"/>
        <v/>
      </c>
      <c r="BE91" s="1" t="str">
        <f t="shared" si="154"/>
        <v/>
      </c>
      <c r="BF91" s="1" t="str">
        <f t="shared" si="154"/>
        <v/>
      </c>
      <c r="BG91" s="1" t="str">
        <f t="shared" si="154"/>
        <v/>
      </c>
      <c r="BH91" s="1" t="str">
        <f t="shared" si="154"/>
        <v/>
      </c>
      <c r="BI91" s="1" t="str">
        <f t="shared" si="154"/>
        <v/>
      </c>
      <c r="BJ91" s="1" t="str">
        <f t="shared" si="154"/>
        <v/>
      </c>
      <c r="BK91" s="1" t="str">
        <f t="shared" si="154"/>
        <v/>
      </c>
      <c r="BL91" s="1" t="str">
        <f t="shared" si="154"/>
        <v/>
      </c>
      <c r="BM91" s="1" t="str">
        <f t="shared" si="154"/>
        <v/>
      </c>
      <c r="BN91" s="1" t="str">
        <f t="shared" si="154"/>
        <v/>
      </c>
      <c r="BO91" s="1" t="str">
        <f t="shared" si="154"/>
        <v/>
      </c>
      <c r="BP91" s="1" t="str">
        <f t="shared" si="154"/>
        <v/>
      </c>
      <c r="BQ91" s="1" t="str">
        <f t="shared" si="154"/>
        <v/>
      </c>
      <c r="BR91" s="1" t="str">
        <f t="shared" si="154"/>
        <v/>
      </c>
      <c r="BS91" s="1" t="str">
        <f t="shared" si="154"/>
        <v/>
      </c>
      <c r="BT91" s="1" t="str">
        <f t="shared" si="154"/>
        <v/>
      </c>
      <c r="BU91" s="1" t="str">
        <f t="shared" si="154"/>
        <v/>
      </c>
      <c r="BV91" s="1" t="str">
        <f t="shared" si="154"/>
        <v/>
      </c>
      <c r="BW91" s="1" t="str">
        <f t="shared" si="154"/>
        <v/>
      </c>
      <c r="BX91" s="1" t="str">
        <f t="shared" si="154"/>
        <v/>
      </c>
      <c r="BY91" s="1" t="str">
        <f t="shared" si="154"/>
        <v/>
      </c>
      <c r="BZ91" s="1" t="str">
        <f t="shared" ref="BZ91" si="155">IF($AF$2="○",IF(AH89="○",IF(AH90="","○",IF(AH90="○","確認","")),IF(AH90="○","○",IF(AH89="○","",IF(AH90="✕","確認","")))),IF(AH89="○",IF(AH90="","",IF(AH90="○","確認","")),IF(AH89="○","",IF(AH90="✕","確認",""))))</f>
        <v/>
      </c>
    </row>
    <row r="92" spans="1:95" ht="19.5" customHeight="1">
      <c r="C92" s="129" t="str">
        <f>IF(AH88=0,"",B89)</f>
        <v>計画</v>
      </c>
      <c r="D92" s="129"/>
      <c r="E92" s="130" t="str">
        <f>IF(AH88=0,"","週休２日")</f>
        <v>週休２日</v>
      </c>
      <c r="F92" s="130"/>
      <c r="G92" s="130" t="str">
        <f>IF(AH88=0,"",IF(SUM(AQ86:AQ88)/AJ88&lt;0.285,IF(SUM(AQ86:AQ88)/AJ88&lt;=AH89/AH88,"達成","未達成"),IF(AH89/AJ88&gt;=SUM(AQ86:AQ88)/AJ88,"達成","未達成")))</f>
        <v>達成</v>
      </c>
      <c r="H92" s="130"/>
      <c r="I92" s="131" t="str">
        <f>IF(AH88=0,"","現場閉所率")</f>
        <v>現場閉所率</v>
      </c>
      <c r="J92" s="131"/>
      <c r="K92" s="132">
        <f>IF(AH88=0,"",IF(AH88=0,0,ROUNDDOWN(AH89/AH88,4)))</f>
        <v>0.3</v>
      </c>
      <c r="L92" s="132"/>
      <c r="N92" s="129" t="str">
        <f>IF(AH88=0,"",B90)</f>
        <v>変更</v>
      </c>
      <c r="O92" s="129"/>
      <c r="P92" s="130" t="str">
        <f>IF(AH88=0,"","週休２日")</f>
        <v>週休２日</v>
      </c>
      <c r="Q92" s="130"/>
      <c r="R92" s="130" t="str">
        <f>IF(AH88=0,"",IF(SUM(AQ86:AQ88)/AJ88&lt;0.285,IF(SUM(AQ86:AQ88)/AJ88&lt;=AH90/AH88,"達成","未達成"),IF(AH90/AJ88&gt;=SUM(AQ86:AQ88)/AJ88,"達成","未達成")))</f>
        <v>達成</v>
      </c>
      <c r="S92" s="130"/>
      <c r="T92" s="131" t="str">
        <f>IF(AH88=0,"","現場閉所率")</f>
        <v>現場閉所率</v>
      </c>
      <c r="U92" s="131"/>
      <c r="V92" s="132">
        <f>IF(AH88=0,"",IF(AH88=0,0,ROUNDDOWN(AH90/AH88,4)))</f>
        <v>0.3</v>
      </c>
      <c r="W92" s="132"/>
      <c r="X92" s="25"/>
      <c r="Y92" s="129" t="str">
        <f>IF($AF$2="○",IF(AH88=0,"",B91),"")</f>
        <v/>
      </c>
      <c r="Z92" s="129"/>
      <c r="AA92" s="130" t="str">
        <f>IF($AF$2="○",IF(AH88=0,"","週休２日"),"")</f>
        <v/>
      </c>
      <c r="AB92" s="130"/>
      <c r="AC92" s="130" t="str">
        <f>IF($AF$2="○",IF(AH88=0,"",IF(SUM(AQ86:AQ88)/AJ88&lt;0.285,IF(SUM(AQ86:AQ88)/AJ88&lt;=AH91/AH88,"達成","未達成"),IF(AH91/AJ88&gt;=SUM(AQ86:AQ88)/AJ88,"達成","未達成"))),"")</f>
        <v/>
      </c>
      <c r="AD92" s="130"/>
      <c r="AE92" s="131" t="str">
        <f>IF($AF$2="○",IF(AH88=0,"","現場閉所率"),"")</f>
        <v/>
      </c>
      <c r="AF92" s="131"/>
      <c r="AG92" s="132" t="str">
        <f>IF($AF$2="○",IF(AH88=0,"",IF(AH88=0,0,ROUNDDOWN(AH91/AH88,4))),"")</f>
        <v/>
      </c>
      <c r="AH92" s="132"/>
      <c r="AQ92" s="24" t="str">
        <f>IF($AF$2="○",AC92,R92)</f>
        <v>達成</v>
      </c>
      <c r="AR92" s="24"/>
      <c r="AT92" s="1" t="str">
        <f>IF(AH88&lt;=0,"",IF((SUM(AQ86:AQ88)/AJ88)&lt;=AH90/AH88,"達成","未達成"))</f>
        <v>達成</v>
      </c>
    </row>
    <row r="93" spans="1:95" ht="19.5" customHeight="1">
      <c r="A93" s="101">
        <f t="shared" ref="A93" si="156">IF(MAX(C86:AG86)=$AE$3,"",IF(MAX(C86:AG86)=0,"",MAX(C86:AG86)+1))</f>
        <v>45627</v>
      </c>
      <c r="B93" s="101"/>
      <c r="S93" s="102" t="str">
        <f>IF(COUNTIF(C99:AG99,"確認")&gt;0,"入力確認",IF(AH96=0,IF(SUM(AH97:AH99)=0,"","入力確認"),IF($AF$2="",IF(COUNTIF(C99:AG99,"○")+COUNTIF(C99:AG99,"✕")=0,"","現場閉所 実績表に切替必要"),IF(AT99=0,"","変更手続き確認"))))</f>
        <v/>
      </c>
      <c r="T93" s="102"/>
      <c r="U93" s="102"/>
      <c r="V93" s="102"/>
      <c r="W93" s="102"/>
      <c r="X93" s="102"/>
      <c r="Y93" s="102"/>
      <c r="Z93" s="102"/>
      <c r="AA93" s="133" t="s">
        <v>30</v>
      </c>
      <c r="AB93" s="133"/>
      <c r="AC93" s="133"/>
      <c r="AD93" s="133"/>
      <c r="AE93" s="29" t="str">
        <f t="shared" ref="AE93" si="157">$AQ$7</f>
        <v>土</v>
      </c>
      <c r="AF93" s="29" t="str">
        <f t="shared" ref="AF93" si="158">$AQ$8</f>
        <v>日</v>
      </c>
      <c r="AG93" s="26">
        <f t="shared" ref="AG93" si="159">$AQ$6</f>
        <v>0</v>
      </c>
      <c r="AL93" s="14"/>
      <c r="AM93" s="14"/>
      <c r="AN93" s="14"/>
      <c r="AO93" s="14"/>
      <c r="AP93" s="14"/>
      <c r="AQ93" s="14"/>
    </row>
    <row r="94" spans="1:95" ht="19.5" customHeight="1">
      <c r="A94" s="105" t="s">
        <v>20</v>
      </c>
      <c r="B94" s="106"/>
      <c r="C94" s="15">
        <f>IF($AE$3&lt;A93,"",A93)</f>
        <v>45627</v>
      </c>
      <c r="D94" s="15">
        <f t="shared" ref="D94:G94" si="160">IF($AE$3&lt;=C94,"",IF(MONTH(C94+1)=MONTH(C94),(C94+1),""))</f>
        <v>45628</v>
      </c>
      <c r="E94" s="15">
        <f t="shared" si="160"/>
        <v>45629</v>
      </c>
      <c r="F94" s="15">
        <f t="shared" si="160"/>
        <v>45630</v>
      </c>
      <c r="G94" s="15">
        <f t="shared" si="160"/>
        <v>45631</v>
      </c>
      <c r="H94" s="15">
        <f>IF($AE$3&lt;=G94,"",IF(MONTH(G94+1)=MONTH(G94),(G94+1),""))</f>
        <v>45632</v>
      </c>
      <c r="I94" s="15">
        <f t="shared" ref="I94:AG94" si="161">IF($AE$3&lt;=H94,"",IF(MONTH(H94+1)=MONTH(H94),(H94+1),""))</f>
        <v>45633</v>
      </c>
      <c r="J94" s="15">
        <f t="shared" si="161"/>
        <v>45634</v>
      </c>
      <c r="K94" s="15">
        <f t="shared" si="161"/>
        <v>45635</v>
      </c>
      <c r="L94" s="15">
        <f t="shared" si="161"/>
        <v>45636</v>
      </c>
      <c r="M94" s="15">
        <f t="shared" si="161"/>
        <v>45637</v>
      </c>
      <c r="N94" s="15">
        <f t="shared" si="161"/>
        <v>45638</v>
      </c>
      <c r="O94" s="15">
        <f t="shared" si="161"/>
        <v>45639</v>
      </c>
      <c r="P94" s="15">
        <f t="shared" si="161"/>
        <v>45640</v>
      </c>
      <c r="Q94" s="15">
        <f t="shared" si="161"/>
        <v>45641</v>
      </c>
      <c r="R94" s="15">
        <f t="shared" si="161"/>
        <v>45642</v>
      </c>
      <c r="S94" s="15">
        <f t="shared" si="161"/>
        <v>45643</v>
      </c>
      <c r="T94" s="15">
        <f t="shared" si="161"/>
        <v>45644</v>
      </c>
      <c r="U94" s="15">
        <f t="shared" si="161"/>
        <v>45645</v>
      </c>
      <c r="V94" s="15">
        <f t="shared" si="161"/>
        <v>45646</v>
      </c>
      <c r="W94" s="15">
        <f t="shared" si="161"/>
        <v>45647</v>
      </c>
      <c r="X94" s="15">
        <f t="shared" si="161"/>
        <v>45648</v>
      </c>
      <c r="Y94" s="15">
        <f t="shared" si="161"/>
        <v>45649</v>
      </c>
      <c r="Z94" s="15">
        <f t="shared" si="161"/>
        <v>45650</v>
      </c>
      <c r="AA94" s="15">
        <f t="shared" si="161"/>
        <v>45651</v>
      </c>
      <c r="AB94" s="15">
        <f t="shared" si="161"/>
        <v>45652</v>
      </c>
      <c r="AC94" s="15">
        <f t="shared" si="161"/>
        <v>45653</v>
      </c>
      <c r="AD94" s="15">
        <f t="shared" si="161"/>
        <v>45654</v>
      </c>
      <c r="AE94" s="15">
        <f t="shared" si="161"/>
        <v>45655</v>
      </c>
      <c r="AF94" s="15">
        <f t="shared" si="161"/>
        <v>45656</v>
      </c>
      <c r="AG94" s="15">
        <f t="shared" si="161"/>
        <v>45657</v>
      </c>
      <c r="AH94" s="107" t="s">
        <v>27</v>
      </c>
      <c r="AK94" s="16"/>
      <c r="AQ94" s="6">
        <f>COUNTIFS(C96:AG96,"○",C95:AG95,$AQ$7)</f>
        <v>4</v>
      </c>
      <c r="AT94" s="6">
        <v>1</v>
      </c>
      <c r="AU94" s="6">
        <v>2</v>
      </c>
      <c r="AV94" s="6">
        <v>3</v>
      </c>
      <c r="AW94" s="6">
        <v>4</v>
      </c>
      <c r="AX94" s="6">
        <v>5</v>
      </c>
      <c r="AY94" s="6">
        <v>6</v>
      </c>
      <c r="AZ94" s="6">
        <v>7</v>
      </c>
      <c r="BA94" s="6">
        <v>8</v>
      </c>
      <c r="BB94" s="6">
        <v>9</v>
      </c>
      <c r="BC94" s="6">
        <v>10</v>
      </c>
      <c r="BD94" s="6">
        <v>11</v>
      </c>
      <c r="BE94" s="6">
        <v>12</v>
      </c>
      <c r="BF94" s="6">
        <v>13</v>
      </c>
      <c r="BG94" s="6">
        <v>14</v>
      </c>
      <c r="BH94" s="6">
        <v>15</v>
      </c>
      <c r="BI94" s="6">
        <v>16</v>
      </c>
      <c r="BJ94" s="6">
        <v>17</v>
      </c>
      <c r="BK94" s="6">
        <v>18</v>
      </c>
      <c r="BL94" s="6">
        <v>19</v>
      </c>
      <c r="BM94" s="6">
        <v>20</v>
      </c>
      <c r="BN94" s="6">
        <v>21</v>
      </c>
      <c r="BO94" s="6">
        <v>22</v>
      </c>
      <c r="BP94" s="6">
        <v>23</v>
      </c>
      <c r="BQ94" s="6">
        <v>24</v>
      </c>
      <c r="BR94" s="6">
        <v>25</v>
      </c>
      <c r="BS94" s="6">
        <v>26</v>
      </c>
      <c r="BT94" s="6">
        <v>27</v>
      </c>
      <c r="BU94" s="6">
        <v>28</v>
      </c>
      <c r="BV94" s="6">
        <v>29</v>
      </c>
      <c r="BW94" s="6">
        <v>30</v>
      </c>
      <c r="BX94" s="6">
        <v>31</v>
      </c>
      <c r="BY94" s="6">
        <v>32</v>
      </c>
      <c r="BZ94" s="6">
        <v>33</v>
      </c>
      <c r="CA94" s="6">
        <v>34</v>
      </c>
      <c r="CB94" s="6">
        <v>35</v>
      </c>
      <c r="CC94" s="6">
        <v>36</v>
      </c>
      <c r="CD94" s="6">
        <v>37</v>
      </c>
      <c r="CE94" s="6">
        <v>38</v>
      </c>
      <c r="CF94" s="6">
        <v>39</v>
      </c>
      <c r="CG94" s="6">
        <v>40</v>
      </c>
      <c r="CH94" s="6">
        <v>41</v>
      </c>
      <c r="CI94" s="6">
        <v>42</v>
      </c>
      <c r="CJ94" s="6">
        <v>43</v>
      </c>
      <c r="CK94" s="6">
        <v>44</v>
      </c>
      <c r="CL94" s="6">
        <v>45</v>
      </c>
      <c r="CM94" s="6">
        <v>46</v>
      </c>
      <c r="CN94" s="6">
        <v>47</v>
      </c>
      <c r="CO94" s="6">
        <v>48</v>
      </c>
      <c r="CP94" s="6">
        <v>49</v>
      </c>
      <c r="CQ94" s="6">
        <v>50</v>
      </c>
    </row>
    <row r="95" spans="1:95" ht="19.5" customHeight="1">
      <c r="A95" s="105" t="s">
        <v>28</v>
      </c>
      <c r="B95" s="106"/>
      <c r="C95" s="15" t="str">
        <f>IF(C94="","",TEXT(C94,"AAA"))</f>
        <v>日</v>
      </c>
      <c r="D95" s="15" t="str">
        <f t="shared" ref="D95:AG95" si="162">IF(D94="","",TEXT(D94,"AAA"))</f>
        <v>月</v>
      </c>
      <c r="E95" s="15" t="str">
        <f t="shared" si="162"/>
        <v>火</v>
      </c>
      <c r="F95" s="15" t="str">
        <f t="shared" si="162"/>
        <v>水</v>
      </c>
      <c r="G95" s="15" t="str">
        <f t="shared" si="162"/>
        <v>木</v>
      </c>
      <c r="H95" s="15" t="str">
        <f t="shared" si="162"/>
        <v>金</v>
      </c>
      <c r="I95" s="15" t="str">
        <f t="shared" si="162"/>
        <v>土</v>
      </c>
      <c r="J95" s="15" t="str">
        <f t="shared" si="162"/>
        <v>日</v>
      </c>
      <c r="K95" s="15" t="str">
        <f t="shared" si="162"/>
        <v>月</v>
      </c>
      <c r="L95" s="15" t="str">
        <f t="shared" si="162"/>
        <v>火</v>
      </c>
      <c r="M95" s="15" t="str">
        <f t="shared" si="162"/>
        <v>水</v>
      </c>
      <c r="N95" s="15" t="str">
        <f t="shared" si="162"/>
        <v>木</v>
      </c>
      <c r="O95" s="15" t="str">
        <f t="shared" si="162"/>
        <v>金</v>
      </c>
      <c r="P95" s="15" t="str">
        <f t="shared" si="162"/>
        <v>土</v>
      </c>
      <c r="Q95" s="15" t="str">
        <f t="shared" si="162"/>
        <v>日</v>
      </c>
      <c r="R95" s="15" t="str">
        <f t="shared" si="162"/>
        <v>月</v>
      </c>
      <c r="S95" s="15" t="str">
        <f t="shared" si="162"/>
        <v>火</v>
      </c>
      <c r="T95" s="15" t="str">
        <f t="shared" si="162"/>
        <v>水</v>
      </c>
      <c r="U95" s="15" t="str">
        <f t="shared" si="162"/>
        <v>木</v>
      </c>
      <c r="V95" s="15" t="str">
        <f t="shared" si="162"/>
        <v>金</v>
      </c>
      <c r="W95" s="15" t="str">
        <f t="shared" si="162"/>
        <v>土</v>
      </c>
      <c r="X95" s="15" t="str">
        <f t="shared" si="162"/>
        <v>日</v>
      </c>
      <c r="Y95" s="15" t="str">
        <f t="shared" si="162"/>
        <v>月</v>
      </c>
      <c r="Z95" s="15" t="str">
        <f t="shared" si="162"/>
        <v>火</v>
      </c>
      <c r="AA95" s="15" t="str">
        <f t="shared" si="162"/>
        <v>水</v>
      </c>
      <c r="AB95" s="15" t="str">
        <f t="shared" si="162"/>
        <v>木</v>
      </c>
      <c r="AC95" s="15" t="str">
        <f t="shared" si="162"/>
        <v>金</v>
      </c>
      <c r="AD95" s="15" t="str">
        <f t="shared" si="162"/>
        <v>土</v>
      </c>
      <c r="AE95" s="15" t="str">
        <f t="shared" si="162"/>
        <v>日</v>
      </c>
      <c r="AF95" s="15" t="str">
        <f t="shared" si="162"/>
        <v>月</v>
      </c>
      <c r="AG95" s="15" t="str">
        <f t="shared" si="162"/>
        <v>火</v>
      </c>
      <c r="AH95" s="108"/>
      <c r="AQ95" s="6">
        <f>COUNTIFS(C96:AG96,"○",C95:AG95,$AQ$8)</f>
        <v>4</v>
      </c>
      <c r="AT95" s="17" t="str">
        <f>IF($C94&gt;$E$6,"",IF(MAX($C94:$AG94)&lt;$E$6,"",$E$6))</f>
        <v/>
      </c>
      <c r="AU95" s="18" t="str">
        <f>IF($C94&gt;$H$6,"",IF(MAX($C94:$AG94)&lt;$H$6,"",$H$6))</f>
        <v/>
      </c>
      <c r="AV95" s="18" t="str">
        <f>IF($C94&gt;$K$6,"",IF(MAX($C94:$AG94)&lt;$K$6,"",$K$6))</f>
        <v/>
      </c>
      <c r="AW95" s="18">
        <f>IF($C94&gt;$N$6,"",IF(MAX($C94:$AG94)&lt;$N$6,"",$N$6))</f>
        <v>45655</v>
      </c>
      <c r="AX95" s="18">
        <f>IF($C94&gt;$Q$6,"",IF(MAX($C94:$AG94)&lt;$Q$6,"",$Q$6))</f>
        <v>45656</v>
      </c>
      <c r="AY95" s="18">
        <f>IF($C94&gt;$T$6,"",IF(MAX($C94:$AG94)&lt;$T$6,"",$T$6))</f>
        <v>45657</v>
      </c>
      <c r="AZ95" s="18" t="str">
        <f>IF($C94&gt;$W$6,"",IF(MAX($C94:$AG94)&lt;$W$6,"",$W$6))</f>
        <v/>
      </c>
      <c r="BA95" s="18" t="str">
        <f>IF($C94&gt;$Z$6,"",IF(MAX($C94:$AG94)&lt;$Z$6,"",$Z$6))</f>
        <v/>
      </c>
      <c r="BB95" s="18" t="str">
        <f>IF($C94&gt;$AC$6,"",IF(MAX($C94:$AG94)&lt;$AC$6,"",$AC$6))</f>
        <v/>
      </c>
      <c r="BC95" s="18" t="str">
        <f>IF($C94&gt;$AF$6,"",IF(MAX($C94:$AG94)&lt;$AF$6,"",$AF$6))</f>
        <v/>
      </c>
      <c r="BD95" s="18" t="str">
        <f>IF($C94&gt;$E$7,"",IF(MAX($C94:$AG94)&lt;$E$7,"",$E$7))</f>
        <v/>
      </c>
      <c r="BE95" s="18" t="str">
        <f>IF($C94&gt;$H$7,"",IF(MAX($C94:$AG94)&lt;$H$7,"",$H$7))</f>
        <v/>
      </c>
      <c r="BF95" s="18" t="str">
        <f>IF($C94&gt;$K$7,"",IF(MAX($C94:$AG94)&lt;$K$7,"",$K$7))</f>
        <v/>
      </c>
      <c r="BG95" s="18" t="str">
        <f>IF($C94&gt;$N$7,"",IF(MAX($C94:$AG94)&lt;$N$7,"",$N$7))</f>
        <v/>
      </c>
      <c r="BH95" s="18" t="str">
        <f>IF($C94&gt;$Q$7,"",IF(MAX($C94:$AG94)&lt;$Q$7,"",$Q$7))</f>
        <v/>
      </c>
      <c r="BI95" s="18" t="str">
        <f>IF($C94&gt;$T$7,"",IF(MAX($C94:$AG94)&lt;$T$7,"",$T$7))</f>
        <v/>
      </c>
      <c r="BJ95" s="18" t="str">
        <f>IF($C94&gt;$W$7,"",IF(MAX($C94:$AG94)&lt;$W$7,"",$W$7))</f>
        <v/>
      </c>
      <c r="BK95" s="18" t="str">
        <f>IF($C94&gt;$Z$7,"",IF(MAX($C94:$AG94)&lt;$Z$7,"",$Z$7))</f>
        <v/>
      </c>
      <c r="BL95" s="18" t="str">
        <f>IF($C94&gt;$AC$7,"",IF(MAX($C94:$AG94)&lt;$AC$7,"",$AC$7))</f>
        <v/>
      </c>
      <c r="BM95" s="18" t="str">
        <f>IF($C94&gt;$AF$7,"",IF(MAX($C94:$AG94)&lt;$AF$7,"",$AF$7))</f>
        <v/>
      </c>
      <c r="BN95" s="18" t="str">
        <f>IF($C94&gt;$E$8,"",IF(MAX($C94:$AG94)&lt;$E$8,"",$E$8))</f>
        <v/>
      </c>
      <c r="BO95" s="18" t="str">
        <f>IF($C94&gt;$H$8,"",IF(MAX($C94:$AG94)&lt;$H$8,"",$H$8))</f>
        <v/>
      </c>
      <c r="BP95" s="18" t="str">
        <f>IF($C94&gt;$K$8,"",IF(MAX($C94:$AG94)&lt;$K$8,"",$K$8))</f>
        <v/>
      </c>
      <c r="BQ95" s="18" t="str">
        <f>IF($C94&gt;$N$8,"",IF(MAX($C94:$AG94)&lt;$N$8,"",$N$8))</f>
        <v/>
      </c>
      <c r="BR95" s="18" t="str">
        <f>IF($C94&gt;$Q$8,"",IF(MAX($C94:$AG94)&lt;$Q$8,"",$Q$8))</f>
        <v/>
      </c>
      <c r="BS95" s="18" t="str">
        <f>IF($C94&gt;$T$8,"",IF(MAX($C94:$AG94)&lt;$T$8,"",$T$8))</f>
        <v/>
      </c>
      <c r="BT95" s="18" t="str">
        <f>IF($C94&gt;$W$8,"",IF(MAX($C94:$AG94)&lt;$W$8,"",$W$8))</f>
        <v/>
      </c>
      <c r="BU95" s="18" t="str">
        <f>IF($C94&gt;$Z$8,"",IF(MAX($C94:$AG94)&lt;$Z$8,"",$Z$8))</f>
        <v/>
      </c>
      <c r="BV95" s="18" t="str">
        <f>IF($C94&gt;$AC$8,"",IF(MAX($C94:$AG94)&lt;$AC$8,"",$AC$8))</f>
        <v/>
      </c>
      <c r="BW95" s="18" t="str">
        <f>IF($C94&gt;$AF$8,"",IF(MAX($C94:$AG94)&lt;$AF$8,"",$AF$8))</f>
        <v/>
      </c>
      <c r="BX95" s="18" t="str">
        <f>IF($C94&gt;$E$9,"",IF(MAX($C94:$AG94)&lt;$E$9,"",$E$9))</f>
        <v/>
      </c>
      <c r="BY95" s="18" t="str">
        <f>IF($C94&gt;$H$9,"",IF(MAX($C94:$AG94)&lt;$H$9,"",$H$9))</f>
        <v/>
      </c>
      <c r="BZ95" s="18" t="str">
        <f>IF($C94&gt;$K$9,"",IF(MAX($C94:$AG94)&lt;$K$9,"",$K$9))</f>
        <v/>
      </c>
      <c r="CA95" s="18" t="str">
        <f>IF($C94&gt;$N$9,"",IF(MAX($C94:$AG94)&lt;$N$9,"",$N$9))</f>
        <v/>
      </c>
      <c r="CB95" s="18" t="str">
        <f>IF($C94&gt;$Q$9,"",IF(MAX($C94:$AG94)&lt;$Q$9,"",$Q$9))</f>
        <v/>
      </c>
      <c r="CC95" s="18" t="str">
        <f>IF($C94&gt;$T$9,"",IF(MAX($C94:$AG94)&lt;$T$9,"",$T$9))</f>
        <v/>
      </c>
      <c r="CD95" s="18" t="str">
        <f>IF($C94&gt;$W$9,"",IF(MAX($C94:$AG94)&lt;$W$9,"",$W$9))</f>
        <v/>
      </c>
      <c r="CE95" s="18" t="str">
        <f>IF($C94&gt;$Z$9,"",IF(MAX($C94:$AG94)&lt;$Z$9,"",$Z$9))</f>
        <v/>
      </c>
      <c r="CF95" s="18" t="str">
        <f>IF($C94&gt;$AC$9,"",IF(MAX($C94:$AG94)&lt;$AC$9,"",$AC$9))</f>
        <v/>
      </c>
      <c r="CG95" s="18" t="str">
        <f>IF($C94&gt;$AF$9,"",IF(MAX($C94:$AG94)&lt;$AF$9,"",$AF$9))</f>
        <v/>
      </c>
      <c r="CH95" s="18" t="str">
        <f>IF($C94&gt;$E$10,"",IF(MAX($C94:$AG94)&lt;$E$10,"",$E$10))</f>
        <v/>
      </c>
      <c r="CI95" s="18" t="str">
        <f>IF($C94&gt;$H$10,"",IF(MAX($C94:$AG94)&lt;$H$10,"",$H$10))</f>
        <v/>
      </c>
      <c r="CJ95" s="18" t="str">
        <f>IF($C94&gt;$K$10,"",IF(MAX($C94:$AG94)&lt;$K$10,"",$K$10))</f>
        <v/>
      </c>
      <c r="CK95" s="18" t="str">
        <f>IF($C94&gt;$N$10,"",IF(MAX($C94:$AG94)&lt;$N$10,"",$N$10))</f>
        <v/>
      </c>
      <c r="CL95" s="18" t="str">
        <f>IF($C94&gt;$Q$10,"",IF(MAX($C94:$AG94)&lt;$Q$10,"",$Q$10))</f>
        <v/>
      </c>
      <c r="CM95" s="18" t="str">
        <f>IF($C94&gt;$T$10,"",IF(MAX($C94:$AG94)&lt;$T$10,"",$T$10))</f>
        <v/>
      </c>
      <c r="CN95" s="18" t="str">
        <f>IF($C94&gt;$W$10,"",IF(MAX($C94:$AG94)&lt;$W$10,"",$W$10))</f>
        <v/>
      </c>
      <c r="CO95" s="18" t="str">
        <f>IF($C94&gt;$Z$10,"",IF(MAX($C94:$AG94)&lt;$Z$10,"",$Z$10))</f>
        <v/>
      </c>
      <c r="CP95" s="18" t="str">
        <f>IF($C94&gt;$AC$10,"",IF(MAX($C94:$AG94)&lt;$AC$10,"",$AC$10))</f>
        <v/>
      </c>
      <c r="CQ95" s="19" t="str">
        <f>IF($C94&gt;$AF$10,"",IF(MAX($C94:$AG94)&lt;$AF$10,"",$AF$10))</f>
        <v/>
      </c>
    </row>
    <row r="96" spans="1:95" ht="19.5" customHeight="1">
      <c r="A96" s="134" t="s">
        <v>7</v>
      </c>
      <c r="B96" s="135"/>
      <c r="C96" s="20" t="str">
        <f t="shared" ref="C96:AG96" si="163">IF(C94="","",IF($D$5&lt;=C94,IF($L$5&gt;=C94,IF(COUNT(MATCH(C94,$AT95:$CQ95,0))&gt;0,"","○"),""),""))</f>
        <v>○</v>
      </c>
      <c r="D96" s="20" t="str">
        <f t="shared" si="163"/>
        <v>○</v>
      </c>
      <c r="E96" s="20" t="str">
        <f t="shared" si="163"/>
        <v>○</v>
      </c>
      <c r="F96" s="20" t="str">
        <f t="shared" si="163"/>
        <v>○</v>
      </c>
      <c r="G96" s="20" t="str">
        <f t="shared" si="163"/>
        <v>○</v>
      </c>
      <c r="H96" s="20" t="str">
        <f t="shared" si="163"/>
        <v>○</v>
      </c>
      <c r="I96" s="20" t="str">
        <f t="shared" si="163"/>
        <v>○</v>
      </c>
      <c r="J96" s="20" t="str">
        <f t="shared" si="163"/>
        <v>○</v>
      </c>
      <c r="K96" s="20" t="str">
        <f t="shared" si="163"/>
        <v>○</v>
      </c>
      <c r="L96" s="20" t="str">
        <f t="shared" si="163"/>
        <v>○</v>
      </c>
      <c r="M96" s="20" t="str">
        <f t="shared" si="163"/>
        <v>○</v>
      </c>
      <c r="N96" s="20" t="str">
        <f t="shared" si="163"/>
        <v>○</v>
      </c>
      <c r="O96" s="20" t="str">
        <f t="shared" si="163"/>
        <v>○</v>
      </c>
      <c r="P96" s="20" t="str">
        <f t="shared" si="163"/>
        <v>○</v>
      </c>
      <c r="Q96" s="20" t="str">
        <f t="shared" si="163"/>
        <v>○</v>
      </c>
      <c r="R96" s="20" t="str">
        <f t="shared" si="163"/>
        <v>○</v>
      </c>
      <c r="S96" s="20" t="str">
        <f t="shared" si="163"/>
        <v>○</v>
      </c>
      <c r="T96" s="20" t="str">
        <f t="shared" si="163"/>
        <v>○</v>
      </c>
      <c r="U96" s="20" t="str">
        <f t="shared" si="163"/>
        <v>○</v>
      </c>
      <c r="V96" s="20" t="str">
        <f t="shared" si="163"/>
        <v>○</v>
      </c>
      <c r="W96" s="20" t="str">
        <f t="shared" si="163"/>
        <v>○</v>
      </c>
      <c r="X96" s="20" t="str">
        <f t="shared" si="163"/>
        <v>○</v>
      </c>
      <c r="Y96" s="20" t="str">
        <f t="shared" si="163"/>
        <v>○</v>
      </c>
      <c r="Z96" s="20" t="str">
        <f t="shared" si="163"/>
        <v>○</v>
      </c>
      <c r="AA96" s="20" t="str">
        <f t="shared" si="163"/>
        <v>○</v>
      </c>
      <c r="AB96" s="20" t="str">
        <f t="shared" si="163"/>
        <v>○</v>
      </c>
      <c r="AC96" s="20" t="str">
        <f t="shared" si="163"/>
        <v>○</v>
      </c>
      <c r="AD96" s="20" t="str">
        <f t="shared" si="163"/>
        <v>○</v>
      </c>
      <c r="AE96" s="20" t="str">
        <f t="shared" si="163"/>
        <v/>
      </c>
      <c r="AF96" s="20" t="str">
        <f t="shared" si="163"/>
        <v/>
      </c>
      <c r="AG96" s="20" t="str">
        <f t="shared" si="163"/>
        <v/>
      </c>
      <c r="AH96" s="20">
        <f>COUNTIF(C96:AG96,"○")</f>
        <v>28</v>
      </c>
      <c r="AJ96" s="6">
        <f>$AH96</f>
        <v>28</v>
      </c>
      <c r="AK96" s="21"/>
      <c r="AQ96" s="6">
        <f>COUNTIFS(C96:AG96,"○",C95:AG95,$AQ$6)</f>
        <v>0</v>
      </c>
      <c r="AR96" s="6">
        <f>IF(AH96=0,"",IF(SUM(AQ94:AQ96)/AJ96&lt;0.285,SUM(AQ94:AQ96)/AJ96*AJ96,ROUNDUP(AH96*0.285,0)))</f>
        <v>8</v>
      </c>
      <c r="BY96" s="22"/>
      <c r="BZ96" s="22"/>
    </row>
    <row r="97" spans="1:95" ht="19.5" customHeight="1">
      <c r="A97" s="36" t="s">
        <v>29</v>
      </c>
      <c r="B97" s="20" t="s">
        <v>8</v>
      </c>
      <c r="C97" s="23" t="str">
        <f t="shared" ref="C97:AG97" si="164">IF(C96="","",IF(C95=$AE93,"○",IF(C95=$AF93,"○",IF(C95=$AG93,"○",""))))</f>
        <v>○</v>
      </c>
      <c r="D97" s="23" t="str">
        <f t="shared" si="164"/>
        <v/>
      </c>
      <c r="E97" s="23" t="str">
        <f t="shared" si="164"/>
        <v/>
      </c>
      <c r="F97" s="23" t="str">
        <f t="shared" si="164"/>
        <v/>
      </c>
      <c r="G97" s="23" t="str">
        <f t="shared" si="164"/>
        <v/>
      </c>
      <c r="H97" s="23" t="str">
        <f t="shared" si="164"/>
        <v/>
      </c>
      <c r="I97" s="23" t="str">
        <f t="shared" si="164"/>
        <v>○</v>
      </c>
      <c r="J97" s="23" t="str">
        <f t="shared" si="164"/>
        <v>○</v>
      </c>
      <c r="K97" s="23" t="str">
        <f t="shared" si="164"/>
        <v/>
      </c>
      <c r="L97" s="23" t="str">
        <f t="shared" si="164"/>
        <v/>
      </c>
      <c r="M97" s="23" t="str">
        <f t="shared" si="164"/>
        <v/>
      </c>
      <c r="N97" s="23" t="str">
        <f t="shared" si="164"/>
        <v/>
      </c>
      <c r="O97" s="23" t="str">
        <f t="shared" si="164"/>
        <v/>
      </c>
      <c r="P97" s="23" t="str">
        <f t="shared" si="164"/>
        <v>○</v>
      </c>
      <c r="Q97" s="23" t="str">
        <f t="shared" si="164"/>
        <v>○</v>
      </c>
      <c r="R97" s="23" t="str">
        <f t="shared" si="164"/>
        <v/>
      </c>
      <c r="S97" s="23" t="str">
        <f t="shared" si="164"/>
        <v/>
      </c>
      <c r="T97" s="23" t="str">
        <f t="shared" si="164"/>
        <v/>
      </c>
      <c r="U97" s="23" t="str">
        <f t="shared" si="164"/>
        <v/>
      </c>
      <c r="V97" s="23" t="str">
        <f t="shared" si="164"/>
        <v/>
      </c>
      <c r="W97" s="23" t="str">
        <f t="shared" si="164"/>
        <v>○</v>
      </c>
      <c r="X97" s="23" t="str">
        <f t="shared" si="164"/>
        <v>○</v>
      </c>
      <c r="Y97" s="23" t="str">
        <f t="shared" si="164"/>
        <v/>
      </c>
      <c r="Z97" s="23" t="str">
        <f t="shared" si="164"/>
        <v/>
      </c>
      <c r="AA97" s="23" t="str">
        <f t="shared" si="164"/>
        <v/>
      </c>
      <c r="AB97" s="23" t="str">
        <f t="shared" si="164"/>
        <v/>
      </c>
      <c r="AC97" s="23" t="str">
        <f t="shared" si="164"/>
        <v/>
      </c>
      <c r="AD97" s="23" t="str">
        <f t="shared" si="164"/>
        <v>○</v>
      </c>
      <c r="AE97" s="23" t="str">
        <f t="shared" si="164"/>
        <v/>
      </c>
      <c r="AF97" s="23" t="str">
        <f t="shared" si="164"/>
        <v/>
      </c>
      <c r="AG97" s="23" t="str">
        <f t="shared" si="164"/>
        <v/>
      </c>
      <c r="AH97" s="20">
        <f t="shared" ref="AH97" si="165">COUNTIF(C97:AG97,"○")</f>
        <v>8</v>
      </c>
      <c r="AK97" s="6">
        <f>$AH97</f>
        <v>8</v>
      </c>
      <c r="AU97" s="30">
        <f>IF($AE$3&lt;A93,"",A93)</f>
        <v>45627</v>
      </c>
      <c r="AV97" s="30">
        <f t="shared" ref="AV97:BZ97" si="166">IF($AE$3&lt;=C94,"",IF(MONTH(C94+1)=MONTH(C94),(C94+1),""))</f>
        <v>45628</v>
      </c>
      <c r="AW97" s="30">
        <f t="shared" si="166"/>
        <v>45629</v>
      </c>
      <c r="AX97" s="30">
        <f t="shared" si="166"/>
        <v>45630</v>
      </c>
      <c r="AY97" s="30">
        <f t="shared" si="166"/>
        <v>45631</v>
      </c>
      <c r="AZ97" s="30">
        <f t="shared" si="166"/>
        <v>45632</v>
      </c>
      <c r="BA97" s="30">
        <f t="shared" si="166"/>
        <v>45633</v>
      </c>
      <c r="BB97" s="30">
        <f t="shared" si="166"/>
        <v>45634</v>
      </c>
      <c r="BC97" s="30">
        <f t="shared" si="166"/>
        <v>45635</v>
      </c>
      <c r="BD97" s="30">
        <f t="shared" si="166"/>
        <v>45636</v>
      </c>
      <c r="BE97" s="30">
        <f t="shared" si="166"/>
        <v>45637</v>
      </c>
      <c r="BF97" s="30">
        <f t="shared" si="166"/>
        <v>45638</v>
      </c>
      <c r="BG97" s="30">
        <f t="shared" si="166"/>
        <v>45639</v>
      </c>
      <c r="BH97" s="30">
        <f t="shared" si="166"/>
        <v>45640</v>
      </c>
      <c r="BI97" s="30">
        <f t="shared" si="166"/>
        <v>45641</v>
      </c>
      <c r="BJ97" s="30">
        <f t="shared" si="166"/>
        <v>45642</v>
      </c>
      <c r="BK97" s="30">
        <f t="shared" si="166"/>
        <v>45643</v>
      </c>
      <c r="BL97" s="30">
        <f t="shared" si="166"/>
        <v>45644</v>
      </c>
      <c r="BM97" s="30">
        <f t="shared" si="166"/>
        <v>45645</v>
      </c>
      <c r="BN97" s="30">
        <f t="shared" si="166"/>
        <v>45646</v>
      </c>
      <c r="BO97" s="30">
        <f t="shared" si="166"/>
        <v>45647</v>
      </c>
      <c r="BP97" s="30">
        <f t="shared" si="166"/>
        <v>45648</v>
      </c>
      <c r="BQ97" s="30">
        <f t="shared" si="166"/>
        <v>45649</v>
      </c>
      <c r="BR97" s="30">
        <f t="shared" si="166"/>
        <v>45650</v>
      </c>
      <c r="BS97" s="30">
        <f t="shared" si="166"/>
        <v>45651</v>
      </c>
      <c r="BT97" s="30">
        <f t="shared" si="166"/>
        <v>45652</v>
      </c>
      <c r="BU97" s="30">
        <f t="shared" si="166"/>
        <v>45653</v>
      </c>
      <c r="BV97" s="30">
        <f t="shared" si="166"/>
        <v>45654</v>
      </c>
      <c r="BW97" s="30">
        <f t="shared" si="166"/>
        <v>45655</v>
      </c>
      <c r="BX97" s="30">
        <f t="shared" si="166"/>
        <v>45656</v>
      </c>
      <c r="BY97" s="30">
        <f t="shared" si="166"/>
        <v>45657</v>
      </c>
      <c r="BZ97" s="30" t="str">
        <f t="shared" si="166"/>
        <v/>
      </c>
    </row>
    <row r="98" spans="1:95" ht="19.5" customHeight="1">
      <c r="A98" s="136"/>
      <c r="B98" s="20" t="s">
        <v>9</v>
      </c>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0">
        <f>AH97+COUNTIF(C98:AG98,"○")-COUNTIF(C98:AG98,"✕")</f>
        <v>8</v>
      </c>
      <c r="AL98" s="6">
        <f>$AH98</f>
        <v>8</v>
      </c>
      <c r="AN98" s="6">
        <f>COUNTIF(C98:AG98,"○")</f>
        <v>0</v>
      </c>
      <c r="AO98" s="6">
        <f>COUNTIF(C98:AG98,"✕")</f>
        <v>0</v>
      </c>
      <c r="AU98" s="1" t="str">
        <f t="shared" ref="AU98:BY98" si="167">IF($AF$2="○",IF(C97="○",IF(C98="","○",IF(C98="○","確認","")),IF(C98="○","○",IF(C97="○","",IF(C98="✕","確認","")))),IF(C97="○",IF(C98="","",IF(C98="○","確認","")),IF(C97="○","",IF(C98="✕","確認",""))))</f>
        <v/>
      </c>
      <c r="AV98" s="1" t="str">
        <f t="shared" si="167"/>
        <v/>
      </c>
      <c r="AW98" s="1" t="str">
        <f t="shared" si="167"/>
        <v/>
      </c>
      <c r="AX98" s="1" t="str">
        <f t="shared" si="167"/>
        <v/>
      </c>
      <c r="AY98" s="1" t="str">
        <f t="shared" si="167"/>
        <v/>
      </c>
      <c r="AZ98" s="1" t="str">
        <f t="shared" si="167"/>
        <v/>
      </c>
      <c r="BA98" s="1" t="str">
        <f t="shared" si="167"/>
        <v/>
      </c>
      <c r="BB98" s="1" t="str">
        <f t="shared" si="167"/>
        <v/>
      </c>
      <c r="BC98" s="1" t="str">
        <f t="shared" si="167"/>
        <v/>
      </c>
      <c r="BD98" s="1" t="str">
        <f t="shared" si="167"/>
        <v/>
      </c>
      <c r="BE98" s="1" t="str">
        <f t="shared" si="167"/>
        <v/>
      </c>
      <c r="BF98" s="1" t="str">
        <f t="shared" si="167"/>
        <v/>
      </c>
      <c r="BG98" s="1" t="str">
        <f t="shared" si="167"/>
        <v/>
      </c>
      <c r="BH98" s="1" t="str">
        <f t="shared" si="167"/>
        <v/>
      </c>
      <c r="BI98" s="1" t="str">
        <f t="shared" si="167"/>
        <v/>
      </c>
      <c r="BJ98" s="1" t="str">
        <f t="shared" si="167"/>
        <v/>
      </c>
      <c r="BK98" s="1" t="str">
        <f t="shared" si="167"/>
        <v/>
      </c>
      <c r="BL98" s="1" t="str">
        <f t="shared" si="167"/>
        <v/>
      </c>
      <c r="BM98" s="1" t="str">
        <f t="shared" si="167"/>
        <v/>
      </c>
      <c r="BN98" s="1" t="str">
        <f t="shared" si="167"/>
        <v/>
      </c>
      <c r="BO98" s="1" t="str">
        <f t="shared" si="167"/>
        <v/>
      </c>
      <c r="BP98" s="1" t="str">
        <f t="shared" si="167"/>
        <v/>
      </c>
      <c r="BQ98" s="1" t="str">
        <f t="shared" si="167"/>
        <v/>
      </c>
      <c r="BR98" s="1" t="str">
        <f t="shared" si="167"/>
        <v/>
      </c>
      <c r="BS98" s="1" t="str">
        <f t="shared" si="167"/>
        <v/>
      </c>
      <c r="BT98" s="1" t="str">
        <f t="shared" si="167"/>
        <v/>
      </c>
      <c r="BU98" s="1" t="str">
        <f t="shared" si="167"/>
        <v/>
      </c>
      <c r="BV98" s="1" t="str">
        <f t="shared" si="167"/>
        <v/>
      </c>
      <c r="BW98" s="1" t="str">
        <f t="shared" si="167"/>
        <v/>
      </c>
      <c r="BX98" s="1" t="str">
        <f t="shared" si="167"/>
        <v/>
      </c>
      <c r="BY98" s="1" t="str">
        <f t="shared" si="167"/>
        <v/>
      </c>
    </row>
    <row r="99" spans="1:95" ht="19.5" customHeight="1">
      <c r="A99" s="137"/>
      <c r="B99" s="20" t="s">
        <v>2</v>
      </c>
      <c r="C99" s="23" t="str">
        <f t="shared" ref="C99:AG99" si="168">IF($AF$2="○",IF(C97="○",IF(C98="","○",IF(C98="○","確認","")),IF(C98="○","○",IF(C97="○","",IF(C98="✕","確認","")))),IF(C97="○",IF(C98="","",IF(C98="○","確認","")),IF(C97="○","",IF(C98="✕","確認",""))))</f>
        <v/>
      </c>
      <c r="D99" s="23" t="str">
        <f t="shared" si="168"/>
        <v/>
      </c>
      <c r="E99" s="23" t="str">
        <f t="shared" si="168"/>
        <v/>
      </c>
      <c r="F99" s="23" t="str">
        <f t="shared" si="168"/>
        <v/>
      </c>
      <c r="G99" s="23" t="str">
        <f t="shared" si="168"/>
        <v/>
      </c>
      <c r="H99" s="23" t="str">
        <f t="shared" si="168"/>
        <v/>
      </c>
      <c r="I99" s="23" t="str">
        <f t="shared" si="168"/>
        <v/>
      </c>
      <c r="J99" s="23" t="str">
        <f t="shared" si="168"/>
        <v/>
      </c>
      <c r="K99" s="23" t="str">
        <f t="shared" si="168"/>
        <v/>
      </c>
      <c r="L99" s="23" t="str">
        <f t="shared" si="168"/>
        <v/>
      </c>
      <c r="M99" s="23" t="str">
        <f t="shared" si="168"/>
        <v/>
      </c>
      <c r="N99" s="23" t="str">
        <f t="shared" si="168"/>
        <v/>
      </c>
      <c r="O99" s="23" t="str">
        <f t="shared" si="168"/>
        <v/>
      </c>
      <c r="P99" s="23" t="str">
        <f t="shared" si="168"/>
        <v/>
      </c>
      <c r="Q99" s="23" t="str">
        <f t="shared" si="168"/>
        <v/>
      </c>
      <c r="R99" s="23" t="str">
        <f t="shared" si="168"/>
        <v/>
      </c>
      <c r="S99" s="23" t="str">
        <f t="shared" si="168"/>
        <v/>
      </c>
      <c r="T99" s="23" t="str">
        <f t="shared" si="168"/>
        <v/>
      </c>
      <c r="U99" s="23" t="str">
        <f t="shared" si="168"/>
        <v/>
      </c>
      <c r="V99" s="23" t="str">
        <f t="shared" si="168"/>
        <v/>
      </c>
      <c r="W99" s="23" t="str">
        <f t="shared" si="168"/>
        <v/>
      </c>
      <c r="X99" s="23" t="str">
        <f t="shared" si="168"/>
        <v/>
      </c>
      <c r="Y99" s="23" t="str">
        <f t="shared" si="168"/>
        <v/>
      </c>
      <c r="Z99" s="23" t="str">
        <f t="shared" si="168"/>
        <v/>
      </c>
      <c r="AA99" s="23" t="str">
        <f t="shared" si="168"/>
        <v/>
      </c>
      <c r="AB99" s="23" t="str">
        <f t="shared" si="168"/>
        <v/>
      </c>
      <c r="AC99" s="23" t="str">
        <f t="shared" si="168"/>
        <v/>
      </c>
      <c r="AD99" s="23" t="str">
        <f t="shared" si="168"/>
        <v/>
      </c>
      <c r="AE99" s="23" t="str">
        <f t="shared" si="168"/>
        <v/>
      </c>
      <c r="AF99" s="23" t="str">
        <f t="shared" si="168"/>
        <v/>
      </c>
      <c r="AG99" s="23" t="str">
        <f t="shared" si="168"/>
        <v/>
      </c>
      <c r="AH99" s="20">
        <f t="shared" ref="AH99" si="169">COUNTIF(C99:AG99,"○")</f>
        <v>0</v>
      </c>
      <c r="AM99" s="6">
        <f>$AH99</f>
        <v>0</v>
      </c>
      <c r="AP99" s="6">
        <f>COUNTIF(C99:AG99,"確認")</f>
        <v>0</v>
      </c>
      <c r="AT99" s="6">
        <f>COUNTIF(AU99:BY99,"確認")</f>
        <v>0</v>
      </c>
      <c r="AU99" s="1" t="str">
        <f t="shared" ref="AU99:BY99" si="170">IF(AU98=C99,"","確認")</f>
        <v/>
      </c>
      <c r="AV99" s="1" t="str">
        <f t="shared" si="170"/>
        <v/>
      </c>
      <c r="AW99" s="1" t="str">
        <f t="shared" si="170"/>
        <v/>
      </c>
      <c r="AX99" s="1" t="str">
        <f t="shared" si="170"/>
        <v/>
      </c>
      <c r="AY99" s="1" t="str">
        <f t="shared" si="170"/>
        <v/>
      </c>
      <c r="AZ99" s="1" t="str">
        <f t="shared" si="170"/>
        <v/>
      </c>
      <c r="BA99" s="1" t="str">
        <f t="shared" si="170"/>
        <v/>
      </c>
      <c r="BB99" s="1" t="str">
        <f t="shared" si="170"/>
        <v/>
      </c>
      <c r="BC99" s="1" t="str">
        <f t="shared" si="170"/>
        <v/>
      </c>
      <c r="BD99" s="1" t="str">
        <f t="shared" si="170"/>
        <v/>
      </c>
      <c r="BE99" s="1" t="str">
        <f t="shared" si="170"/>
        <v/>
      </c>
      <c r="BF99" s="1" t="str">
        <f t="shared" si="170"/>
        <v/>
      </c>
      <c r="BG99" s="1" t="str">
        <f t="shared" si="170"/>
        <v/>
      </c>
      <c r="BH99" s="1" t="str">
        <f t="shared" si="170"/>
        <v/>
      </c>
      <c r="BI99" s="1" t="str">
        <f t="shared" si="170"/>
        <v/>
      </c>
      <c r="BJ99" s="1" t="str">
        <f t="shared" si="170"/>
        <v/>
      </c>
      <c r="BK99" s="1" t="str">
        <f t="shared" si="170"/>
        <v/>
      </c>
      <c r="BL99" s="1" t="str">
        <f t="shared" si="170"/>
        <v/>
      </c>
      <c r="BM99" s="1" t="str">
        <f t="shared" si="170"/>
        <v/>
      </c>
      <c r="BN99" s="1" t="str">
        <f t="shared" si="170"/>
        <v/>
      </c>
      <c r="BO99" s="1" t="str">
        <f t="shared" si="170"/>
        <v/>
      </c>
      <c r="BP99" s="1" t="str">
        <f t="shared" si="170"/>
        <v/>
      </c>
      <c r="BQ99" s="1" t="str">
        <f t="shared" si="170"/>
        <v/>
      </c>
      <c r="BR99" s="1" t="str">
        <f t="shared" si="170"/>
        <v/>
      </c>
      <c r="BS99" s="1" t="str">
        <f t="shared" si="170"/>
        <v/>
      </c>
      <c r="BT99" s="1" t="str">
        <f t="shared" si="170"/>
        <v/>
      </c>
      <c r="BU99" s="1" t="str">
        <f t="shared" si="170"/>
        <v/>
      </c>
      <c r="BV99" s="1" t="str">
        <f t="shared" si="170"/>
        <v/>
      </c>
      <c r="BW99" s="1" t="str">
        <f t="shared" si="170"/>
        <v/>
      </c>
      <c r="BX99" s="1" t="str">
        <f t="shared" si="170"/>
        <v/>
      </c>
      <c r="BY99" s="1" t="str">
        <f t="shared" si="170"/>
        <v/>
      </c>
      <c r="BZ99" s="1" t="str">
        <f t="shared" ref="BZ99" si="171">IF($AF$2="○",IF(AH97="○",IF(AH98="","○",IF(AH98="○","確認","")),IF(AH98="○","○",IF(AH97="○","",IF(AH98="✕","確認","")))),IF(AH97="○",IF(AH98="","",IF(AH98="○","確認","")),IF(AH97="○","",IF(AH98="✕","確認",""))))</f>
        <v/>
      </c>
    </row>
    <row r="100" spans="1:95" ht="19.5" customHeight="1">
      <c r="C100" s="129" t="str">
        <f>IF(AH96=0,"",B97)</f>
        <v>計画</v>
      </c>
      <c r="D100" s="129"/>
      <c r="E100" s="130" t="str">
        <f>IF(AH96=0,"","週休２日")</f>
        <v>週休２日</v>
      </c>
      <c r="F100" s="130"/>
      <c r="G100" s="130" t="str">
        <f>IF(AH96=0,"",IF(SUM(AQ94:AQ96)/AJ96&lt;0.285,IF(SUM(AQ94:AQ96)/AJ96&lt;=AH97/AH96,"達成","未達成"),IF(AH97/AJ96&gt;=SUM(AQ94:AQ96)/AJ96,"達成","未達成")))</f>
        <v>達成</v>
      </c>
      <c r="H100" s="130"/>
      <c r="I100" s="131" t="str">
        <f>IF(AH96=0,"","現場閉所率")</f>
        <v>現場閉所率</v>
      </c>
      <c r="J100" s="131"/>
      <c r="K100" s="132">
        <f>IF(AH96=0,"",IF(AH96=0,0,ROUNDDOWN(AH97/AH96,4)))</f>
        <v>0.28570000000000001</v>
      </c>
      <c r="L100" s="132"/>
      <c r="N100" s="129" t="str">
        <f>IF(AH96=0,"",B98)</f>
        <v>変更</v>
      </c>
      <c r="O100" s="129"/>
      <c r="P100" s="130" t="str">
        <f>IF(AH96=0,"","週休２日")</f>
        <v>週休２日</v>
      </c>
      <c r="Q100" s="130"/>
      <c r="R100" s="130" t="str">
        <f>IF(AH96=0,"",IF(SUM(AQ94:AQ96)/AJ96&lt;0.285,IF(SUM(AQ94:AQ96)/AJ96&lt;=AH98/AH96,"達成","未達成"),IF(AH98/AJ96&gt;=SUM(AQ94:AQ96)/AJ96,"達成","未達成")))</f>
        <v>達成</v>
      </c>
      <c r="S100" s="130"/>
      <c r="T100" s="131" t="str">
        <f>IF(AH96=0,"","現場閉所率")</f>
        <v>現場閉所率</v>
      </c>
      <c r="U100" s="131"/>
      <c r="V100" s="132">
        <f>IF(AH96=0,"",IF(AH96=0,0,ROUNDDOWN(AH98/AH96,4)))</f>
        <v>0.28570000000000001</v>
      </c>
      <c r="W100" s="132"/>
      <c r="X100" s="25"/>
      <c r="Y100" s="129" t="str">
        <f>IF($AF$2="○",IF(AH96=0,"",B99),"")</f>
        <v/>
      </c>
      <c r="Z100" s="129"/>
      <c r="AA100" s="130" t="str">
        <f>IF($AF$2="○",IF(AH96=0,"","週休２日"),"")</f>
        <v/>
      </c>
      <c r="AB100" s="130"/>
      <c r="AC100" s="130" t="str">
        <f>IF($AF$2="○",IF(AH96=0,"",IF(SUM(AQ94:AQ96)/AJ96&lt;0.285,IF(SUM(AQ94:AQ96)/AJ96&lt;=AH99/AH96,"達成","未達成"),IF(AH99/AJ96&gt;=SUM(AQ94:AQ96)/AJ96,"達成","未達成"))),"")</f>
        <v/>
      </c>
      <c r="AD100" s="130"/>
      <c r="AE100" s="131" t="str">
        <f>IF($AF$2="○",IF(AH96=0,"","現場閉所率"),"")</f>
        <v/>
      </c>
      <c r="AF100" s="131"/>
      <c r="AG100" s="132" t="str">
        <f>IF($AF$2="○",IF(AH96=0,"",IF(AH96=0,0,ROUNDDOWN(AH99/AH96,4))),"")</f>
        <v/>
      </c>
      <c r="AH100" s="132"/>
      <c r="AQ100" s="24" t="str">
        <f>IF($AF$2="○",AC100,R100)</f>
        <v>達成</v>
      </c>
      <c r="AR100" s="24"/>
      <c r="AT100" s="1" t="str">
        <f>IF(AH96&lt;=0,"",IF((SUM(AQ94:AQ96)/AJ96)&lt;=AH98/AH96,"達成","未達成"))</f>
        <v>達成</v>
      </c>
    </row>
    <row r="101" spans="1:95" ht="19.5" customHeight="1">
      <c r="A101" s="101">
        <f t="shared" ref="A101" si="172">IF(MAX(C94:AG94)=$AE$3,"",IF(MAX(C94:AG94)=0,"",MAX(C94:AG94)+1))</f>
        <v>45658</v>
      </c>
      <c r="B101" s="101"/>
      <c r="S101" s="102" t="str">
        <f>IF(COUNTIF(C107:AG107,"確認")&gt;0,"入力確認",IF(AH104=0,IF(SUM(AH105:AH107)=0,"","入力確認"),IF($AF$2="",IF(COUNTIF(C107:AG107,"○")+COUNTIF(C107:AG107,"✕")=0,"","現場閉所 実績表に切替必要"),IF(AT107=0,"","変更手続き確認"))))</f>
        <v/>
      </c>
      <c r="T101" s="102"/>
      <c r="U101" s="102"/>
      <c r="V101" s="102"/>
      <c r="W101" s="102"/>
      <c r="X101" s="102"/>
      <c r="Y101" s="102"/>
      <c r="Z101" s="102"/>
      <c r="AA101" s="133" t="s">
        <v>30</v>
      </c>
      <c r="AB101" s="133"/>
      <c r="AC101" s="133"/>
      <c r="AD101" s="133"/>
      <c r="AE101" s="29" t="str">
        <f t="shared" ref="AE101" si="173">$AQ$7</f>
        <v>土</v>
      </c>
      <c r="AF101" s="29" t="str">
        <f t="shared" ref="AF101" si="174">$AQ$8</f>
        <v>日</v>
      </c>
      <c r="AG101" s="26">
        <f t="shared" ref="AG101" si="175">$AQ$6</f>
        <v>0</v>
      </c>
      <c r="AL101" s="14"/>
      <c r="AM101" s="14"/>
      <c r="AN101" s="14"/>
      <c r="AO101" s="14"/>
      <c r="AP101" s="14"/>
      <c r="AQ101" s="14"/>
    </row>
    <row r="102" spans="1:95" ht="19.5" customHeight="1">
      <c r="A102" s="105" t="s">
        <v>20</v>
      </c>
      <c r="B102" s="106"/>
      <c r="C102" s="15">
        <f>IF($AE$3&lt;A101,"",A101)</f>
        <v>45658</v>
      </c>
      <c r="D102" s="15">
        <f t="shared" ref="D102:G102" si="176">IF($AE$3&lt;=C102,"",IF(MONTH(C102+1)=MONTH(C102),(C102+1),""))</f>
        <v>45659</v>
      </c>
      <c r="E102" s="15">
        <f t="shared" si="176"/>
        <v>45660</v>
      </c>
      <c r="F102" s="15">
        <f t="shared" si="176"/>
        <v>45661</v>
      </c>
      <c r="G102" s="15">
        <f t="shared" si="176"/>
        <v>45662</v>
      </c>
      <c r="H102" s="15">
        <f>IF($AE$3&lt;=G102,"",IF(MONTH(G102+1)=MONTH(G102),(G102+1),""))</f>
        <v>45663</v>
      </c>
      <c r="I102" s="15">
        <f t="shared" ref="I102:AG102" si="177">IF($AE$3&lt;=H102,"",IF(MONTH(H102+1)=MONTH(H102),(H102+1),""))</f>
        <v>45664</v>
      </c>
      <c r="J102" s="15">
        <f t="shared" si="177"/>
        <v>45665</v>
      </c>
      <c r="K102" s="15">
        <f t="shared" si="177"/>
        <v>45666</v>
      </c>
      <c r="L102" s="15">
        <f t="shared" si="177"/>
        <v>45667</v>
      </c>
      <c r="M102" s="15">
        <f t="shared" si="177"/>
        <v>45668</v>
      </c>
      <c r="N102" s="15">
        <f t="shared" si="177"/>
        <v>45669</v>
      </c>
      <c r="O102" s="15">
        <f t="shared" si="177"/>
        <v>45670</v>
      </c>
      <c r="P102" s="15">
        <f t="shared" si="177"/>
        <v>45671</v>
      </c>
      <c r="Q102" s="15">
        <f t="shared" si="177"/>
        <v>45672</v>
      </c>
      <c r="R102" s="15">
        <f t="shared" si="177"/>
        <v>45673</v>
      </c>
      <c r="S102" s="15">
        <f t="shared" si="177"/>
        <v>45674</v>
      </c>
      <c r="T102" s="15">
        <f t="shared" si="177"/>
        <v>45675</v>
      </c>
      <c r="U102" s="15">
        <f t="shared" si="177"/>
        <v>45676</v>
      </c>
      <c r="V102" s="15">
        <f t="shared" si="177"/>
        <v>45677</v>
      </c>
      <c r="W102" s="15">
        <f t="shared" si="177"/>
        <v>45678</v>
      </c>
      <c r="X102" s="15">
        <f t="shared" si="177"/>
        <v>45679</v>
      </c>
      <c r="Y102" s="15">
        <f t="shared" si="177"/>
        <v>45680</v>
      </c>
      <c r="Z102" s="15">
        <f t="shared" si="177"/>
        <v>45681</v>
      </c>
      <c r="AA102" s="15">
        <f t="shared" si="177"/>
        <v>45682</v>
      </c>
      <c r="AB102" s="15">
        <f t="shared" si="177"/>
        <v>45683</v>
      </c>
      <c r="AC102" s="15">
        <f t="shared" si="177"/>
        <v>45684</v>
      </c>
      <c r="AD102" s="15">
        <f t="shared" si="177"/>
        <v>45685</v>
      </c>
      <c r="AE102" s="15">
        <f t="shared" si="177"/>
        <v>45686</v>
      </c>
      <c r="AF102" s="15">
        <f t="shared" si="177"/>
        <v>45687</v>
      </c>
      <c r="AG102" s="15">
        <f t="shared" si="177"/>
        <v>45688</v>
      </c>
      <c r="AH102" s="107" t="s">
        <v>27</v>
      </c>
      <c r="AK102" s="16"/>
      <c r="AQ102" s="6">
        <f>COUNTIFS(C104:AG104,"○",C103:AG103,$AQ$7)</f>
        <v>4</v>
      </c>
      <c r="AT102" s="6">
        <v>1</v>
      </c>
      <c r="AU102" s="6">
        <v>2</v>
      </c>
      <c r="AV102" s="6">
        <v>3</v>
      </c>
      <c r="AW102" s="6">
        <v>4</v>
      </c>
      <c r="AX102" s="6">
        <v>5</v>
      </c>
      <c r="AY102" s="6">
        <v>6</v>
      </c>
      <c r="AZ102" s="6">
        <v>7</v>
      </c>
      <c r="BA102" s="6">
        <v>8</v>
      </c>
      <c r="BB102" s="6">
        <v>9</v>
      </c>
      <c r="BC102" s="6">
        <v>10</v>
      </c>
      <c r="BD102" s="6">
        <v>11</v>
      </c>
      <c r="BE102" s="6">
        <v>12</v>
      </c>
      <c r="BF102" s="6">
        <v>13</v>
      </c>
      <c r="BG102" s="6">
        <v>14</v>
      </c>
      <c r="BH102" s="6">
        <v>15</v>
      </c>
      <c r="BI102" s="6">
        <v>16</v>
      </c>
      <c r="BJ102" s="6">
        <v>17</v>
      </c>
      <c r="BK102" s="6">
        <v>18</v>
      </c>
      <c r="BL102" s="6">
        <v>19</v>
      </c>
      <c r="BM102" s="6">
        <v>20</v>
      </c>
      <c r="BN102" s="6">
        <v>21</v>
      </c>
      <c r="BO102" s="6">
        <v>22</v>
      </c>
      <c r="BP102" s="6">
        <v>23</v>
      </c>
      <c r="BQ102" s="6">
        <v>24</v>
      </c>
      <c r="BR102" s="6">
        <v>25</v>
      </c>
      <c r="BS102" s="6">
        <v>26</v>
      </c>
      <c r="BT102" s="6">
        <v>27</v>
      </c>
      <c r="BU102" s="6">
        <v>28</v>
      </c>
      <c r="BV102" s="6">
        <v>29</v>
      </c>
      <c r="BW102" s="6">
        <v>30</v>
      </c>
      <c r="BX102" s="6">
        <v>31</v>
      </c>
      <c r="BY102" s="6">
        <v>32</v>
      </c>
      <c r="BZ102" s="6">
        <v>33</v>
      </c>
      <c r="CA102" s="6">
        <v>34</v>
      </c>
      <c r="CB102" s="6">
        <v>35</v>
      </c>
      <c r="CC102" s="6">
        <v>36</v>
      </c>
      <c r="CD102" s="6">
        <v>37</v>
      </c>
      <c r="CE102" s="6">
        <v>38</v>
      </c>
      <c r="CF102" s="6">
        <v>39</v>
      </c>
      <c r="CG102" s="6">
        <v>40</v>
      </c>
      <c r="CH102" s="6">
        <v>41</v>
      </c>
      <c r="CI102" s="6">
        <v>42</v>
      </c>
      <c r="CJ102" s="6">
        <v>43</v>
      </c>
      <c r="CK102" s="6">
        <v>44</v>
      </c>
      <c r="CL102" s="6">
        <v>45</v>
      </c>
      <c r="CM102" s="6">
        <v>46</v>
      </c>
      <c r="CN102" s="6">
        <v>47</v>
      </c>
      <c r="CO102" s="6">
        <v>48</v>
      </c>
      <c r="CP102" s="6">
        <v>49</v>
      </c>
      <c r="CQ102" s="6">
        <v>50</v>
      </c>
    </row>
    <row r="103" spans="1:95" ht="19.5" customHeight="1">
      <c r="A103" s="105" t="s">
        <v>28</v>
      </c>
      <c r="B103" s="106"/>
      <c r="C103" s="15" t="str">
        <f>IF(C102="","",TEXT(C102,"AAA"))</f>
        <v>水</v>
      </c>
      <c r="D103" s="15" t="str">
        <f t="shared" ref="D103:AG103" si="178">IF(D102="","",TEXT(D102,"AAA"))</f>
        <v>木</v>
      </c>
      <c r="E103" s="15" t="str">
        <f t="shared" si="178"/>
        <v>金</v>
      </c>
      <c r="F103" s="15" t="str">
        <f t="shared" si="178"/>
        <v>土</v>
      </c>
      <c r="G103" s="15" t="str">
        <f t="shared" si="178"/>
        <v>日</v>
      </c>
      <c r="H103" s="15" t="str">
        <f t="shared" si="178"/>
        <v>月</v>
      </c>
      <c r="I103" s="15" t="str">
        <f t="shared" si="178"/>
        <v>火</v>
      </c>
      <c r="J103" s="15" t="str">
        <f t="shared" si="178"/>
        <v>水</v>
      </c>
      <c r="K103" s="15" t="str">
        <f t="shared" si="178"/>
        <v>木</v>
      </c>
      <c r="L103" s="15" t="str">
        <f t="shared" si="178"/>
        <v>金</v>
      </c>
      <c r="M103" s="15" t="str">
        <f t="shared" si="178"/>
        <v>土</v>
      </c>
      <c r="N103" s="15" t="str">
        <f t="shared" si="178"/>
        <v>日</v>
      </c>
      <c r="O103" s="15" t="str">
        <f t="shared" si="178"/>
        <v>月</v>
      </c>
      <c r="P103" s="15" t="str">
        <f t="shared" si="178"/>
        <v>火</v>
      </c>
      <c r="Q103" s="15" t="str">
        <f t="shared" si="178"/>
        <v>水</v>
      </c>
      <c r="R103" s="15" t="str">
        <f t="shared" si="178"/>
        <v>木</v>
      </c>
      <c r="S103" s="15" t="str">
        <f t="shared" si="178"/>
        <v>金</v>
      </c>
      <c r="T103" s="15" t="str">
        <f t="shared" si="178"/>
        <v>土</v>
      </c>
      <c r="U103" s="15" t="str">
        <f t="shared" si="178"/>
        <v>日</v>
      </c>
      <c r="V103" s="15" t="str">
        <f t="shared" si="178"/>
        <v>月</v>
      </c>
      <c r="W103" s="15" t="str">
        <f t="shared" si="178"/>
        <v>火</v>
      </c>
      <c r="X103" s="15" t="str">
        <f t="shared" si="178"/>
        <v>水</v>
      </c>
      <c r="Y103" s="15" t="str">
        <f t="shared" si="178"/>
        <v>木</v>
      </c>
      <c r="Z103" s="15" t="str">
        <f t="shared" si="178"/>
        <v>金</v>
      </c>
      <c r="AA103" s="15" t="str">
        <f t="shared" si="178"/>
        <v>土</v>
      </c>
      <c r="AB103" s="15" t="str">
        <f t="shared" si="178"/>
        <v>日</v>
      </c>
      <c r="AC103" s="15" t="str">
        <f t="shared" si="178"/>
        <v>月</v>
      </c>
      <c r="AD103" s="15" t="str">
        <f t="shared" si="178"/>
        <v>火</v>
      </c>
      <c r="AE103" s="15" t="str">
        <f t="shared" si="178"/>
        <v>水</v>
      </c>
      <c r="AF103" s="15" t="str">
        <f t="shared" si="178"/>
        <v>木</v>
      </c>
      <c r="AG103" s="15" t="str">
        <f t="shared" si="178"/>
        <v>金</v>
      </c>
      <c r="AH103" s="108"/>
      <c r="AQ103" s="6">
        <f>COUNTIFS(C104:AG104,"○",C103:AG103,$AQ$8)</f>
        <v>4</v>
      </c>
      <c r="AT103" s="17" t="str">
        <f>IF($C102&gt;$E$6,"",IF(MAX($C102:$AG102)&lt;$E$6,"",$E$6))</f>
        <v/>
      </c>
      <c r="AU103" s="18" t="str">
        <f>IF($C102&gt;$H$6,"",IF(MAX($C102:$AG102)&lt;$H$6,"",$H$6))</f>
        <v/>
      </c>
      <c r="AV103" s="18" t="str">
        <f>IF($C102&gt;$K$6,"",IF(MAX($C102:$AG102)&lt;$K$6,"",$K$6))</f>
        <v/>
      </c>
      <c r="AW103" s="18" t="str">
        <f>IF($C102&gt;$N$6,"",IF(MAX($C102:$AG102)&lt;$N$6,"",$N$6))</f>
        <v/>
      </c>
      <c r="AX103" s="18" t="str">
        <f>IF($C102&gt;$Q$6,"",IF(MAX($C102:$AG102)&lt;$Q$6,"",$Q$6))</f>
        <v/>
      </c>
      <c r="AY103" s="18" t="str">
        <f>IF($C102&gt;$T$6,"",IF(MAX($C102:$AG102)&lt;$T$6,"",$T$6))</f>
        <v/>
      </c>
      <c r="AZ103" s="18">
        <f>IF($C102&gt;$W$6,"",IF(MAX($C102:$AG102)&lt;$W$6,"",$W$6))</f>
        <v>45658</v>
      </c>
      <c r="BA103" s="18">
        <f>IF($C102&gt;$Z$6,"",IF(MAX($C102:$AG102)&lt;$Z$6,"",$Z$6))</f>
        <v>45659</v>
      </c>
      <c r="BB103" s="18">
        <f>IF($C102&gt;$AC$6,"",IF(MAX($C102:$AG102)&lt;$AC$6,"",$AC$6))</f>
        <v>45660</v>
      </c>
      <c r="BC103" s="18" t="str">
        <f>IF($C102&gt;$AF$6,"",IF(MAX($C102:$AG102)&lt;$AF$6,"",$AF$6))</f>
        <v/>
      </c>
      <c r="BD103" s="18" t="str">
        <f>IF($C102&gt;$E$7,"",IF(MAX($C102:$AG102)&lt;$E$7,"",$E$7))</f>
        <v/>
      </c>
      <c r="BE103" s="18" t="str">
        <f>IF($C102&gt;$H$7,"",IF(MAX($C102:$AG102)&lt;$H$7,"",$H$7))</f>
        <v/>
      </c>
      <c r="BF103" s="18" t="str">
        <f>IF($C102&gt;$K$7,"",IF(MAX($C102:$AG102)&lt;$K$7,"",$K$7))</f>
        <v/>
      </c>
      <c r="BG103" s="18" t="str">
        <f>IF($C102&gt;$N$7,"",IF(MAX($C102:$AG102)&lt;$N$7,"",$N$7))</f>
        <v/>
      </c>
      <c r="BH103" s="18" t="str">
        <f>IF($C102&gt;$Q$7,"",IF(MAX($C102:$AG102)&lt;$Q$7,"",$Q$7))</f>
        <v/>
      </c>
      <c r="BI103" s="18" t="str">
        <f>IF($C102&gt;$T$7,"",IF(MAX($C102:$AG102)&lt;$T$7,"",$T$7))</f>
        <v/>
      </c>
      <c r="BJ103" s="18" t="str">
        <f>IF($C102&gt;$W$7,"",IF(MAX($C102:$AG102)&lt;$W$7,"",$W$7))</f>
        <v/>
      </c>
      <c r="BK103" s="18" t="str">
        <f>IF($C102&gt;$Z$7,"",IF(MAX($C102:$AG102)&lt;$Z$7,"",$Z$7))</f>
        <v/>
      </c>
      <c r="BL103" s="18" t="str">
        <f>IF($C102&gt;$AC$7,"",IF(MAX($C102:$AG102)&lt;$AC$7,"",$AC$7))</f>
        <v/>
      </c>
      <c r="BM103" s="18" t="str">
        <f>IF($C102&gt;$AF$7,"",IF(MAX($C102:$AG102)&lt;$AF$7,"",$AF$7))</f>
        <v/>
      </c>
      <c r="BN103" s="18" t="str">
        <f>IF($C102&gt;$E$8,"",IF(MAX($C102:$AG102)&lt;$E$8,"",$E$8))</f>
        <v/>
      </c>
      <c r="BO103" s="18" t="str">
        <f>IF($C102&gt;$H$8,"",IF(MAX($C102:$AG102)&lt;$H$8,"",$H$8))</f>
        <v/>
      </c>
      <c r="BP103" s="18" t="str">
        <f>IF($C102&gt;$K$8,"",IF(MAX($C102:$AG102)&lt;$K$8,"",$K$8))</f>
        <v/>
      </c>
      <c r="BQ103" s="18" t="str">
        <f>IF($C102&gt;$N$8,"",IF(MAX($C102:$AG102)&lt;$N$8,"",$N$8))</f>
        <v/>
      </c>
      <c r="BR103" s="18" t="str">
        <f>IF($C102&gt;$Q$8,"",IF(MAX($C102:$AG102)&lt;$Q$8,"",$Q$8))</f>
        <v/>
      </c>
      <c r="BS103" s="18" t="str">
        <f>IF($C102&gt;$T$8,"",IF(MAX($C102:$AG102)&lt;$T$8,"",$T$8))</f>
        <v/>
      </c>
      <c r="BT103" s="18" t="str">
        <f>IF($C102&gt;$W$8,"",IF(MAX($C102:$AG102)&lt;$W$8,"",$W$8))</f>
        <v/>
      </c>
      <c r="BU103" s="18" t="str">
        <f>IF($C102&gt;$Z$8,"",IF(MAX($C102:$AG102)&lt;$Z$8,"",$Z$8))</f>
        <v/>
      </c>
      <c r="BV103" s="18" t="str">
        <f>IF($C102&gt;$AC$8,"",IF(MAX($C102:$AG102)&lt;$AC$8,"",$AC$8))</f>
        <v/>
      </c>
      <c r="BW103" s="18" t="str">
        <f>IF($C102&gt;$AF$8,"",IF(MAX($C102:$AG102)&lt;$AF$8,"",$AF$8))</f>
        <v/>
      </c>
      <c r="BX103" s="18" t="str">
        <f>IF($C102&gt;$E$9,"",IF(MAX($C102:$AG102)&lt;$E$9,"",$E$9))</f>
        <v/>
      </c>
      <c r="BY103" s="18" t="str">
        <f>IF($C102&gt;$H$9,"",IF(MAX($C102:$AG102)&lt;$H$9,"",$H$9))</f>
        <v/>
      </c>
      <c r="BZ103" s="18" t="str">
        <f>IF($C102&gt;$K$9,"",IF(MAX($C102:$AG102)&lt;$K$9,"",$K$9))</f>
        <v/>
      </c>
      <c r="CA103" s="18" t="str">
        <f>IF($C102&gt;$N$9,"",IF(MAX($C102:$AG102)&lt;$N$9,"",$N$9))</f>
        <v/>
      </c>
      <c r="CB103" s="18" t="str">
        <f>IF($C102&gt;$Q$9,"",IF(MAX($C102:$AG102)&lt;$Q$9,"",$Q$9))</f>
        <v/>
      </c>
      <c r="CC103" s="18" t="str">
        <f>IF($C102&gt;$T$9,"",IF(MAX($C102:$AG102)&lt;$T$9,"",$T$9))</f>
        <v/>
      </c>
      <c r="CD103" s="18" t="str">
        <f>IF($C102&gt;$W$9,"",IF(MAX($C102:$AG102)&lt;$W$9,"",$W$9))</f>
        <v/>
      </c>
      <c r="CE103" s="18" t="str">
        <f>IF($C102&gt;$Z$9,"",IF(MAX($C102:$AG102)&lt;$Z$9,"",$Z$9))</f>
        <v/>
      </c>
      <c r="CF103" s="18" t="str">
        <f>IF($C102&gt;$AC$9,"",IF(MAX($C102:$AG102)&lt;$AC$9,"",$AC$9))</f>
        <v/>
      </c>
      <c r="CG103" s="18" t="str">
        <f>IF($C102&gt;$AF$9,"",IF(MAX($C102:$AG102)&lt;$AF$9,"",$AF$9))</f>
        <v/>
      </c>
      <c r="CH103" s="18" t="str">
        <f>IF($C102&gt;$E$10,"",IF(MAX($C102:$AG102)&lt;$E$10,"",$E$10))</f>
        <v/>
      </c>
      <c r="CI103" s="18" t="str">
        <f>IF($C102&gt;$H$10,"",IF(MAX($C102:$AG102)&lt;$H$10,"",$H$10))</f>
        <v/>
      </c>
      <c r="CJ103" s="18" t="str">
        <f>IF($C102&gt;$K$10,"",IF(MAX($C102:$AG102)&lt;$K$10,"",$K$10))</f>
        <v/>
      </c>
      <c r="CK103" s="18" t="str">
        <f>IF($C102&gt;$N$10,"",IF(MAX($C102:$AG102)&lt;$N$10,"",$N$10))</f>
        <v/>
      </c>
      <c r="CL103" s="18" t="str">
        <f>IF($C102&gt;$Q$10,"",IF(MAX($C102:$AG102)&lt;$Q$10,"",$Q$10))</f>
        <v/>
      </c>
      <c r="CM103" s="18" t="str">
        <f>IF($C102&gt;$T$10,"",IF(MAX($C102:$AG102)&lt;$T$10,"",$T$10))</f>
        <v/>
      </c>
      <c r="CN103" s="18" t="str">
        <f>IF($C102&gt;$W$10,"",IF(MAX($C102:$AG102)&lt;$W$10,"",$W$10))</f>
        <v/>
      </c>
      <c r="CO103" s="18" t="str">
        <f>IF($C102&gt;$Z$10,"",IF(MAX($C102:$AG102)&lt;$Z$10,"",$Z$10))</f>
        <v/>
      </c>
      <c r="CP103" s="18" t="str">
        <f>IF($C102&gt;$AC$10,"",IF(MAX($C102:$AG102)&lt;$AC$10,"",$AC$10))</f>
        <v/>
      </c>
      <c r="CQ103" s="19" t="str">
        <f>IF($C102&gt;$AF$10,"",IF(MAX($C102:$AG102)&lt;$AF$10,"",$AF$10))</f>
        <v/>
      </c>
    </row>
    <row r="104" spans="1:95" ht="19.5" customHeight="1">
      <c r="A104" s="134" t="s">
        <v>7</v>
      </c>
      <c r="B104" s="135"/>
      <c r="C104" s="20" t="str">
        <f t="shared" ref="C104:AG104" si="179">IF(C102="","",IF($D$5&lt;=C102,IF($L$5&gt;=C102,IF(COUNT(MATCH(C102,$AT103:$CQ103,0))&gt;0,"","○"),""),""))</f>
        <v/>
      </c>
      <c r="D104" s="20" t="str">
        <f t="shared" si="179"/>
        <v/>
      </c>
      <c r="E104" s="20" t="str">
        <f t="shared" si="179"/>
        <v/>
      </c>
      <c r="F104" s="20" t="str">
        <f t="shared" si="179"/>
        <v>○</v>
      </c>
      <c r="G104" s="20" t="str">
        <f t="shared" si="179"/>
        <v>○</v>
      </c>
      <c r="H104" s="20" t="str">
        <f t="shared" si="179"/>
        <v>○</v>
      </c>
      <c r="I104" s="20" t="str">
        <f t="shared" si="179"/>
        <v>○</v>
      </c>
      <c r="J104" s="20" t="str">
        <f t="shared" si="179"/>
        <v>○</v>
      </c>
      <c r="K104" s="20" t="str">
        <f t="shared" si="179"/>
        <v>○</v>
      </c>
      <c r="L104" s="20" t="str">
        <f t="shared" si="179"/>
        <v>○</v>
      </c>
      <c r="M104" s="20" t="str">
        <f t="shared" si="179"/>
        <v>○</v>
      </c>
      <c r="N104" s="20" t="str">
        <f t="shared" si="179"/>
        <v>○</v>
      </c>
      <c r="O104" s="20" t="str">
        <f t="shared" si="179"/>
        <v>○</v>
      </c>
      <c r="P104" s="20" t="str">
        <f t="shared" si="179"/>
        <v>○</v>
      </c>
      <c r="Q104" s="20" t="str">
        <f t="shared" si="179"/>
        <v>○</v>
      </c>
      <c r="R104" s="20" t="str">
        <f t="shared" si="179"/>
        <v>○</v>
      </c>
      <c r="S104" s="20" t="str">
        <f t="shared" si="179"/>
        <v>○</v>
      </c>
      <c r="T104" s="20" t="str">
        <f t="shared" si="179"/>
        <v>○</v>
      </c>
      <c r="U104" s="20" t="str">
        <f t="shared" si="179"/>
        <v>○</v>
      </c>
      <c r="V104" s="20" t="str">
        <f t="shared" si="179"/>
        <v>○</v>
      </c>
      <c r="W104" s="20" t="str">
        <f t="shared" si="179"/>
        <v>○</v>
      </c>
      <c r="X104" s="20" t="str">
        <f t="shared" si="179"/>
        <v>○</v>
      </c>
      <c r="Y104" s="20" t="str">
        <f t="shared" si="179"/>
        <v>○</v>
      </c>
      <c r="Z104" s="20" t="str">
        <f t="shared" si="179"/>
        <v>○</v>
      </c>
      <c r="AA104" s="20" t="str">
        <f t="shared" si="179"/>
        <v>○</v>
      </c>
      <c r="AB104" s="20" t="str">
        <f t="shared" si="179"/>
        <v>○</v>
      </c>
      <c r="AC104" s="20" t="str">
        <f t="shared" si="179"/>
        <v>○</v>
      </c>
      <c r="AD104" s="20" t="str">
        <f t="shared" si="179"/>
        <v>○</v>
      </c>
      <c r="AE104" s="20" t="str">
        <f t="shared" si="179"/>
        <v>○</v>
      </c>
      <c r="AF104" s="20" t="str">
        <f t="shared" si="179"/>
        <v>○</v>
      </c>
      <c r="AG104" s="20" t="str">
        <f t="shared" si="179"/>
        <v>○</v>
      </c>
      <c r="AH104" s="20">
        <f>COUNTIF(C104:AG104,"○")</f>
        <v>28</v>
      </c>
      <c r="AJ104" s="6">
        <f>$AH104</f>
        <v>28</v>
      </c>
      <c r="AK104" s="21"/>
      <c r="AQ104" s="6">
        <f>COUNTIFS(C104:AG104,"○",C103:AG103,$AQ$6)</f>
        <v>0</v>
      </c>
      <c r="AR104" s="6">
        <f>IF(AH104=0,"",IF(SUM(AQ102:AQ104)/AJ104&lt;0.285,SUM(AQ102:AQ104)/AJ104*AJ104,ROUNDUP(AH104*0.285,0)))</f>
        <v>8</v>
      </c>
      <c r="BY104" s="22"/>
      <c r="BZ104" s="22"/>
    </row>
    <row r="105" spans="1:95" ht="19.5" customHeight="1">
      <c r="A105" s="36" t="s">
        <v>29</v>
      </c>
      <c r="B105" s="20" t="s">
        <v>8</v>
      </c>
      <c r="C105" s="23" t="str">
        <f t="shared" ref="C105:AG105" si="180">IF(C104="","",IF(C103=$AE101,"○",IF(C103=$AF101,"○",IF(C103=$AG101,"○",""))))</f>
        <v/>
      </c>
      <c r="D105" s="23" t="str">
        <f t="shared" si="180"/>
        <v/>
      </c>
      <c r="E105" s="23" t="str">
        <f t="shared" si="180"/>
        <v/>
      </c>
      <c r="F105" s="23" t="str">
        <f t="shared" si="180"/>
        <v>○</v>
      </c>
      <c r="G105" s="23" t="str">
        <f t="shared" si="180"/>
        <v>○</v>
      </c>
      <c r="H105" s="23" t="str">
        <f t="shared" si="180"/>
        <v/>
      </c>
      <c r="I105" s="23" t="str">
        <f t="shared" si="180"/>
        <v/>
      </c>
      <c r="J105" s="23" t="str">
        <f t="shared" si="180"/>
        <v/>
      </c>
      <c r="K105" s="23" t="str">
        <f t="shared" si="180"/>
        <v/>
      </c>
      <c r="L105" s="23" t="str">
        <f t="shared" si="180"/>
        <v/>
      </c>
      <c r="M105" s="23" t="str">
        <f t="shared" si="180"/>
        <v>○</v>
      </c>
      <c r="N105" s="23" t="str">
        <f t="shared" si="180"/>
        <v>○</v>
      </c>
      <c r="O105" s="23" t="str">
        <f t="shared" si="180"/>
        <v/>
      </c>
      <c r="P105" s="23" t="str">
        <f t="shared" si="180"/>
        <v/>
      </c>
      <c r="Q105" s="23" t="str">
        <f t="shared" si="180"/>
        <v/>
      </c>
      <c r="R105" s="23" t="str">
        <f t="shared" si="180"/>
        <v/>
      </c>
      <c r="S105" s="23" t="str">
        <f t="shared" si="180"/>
        <v/>
      </c>
      <c r="T105" s="23" t="str">
        <f t="shared" si="180"/>
        <v>○</v>
      </c>
      <c r="U105" s="23" t="str">
        <f t="shared" si="180"/>
        <v>○</v>
      </c>
      <c r="V105" s="23" t="str">
        <f t="shared" si="180"/>
        <v/>
      </c>
      <c r="W105" s="23" t="str">
        <f t="shared" si="180"/>
        <v/>
      </c>
      <c r="X105" s="23" t="str">
        <f t="shared" si="180"/>
        <v/>
      </c>
      <c r="Y105" s="23" t="str">
        <f t="shared" si="180"/>
        <v/>
      </c>
      <c r="Z105" s="23" t="str">
        <f t="shared" si="180"/>
        <v/>
      </c>
      <c r="AA105" s="23" t="str">
        <f t="shared" si="180"/>
        <v>○</v>
      </c>
      <c r="AB105" s="23" t="str">
        <f t="shared" si="180"/>
        <v>○</v>
      </c>
      <c r="AC105" s="23" t="str">
        <f t="shared" si="180"/>
        <v/>
      </c>
      <c r="AD105" s="23" t="str">
        <f t="shared" si="180"/>
        <v/>
      </c>
      <c r="AE105" s="23" t="str">
        <f t="shared" si="180"/>
        <v/>
      </c>
      <c r="AF105" s="23" t="str">
        <f t="shared" si="180"/>
        <v/>
      </c>
      <c r="AG105" s="23" t="str">
        <f t="shared" si="180"/>
        <v/>
      </c>
      <c r="AH105" s="20">
        <f t="shared" ref="AH105" si="181">COUNTIF(C105:AG105,"○")</f>
        <v>8</v>
      </c>
      <c r="AK105" s="6">
        <f>$AH105</f>
        <v>8</v>
      </c>
      <c r="AU105" s="30">
        <f>IF($AE$3&lt;A101,"",A101)</f>
        <v>45658</v>
      </c>
      <c r="AV105" s="30">
        <f t="shared" ref="AV105:BZ105" si="182">IF($AE$3&lt;=C102,"",IF(MONTH(C102+1)=MONTH(C102),(C102+1),""))</f>
        <v>45659</v>
      </c>
      <c r="AW105" s="30">
        <f t="shared" si="182"/>
        <v>45660</v>
      </c>
      <c r="AX105" s="30">
        <f t="shared" si="182"/>
        <v>45661</v>
      </c>
      <c r="AY105" s="30">
        <f t="shared" si="182"/>
        <v>45662</v>
      </c>
      <c r="AZ105" s="30">
        <f t="shared" si="182"/>
        <v>45663</v>
      </c>
      <c r="BA105" s="30">
        <f t="shared" si="182"/>
        <v>45664</v>
      </c>
      <c r="BB105" s="30">
        <f t="shared" si="182"/>
        <v>45665</v>
      </c>
      <c r="BC105" s="30">
        <f t="shared" si="182"/>
        <v>45666</v>
      </c>
      <c r="BD105" s="30">
        <f t="shared" si="182"/>
        <v>45667</v>
      </c>
      <c r="BE105" s="30">
        <f t="shared" si="182"/>
        <v>45668</v>
      </c>
      <c r="BF105" s="30">
        <f t="shared" si="182"/>
        <v>45669</v>
      </c>
      <c r="BG105" s="30">
        <f t="shared" si="182"/>
        <v>45670</v>
      </c>
      <c r="BH105" s="30">
        <f t="shared" si="182"/>
        <v>45671</v>
      </c>
      <c r="BI105" s="30">
        <f t="shared" si="182"/>
        <v>45672</v>
      </c>
      <c r="BJ105" s="30">
        <f t="shared" si="182"/>
        <v>45673</v>
      </c>
      <c r="BK105" s="30">
        <f t="shared" si="182"/>
        <v>45674</v>
      </c>
      <c r="BL105" s="30">
        <f t="shared" si="182"/>
        <v>45675</v>
      </c>
      <c r="BM105" s="30">
        <f t="shared" si="182"/>
        <v>45676</v>
      </c>
      <c r="BN105" s="30">
        <f t="shared" si="182"/>
        <v>45677</v>
      </c>
      <c r="BO105" s="30">
        <f t="shared" si="182"/>
        <v>45678</v>
      </c>
      <c r="BP105" s="30">
        <f t="shared" si="182"/>
        <v>45679</v>
      </c>
      <c r="BQ105" s="30">
        <f t="shared" si="182"/>
        <v>45680</v>
      </c>
      <c r="BR105" s="30">
        <f t="shared" si="182"/>
        <v>45681</v>
      </c>
      <c r="BS105" s="30">
        <f t="shared" si="182"/>
        <v>45682</v>
      </c>
      <c r="BT105" s="30">
        <f t="shared" si="182"/>
        <v>45683</v>
      </c>
      <c r="BU105" s="30">
        <f t="shared" si="182"/>
        <v>45684</v>
      </c>
      <c r="BV105" s="30">
        <f t="shared" si="182"/>
        <v>45685</v>
      </c>
      <c r="BW105" s="30">
        <f t="shared" si="182"/>
        <v>45686</v>
      </c>
      <c r="BX105" s="30">
        <f t="shared" si="182"/>
        <v>45687</v>
      </c>
      <c r="BY105" s="30">
        <f t="shared" si="182"/>
        <v>45688</v>
      </c>
      <c r="BZ105" s="30" t="str">
        <f t="shared" si="182"/>
        <v/>
      </c>
    </row>
    <row r="106" spans="1:95" ht="19.5" customHeight="1">
      <c r="A106" s="136"/>
      <c r="B106" s="20" t="s">
        <v>9</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0">
        <f>AH105+COUNTIF(C106:AG106,"○")-COUNTIF(C106:AG106,"✕")</f>
        <v>8</v>
      </c>
      <c r="AL106" s="6">
        <f>$AH106</f>
        <v>8</v>
      </c>
      <c r="AN106" s="6">
        <f>COUNTIF(C106:AG106,"○")</f>
        <v>0</v>
      </c>
      <c r="AO106" s="6">
        <f>COUNTIF(C106:AG106,"✕")</f>
        <v>0</v>
      </c>
      <c r="AU106" s="1" t="str">
        <f t="shared" ref="AU106:BY106" si="183">IF($AF$2="○",IF(C105="○",IF(C106="","○",IF(C106="○","確認","")),IF(C106="○","○",IF(C105="○","",IF(C106="✕","確認","")))),IF(C105="○",IF(C106="","",IF(C106="○","確認","")),IF(C105="○","",IF(C106="✕","確認",""))))</f>
        <v/>
      </c>
      <c r="AV106" s="1" t="str">
        <f t="shared" si="183"/>
        <v/>
      </c>
      <c r="AW106" s="1" t="str">
        <f t="shared" si="183"/>
        <v/>
      </c>
      <c r="AX106" s="1" t="str">
        <f t="shared" si="183"/>
        <v/>
      </c>
      <c r="AY106" s="1" t="str">
        <f t="shared" si="183"/>
        <v/>
      </c>
      <c r="AZ106" s="1" t="str">
        <f t="shared" si="183"/>
        <v/>
      </c>
      <c r="BA106" s="1" t="str">
        <f t="shared" si="183"/>
        <v/>
      </c>
      <c r="BB106" s="1" t="str">
        <f t="shared" si="183"/>
        <v/>
      </c>
      <c r="BC106" s="1" t="str">
        <f t="shared" si="183"/>
        <v/>
      </c>
      <c r="BD106" s="1" t="str">
        <f t="shared" si="183"/>
        <v/>
      </c>
      <c r="BE106" s="1" t="str">
        <f t="shared" si="183"/>
        <v/>
      </c>
      <c r="BF106" s="1" t="str">
        <f t="shared" si="183"/>
        <v/>
      </c>
      <c r="BG106" s="1" t="str">
        <f t="shared" si="183"/>
        <v/>
      </c>
      <c r="BH106" s="1" t="str">
        <f t="shared" si="183"/>
        <v/>
      </c>
      <c r="BI106" s="1" t="str">
        <f t="shared" si="183"/>
        <v/>
      </c>
      <c r="BJ106" s="1" t="str">
        <f t="shared" si="183"/>
        <v/>
      </c>
      <c r="BK106" s="1" t="str">
        <f t="shared" si="183"/>
        <v/>
      </c>
      <c r="BL106" s="1" t="str">
        <f t="shared" si="183"/>
        <v/>
      </c>
      <c r="BM106" s="1" t="str">
        <f t="shared" si="183"/>
        <v/>
      </c>
      <c r="BN106" s="1" t="str">
        <f t="shared" si="183"/>
        <v/>
      </c>
      <c r="BO106" s="1" t="str">
        <f t="shared" si="183"/>
        <v/>
      </c>
      <c r="BP106" s="1" t="str">
        <f t="shared" si="183"/>
        <v/>
      </c>
      <c r="BQ106" s="1" t="str">
        <f t="shared" si="183"/>
        <v/>
      </c>
      <c r="BR106" s="1" t="str">
        <f t="shared" si="183"/>
        <v/>
      </c>
      <c r="BS106" s="1" t="str">
        <f t="shared" si="183"/>
        <v/>
      </c>
      <c r="BT106" s="1" t="str">
        <f t="shared" si="183"/>
        <v/>
      </c>
      <c r="BU106" s="1" t="str">
        <f t="shared" si="183"/>
        <v/>
      </c>
      <c r="BV106" s="1" t="str">
        <f t="shared" si="183"/>
        <v/>
      </c>
      <c r="BW106" s="1" t="str">
        <f t="shared" si="183"/>
        <v/>
      </c>
      <c r="BX106" s="1" t="str">
        <f t="shared" si="183"/>
        <v/>
      </c>
      <c r="BY106" s="1" t="str">
        <f t="shared" si="183"/>
        <v/>
      </c>
    </row>
    <row r="107" spans="1:95" ht="19.5" customHeight="1">
      <c r="A107" s="137"/>
      <c r="B107" s="20" t="s">
        <v>2</v>
      </c>
      <c r="C107" s="23" t="str">
        <f t="shared" ref="C107:AG107" si="184">IF($AF$2="○",IF(C105="○",IF(C106="","○",IF(C106="○","確認","")),IF(C106="○","○",IF(C105="○","",IF(C106="✕","確認","")))),IF(C105="○",IF(C106="","",IF(C106="○","確認","")),IF(C105="○","",IF(C106="✕","確認",""))))</f>
        <v/>
      </c>
      <c r="D107" s="23" t="str">
        <f t="shared" si="184"/>
        <v/>
      </c>
      <c r="E107" s="23" t="str">
        <f t="shared" si="184"/>
        <v/>
      </c>
      <c r="F107" s="23" t="str">
        <f t="shared" si="184"/>
        <v/>
      </c>
      <c r="G107" s="23" t="str">
        <f t="shared" si="184"/>
        <v/>
      </c>
      <c r="H107" s="23" t="str">
        <f t="shared" si="184"/>
        <v/>
      </c>
      <c r="I107" s="23" t="str">
        <f t="shared" si="184"/>
        <v/>
      </c>
      <c r="J107" s="23" t="str">
        <f t="shared" si="184"/>
        <v/>
      </c>
      <c r="K107" s="23" t="str">
        <f t="shared" si="184"/>
        <v/>
      </c>
      <c r="L107" s="23" t="str">
        <f t="shared" si="184"/>
        <v/>
      </c>
      <c r="M107" s="23" t="str">
        <f t="shared" si="184"/>
        <v/>
      </c>
      <c r="N107" s="23" t="str">
        <f t="shared" si="184"/>
        <v/>
      </c>
      <c r="O107" s="23" t="str">
        <f t="shared" si="184"/>
        <v/>
      </c>
      <c r="P107" s="23" t="str">
        <f t="shared" si="184"/>
        <v/>
      </c>
      <c r="Q107" s="23" t="str">
        <f t="shared" si="184"/>
        <v/>
      </c>
      <c r="R107" s="23" t="str">
        <f t="shared" si="184"/>
        <v/>
      </c>
      <c r="S107" s="23" t="str">
        <f t="shared" si="184"/>
        <v/>
      </c>
      <c r="T107" s="23" t="str">
        <f t="shared" si="184"/>
        <v/>
      </c>
      <c r="U107" s="23" t="str">
        <f t="shared" si="184"/>
        <v/>
      </c>
      <c r="V107" s="23" t="str">
        <f t="shared" si="184"/>
        <v/>
      </c>
      <c r="W107" s="23" t="str">
        <f t="shared" si="184"/>
        <v/>
      </c>
      <c r="X107" s="23" t="str">
        <f t="shared" si="184"/>
        <v/>
      </c>
      <c r="Y107" s="23" t="str">
        <f t="shared" si="184"/>
        <v/>
      </c>
      <c r="Z107" s="23" t="str">
        <f t="shared" si="184"/>
        <v/>
      </c>
      <c r="AA107" s="23" t="str">
        <f t="shared" si="184"/>
        <v/>
      </c>
      <c r="AB107" s="23" t="str">
        <f t="shared" si="184"/>
        <v/>
      </c>
      <c r="AC107" s="23" t="str">
        <f t="shared" si="184"/>
        <v/>
      </c>
      <c r="AD107" s="23" t="str">
        <f t="shared" si="184"/>
        <v/>
      </c>
      <c r="AE107" s="23" t="str">
        <f t="shared" si="184"/>
        <v/>
      </c>
      <c r="AF107" s="23" t="str">
        <f t="shared" si="184"/>
        <v/>
      </c>
      <c r="AG107" s="23" t="str">
        <f t="shared" si="184"/>
        <v/>
      </c>
      <c r="AH107" s="20">
        <f t="shared" ref="AH107" si="185">COUNTIF(C107:AG107,"○")</f>
        <v>0</v>
      </c>
      <c r="AM107" s="6">
        <f>$AH107</f>
        <v>0</v>
      </c>
      <c r="AP107" s="6">
        <f>COUNTIF(C107:AG107,"確認")</f>
        <v>0</v>
      </c>
      <c r="AT107" s="6">
        <f>COUNTIF(AU107:BY107,"確認")</f>
        <v>0</v>
      </c>
      <c r="AU107" s="1" t="str">
        <f t="shared" ref="AU107:BY107" si="186">IF(AU106=C107,"","確認")</f>
        <v/>
      </c>
      <c r="AV107" s="1" t="str">
        <f t="shared" si="186"/>
        <v/>
      </c>
      <c r="AW107" s="1" t="str">
        <f t="shared" si="186"/>
        <v/>
      </c>
      <c r="AX107" s="1" t="str">
        <f t="shared" si="186"/>
        <v/>
      </c>
      <c r="AY107" s="1" t="str">
        <f t="shared" si="186"/>
        <v/>
      </c>
      <c r="AZ107" s="1" t="str">
        <f t="shared" si="186"/>
        <v/>
      </c>
      <c r="BA107" s="1" t="str">
        <f t="shared" si="186"/>
        <v/>
      </c>
      <c r="BB107" s="1" t="str">
        <f t="shared" si="186"/>
        <v/>
      </c>
      <c r="BC107" s="1" t="str">
        <f t="shared" si="186"/>
        <v/>
      </c>
      <c r="BD107" s="1" t="str">
        <f t="shared" si="186"/>
        <v/>
      </c>
      <c r="BE107" s="1" t="str">
        <f t="shared" si="186"/>
        <v/>
      </c>
      <c r="BF107" s="1" t="str">
        <f t="shared" si="186"/>
        <v/>
      </c>
      <c r="BG107" s="1" t="str">
        <f t="shared" si="186"/>
        <v/>
      </c>
      <c r="BH107" s="1" t="str">
        <f t="shared" si="186"/>
        <v/>
      </c>
      <c r="BI107" s="1" t="str">
        <f t="shared" si="186"/>
        <v/>
      </c>
      <c r="BJ107" s="1" t="str">
        <f t="shared" si="186"/>
        <v/>
      </c>
      <c r="BK107" s="1" t="str">
        <f t="shared" si="186"/>
        <v/>
      </c>
      <c r="BL107" s="1" t="str">
        <f t="shared" si="186"/>
        <v/>
      </c>
      <c r="BM107" s="1" t="str">
        <f t="shared" si="186"/>
        <v/>
      </c>
      <c r="BN107" s="1" t="str">
        <f t="shared" si="186"/>
        <v/>
      </c>
      <c r="BO107" s="1" t="str">
        <f t="shared" si="186"/>
        <v/>
      </c>
      <c r="BP107" s="1" t="str">
        <f t="shared" si="186"/>
        <v/>
      </c>
      <c r="BQ107" s="1" t="str">
        <f t="shared" si="186"/>
        <v/>
      </c>
      <c r="BR107" s="1" t="str">
        <f t="shared" si="186"/>
        <v/>
      </c>
      <c r="BS107" s="1" t="str">
        <f t="shared" si="186"/>
        <v/>
      </c>
      <c r="BT107" s="1" t="str">
        <f t="shared" si="186"/>
        <v/>
      </c>
      <c r="BU107" s="1" t="str">
        <f t="shared" si="186"/>
        <v/>
      </c>
      <c r="BV107" s="1" t="str">
        <f t="shared" si="186"/>
        <v/>
      </c>
      <c r="BW107" s="1" t="str">
        <f t="shared" si="186"/>
        <v/>
      </c>
      <c r="BX107" s="1" t="str">
        <f t="shared" si="186"/>
        <v/>
      </c>
      <c r="BY107" s="1" t="str">
        <f t="shared" si="186"/>
        <v/>
      </c>
      <c r="BZ107" s="1" t="str">
        <f t="shared" ref="BZ107" si="187">IF($AF$2="○",IF(AH105="○",IF(AH106="","○",IF(AH106="○","確認","")),IF(AH106="○","○",IF(AH105="○","",IF(AH106="✕","確認","")))),IF(AH105="○",IF(AH106="","",IF(AH106="○","確認","")),IF(AH105="○","",IF(AH106="✕","確認",""))))</f>
        <v/>
      </c>
    </row>
    <row r="108" spans="1:95" ht="19.5" customHeight="1">
      <c r="C108" s="129" t="str">
        <f>IF(AH104=0,"",B105)</f>
        <v>計画</v>
      </c>
      <c r="D108" s="129"/>
      <c r="E108" s="130" t="str">
        <f>IF(AH104=0,"","週休２日")</f>
        <v>週休２日</v>
      </c>
      <c r="F108" s="130"/>
      <c r="G108" s="130" t="str">
        <f>IF(AH104=0,"",IF(SUM(AQ102:AQ104)/AJ104&lt;0.285,IF(SUM(AQ102:AQ104)/AJ104&lt;=AH105/AH104,"達成","未達成"),IF(AH105/AJ104&gt;=SUM(AQ102:AQ104)/AJ104,"達成","未達成")))</f>
        <v>達成</v>
      </c>
      <c r="H108" s="130"/>
      <c r="I108" s="131" t="str">
        <f>IF(AH104=0,"","現場閉所率")</f>
        <v>現場閉所率</v>
      </c>
      <c r="J108" s="131"/>
      <c r="K108" s="132">
        <f>IF(AH104=0,"",IF(AH104=0,0,ROUNDDOWN(AH105/AH104,4)))</f>
        <v>0.28570000000000001</v>
      </c>
      <c r="L108" s="132"/>
      <c r="N108" s="129" t="str">
        <f>IF(AH104=0,"",B106)</f>
        <v>変更</v>
      </c>
      <c r="O108" s="129"/>
      <c r="P108" s="130" t="str">
        <f>IF(AH104=0,"","週休２日")</f>
        <v>週休２日</v>
      </c>
      <c r="Q108" s="130"/>
      <c r="R108" s="130" t="str">
        <f>IF(AH104=0,"",IF(SUM(AQ102:AQ104)/AJ104&lt;0.285,IF(SUM(AQ102:AQ104)/AJ104&lt;=AH106/AH104,"達成","未達成"),IF(AH106/AJ104&gt;=SUM(AQ102:AQ104)/AJ104,"達成","未達成")))</f>
        <v>達成</v>
      </c>
      <c r="S108" s="130"/>
      <c r="T108" s="131" t="str">
        <f>IF(AH104=0,"","現場閉所率")</f>
        <v>現場閉所率</v>
      </c>
      <c r="U108" s="131"/>
      <c r="V108" s="132">
        <f>IF(AH104=0,"",IF(AH104=0,0,ROUNDDOWN(AH106/AH104,4)))</f>
        <v>0.28570000000000001</v>
      </c>
      <c r="W108" s="132"/>
      <c r="X108" s="25"/>
      <c r="Y108" s="129" t="str">
        <f>IF($AF$2="○",IF(AH104=0,"",B107),"")</f>
        <v/>
      </c>
      <c r="Z108" s="129"/>
      <c r="AA108" s="130" t="str">
        <f>IF($AF$2="○",IF(AH104=0,"","週休２日"),"")</f>
        <v/>
      </c>
      <c r="AB108" s="130"/>
      <c r="AC108" s="130" t="str">
        <f>IF($AF$2="○",IF(AH104=0,"",IF(SUM(AQ102:AQ104)/AJ104&lt;0.285,IF(SUM(AQ102:AQ104)/AJ104&lt;=AH107/AH104,"達成","未達成"),IF(AH107/AJ104&gt;=SUM(AQ102:AQ104)/AJ104,"達成","未達成"))),"")</f>
        <v/>
      </c>
      <c r="AD108" s="130"/>
      <c r="AE108" s="131" t="str">
        <f>IF($AF$2="○",IF(AH104=0,"","現場閉所率"),"")</f>
        <v/>
      </c>
      <c r="AF108" s="131"/>
      <c r="AG108" s="132" t="str">
        <f>IF($AF$2="○",IF(AH104=0,"",IF(AH104=0,0,ROUNDDOWN(AH107/AH104,4))),"")</f>
        <v/>
      </c>
      <c r="AH108" s="132"/>
      <c r="AQ108" s="24" t="str">
        <f>IF($AF$2="○",AC108,R108)</f>
        <v>達成</v>
      </c>
      <c r="AR108" s="24"/>
      <c r="AT108" s="1" t="str">
        <f>IF(AH104&lt;=0,"",IF((SUM(AQ102:AQ104)/AJ104)&lt;=AH106/AH104,"達成","未達成"))</f>
        <v>達成</v>
      </c>
    </row>
    <row r="109" spans="1:95" ht="19.5" customHeight="1">
      <c r="A109" s="101">
        <f t="shared" ref="A109" si="188">IF(MAX(C102:AG102)=$AE$3,"",IF(MAX(C102:AG102)=0,"",MAX(C102:AG102)+1))</f>
        <v>45689</v>
      </c>
      <c r="B109" s="101"/>
      <c r="S109" s="102" t="str">
        <f>IF(COUNTIF(C115:AG115,"確認")&gt;0,"入力確認",IF(AH112=0,IF(SUM(AH113:AH115)=0,"","入力確認"),IF($AF$2="",IF(COUNTIF(C115:AG115,"○")+COUNTIF(C115:AG115,"✕")=0,"","現場閉所 実績表に切替必要"),IF(AT115=0,"","変更手続き確認"))))</f>
        <v/>
      </c>
      <c r="T109" s="102"/>
      <c r="U109" s="102"/>
      <c r="V109" s="102"/>
      <c r="W109" s="102"/>
      <c r="X109" s="102"/>
      <c r="Y109" s="102"/>
      <c r="Z109" s="102"/>
      <c r="AA109" s="133" t="s">
        <v>30</v>
      </c>
      <c r="AB109" s="133"/>
      <c r="AC109" s="133"/>
      <c r="AD109" s="133"/>
      <c r="AE109" s="29" t="str">
        <f t="shared" ref="AE109" si="189">$AQ$7</f>
        <v>土</v>
      </c>
      <c r="AF109" s="29" t="str">
        <f t="shared" ref="AF109" si="190">$AQ$8</f>
        <v>日</v>
      </c>
      <c r="AG109" s="26">
        <f t="shared" ref="AG109" si="191">$AQ$6</f>
        <v>0</v>
      </c>
      <c r="AL109" s="14"/>
      <c r="AM109" s="14"/>
      <c r="AN109" s="14"/>
      <c r="AO109" s="14"/>
      <c r="AP109" s="14"/>
      <c r="AQ109" s="14"/>
    </row>
    <row r="110" spans="1:95" ht="19.5" customHeight="1">
      <c r="A110" s="105" t="s">
        <v>20</v>
      </c>
      <c r="B110" s="106"/>
      <c r="C110" s="15">
        <f>IF($AE$3&lt;A109,"",A109)</f>
        <v>45689</v>
      </c>
      <c r="D110" s="15">
        <f t="shared" ref="D110:G110" si="192">IF($AE$3&lt;=C110,"",IF(MONTH(C110+1)=MONTH(C110),(C110+1),""))</f>
        <v>45690</v>
      </c>
      <c r="E110" s="15">
        <f t="shared" si="192"/>
        <v>45691</v>
      </c>
      <c r="F110" s="15">
        <f t="shared" si="192"/>
        <v>45692</v>
      </c>
      <c r="G110" s="15">
        <f t="shared" si="192"/>
        <v>45693</v>
      </c>
      <c r="H110" s="15">
        <f>IF($AE$3&lt;=G110,"",IF(MONTH(G110+1)=MONTH(G110),(G110+1),""))</f>
        <v>45694</v>
      </c>
      <c r="I110" s="15">
        <f t="shared" ref="I110:AG110" si="193">IF($AE$3&lt;=H110,"",IF(MONTH(H110+1)=MONTH(H110),(H110+1),""))</f>
        <v>45695</v>
      </c>
      <c r="J110" s="15">
        <f t="shared" si="193"/>
        <v>45696</v>
      </c>
      <c r="K110" s="15">
        <f t="shared" si="193"/>
        <v>45697</v>
      </c>
      <c r="L110" s="15">
        <f t="shared" si="193"/>
        <v>45698</v>
      </c>
      <c r="M110" s="15">
        <f t="shared" si="193"/>
        <v>45699</v>
      </c>
      <c r="N110" s="15">
        <f t="shared" si="193"/>
        <v>45700</v>
      </c>
      <c r="O110" s="15">
        <f t="shared" si="193"/>
        <v>45701</v>
      </c>
      <c r="P110" s="15">
        <f t="shared" si="193"/>
        <v>45702</v>
      </c>
      <c r="Q110" s="15">
        <f t="shared" si="193"/>
        <v>45703</v>
      </c>
      <c r="R110" s="15">
        <f t="shared" si="193"/>
        <v>45704</v>
      </c>
      <c r="S110" s="15">
        <f t="shared" si="193"/>
        <v>45705</v>
      </c>
      <c r="T110" s="15">
        <f t="shared" si="193"/>
        <v>45706</v>
      </c>
      <c r="U110" s="15">
        <f t="shared" si="193"/>
        <v>45707</v>
      </c>
      <c r="V110" s="15">
        <f t="shared" si="193"/>
        <v>45708</v>
      </c>
      <c r="W110" s="15">
        <f t="shared" si="193"/>
        <v>45709</v>
      </c>
      <c r="X110" s="15">
        <f t="shared" si="193"/>
        <v>45710</v>
      </c>
      <c r="Y110" s="15">
        <f t="shared" si="193"/>
        <v>45711</v>
      </c>
      <c r="Z110" s="15">
        <f t="shared" si="193"/>
        <v>45712</v>
      </c>
      <c r="AA110" s="15">
        <f t="shared" si="193"/>
        <v>45713</v>
      </c>
      <c r="AB110" s="15">
        <f t="shared" si="193"/>
        <v>45714</v>
      </c>
      <c r="AC110" s="15">
        <f t="shared" si="193"/>
        <v>45715</v>
      </c>
      <c r="AD110" s="15">
        <f t="shared" si="193"/>
        <v>45716</v>
      </c>
      <c r="AE110" s="15" t="str">
        <f t="shared" si="193"/>
        <v/>
      </c>
      <c r="AF110" s="15" t="str">
        <f t="shared" si="193"/>
        <v/>
      </c>
      <c r="AG110" s="15" t="str">
        <f t="shared" si="193"/>
        <v/>
      </c>
      <c r="AH110" s="107" t="s">
        <v>27</v>
      </c>
      <c r="AK110" s="16"/>
      <c r="AQ110" s="6">
        <f>COUNTIFS(C112:AG112,"○",C111:AG111,$AQ$7)</f>
        <v>4</v>
      </c>
      <c r="AT110" s="6">
        <v>1</v>
      </c>
      <c r="AU110" s="6">
        <v>2</v>
      </c>
      <c r="AV110" s="6">
        <v>3</v>
      </c>
      <c r="AW110" s="6">
        <v>4</v>
      </c>
      <c r="AX110" s="6">
        <v>5</v>
      </c>
      <c r="AY110" s="6">
        <v>6</v>
      </c>
      <c r="AZ110" s="6">
        <v>7</v>
      </c>
      <c r="BA110" s="6">
        <v>8</v>
      </c>
      <c r="BB110" s="6">
        <v>9</v>
      </c>
      <c r="BC110" s="6">
        <v>10</v>
      </c>
      <c r="BD110" s="6">
        <v>11</v>
      </c>
      <c r="BE110" s="6">
        <v>12</v>
      </c>
      <c r="BF110" s="6">
        <v>13</v>
      </c>
      <c r="BG110" s="6">
        <v>14</v>
      </c>
      <c r="BH110" s="6">
        <v>15</v>
      </c>
      <c r="BI110" s="6">
        <v>16</v>
      </c>
      <c r="BJ110" s="6">
        <v>17</v>
      </c>
      <c r="BK110" s="6">
        <v>18</v>
      </c>
      <c r="BL110" s="6">
        <v>19</v>
      </c>
      <c r="BM110" s="6">
        <v>20</v>
      </c>
      <c r="BN110" s="6">
        <v>21</v>
      </c>
      <c r="BO110" s="6">
        <v>22</v>
      </c>
      <c r="BP110" s="6">
        <v>23</v>
      </c>
      <c r="BQ110" s="6">
        <v>24</v>
      </c>
      <c r="BR110" s="6">
        <v>25</v>
      </c>
      <c r="BS110" s="6">
        <v>26</v>
      </c>
      <c r="BT110" s="6">
        <v>27</v>
      </c>
      <c r="BU110" s="6">
        <v>28</v>
      </c>
      <c r="BV110" s="6">
        <v>29</v>
      </c>
      <c r="BW110" s="6">
        <v>30</v>
      </c>
      <c r="BX110" s="6">
        <v>31</v>
      </c>
      <c r="BY110" s="6">
        <v>32</v>
      </c>
      <c r="BZ110" s="6">
        <v>33</v>
      </c>
      <c r="CA110" s="6">
        <v>34</v>
      </c>
      <c r="CB110" s="6">
        <v>35</v>
      </c>
      <c r="CC110" s="6">
        <v>36</v>
      </c>
      <c r="CD110" s="6">
        <v>37</v>
      </c>
      <c r="CE110" s="6">
        <v>38</v>
      </c>
      <c r="CF110" s="6">
        <v>39</v>
      </c>
      <c r="CG110" s="6">
        <v>40</v>
      </c>
      <c r="CH110" s="6">
        <v>41</v>
      </c>
      <c r="CI110" s="6">
        <v>42</v>
      </c>
      <c r="CJ110" s="6">
        <v>43</v>
      </c>
      <c r="CK110" s="6">
        <v>44</v>
      </c>
      <c r="CL110" s="6">
        <v>45</v>
      </c>
      <c r="CM110" s="6">
        <v>46</v>
      </c>
      <c r="CN110" s="6">
        <v>47</v>
      </c>
      <c r="CO110" s="6">
        <v>48</v>
      </c>
      <c r="CP110" s="6">
        <v>49</v>
      </c>
      <c r="CQ110" s="6">
        <v>50</v>
      </c>
    </row>
    <row r="111" spans="1:95" ht="19.5" customHeight="1">
      <c r="A111" s="105" t="s">
        <v>28</v>
      </c>
      <c r="B111" s="106"/>
      <c r="C111" s="15" t="str">
        <f>IF(C110="","",TEXT(C110,"AAA"))</f>
        <v>土</v>
      </c>
      <c r="D111" s="15" t="str">
        <f t="shared" ref="D111:AG111" si="194">IF(D110="","",TEXT(D110,"AAA"))</f>
        <v>日</v>
      </c>
      <c r="E111" s="15" t="str">
        <f t="shared" si="194"/>
        <v>月</v>
      </c>
      <c r="F111" s="15" t="str">
        <f t="shared" si="194"/>
        <v>火</v>
      </c>
      <c r="G111" s="15" t="str">
        <f t="shared" si="194"/>
        <v>水</v>
      </c>
      <c r="H111" s="15" t="str">
        <f t="shared" si="194"/>
        <v>木</v>
      </c>
      <c r="I111" s="15" t="str">
        <f t="shared" si="194"/>
        <v>金</v>
      </c>
      <c r="J111" s="15" t="str">
        <f t="shared" si="194"/>
        <v>土</v>
      </c>
      <c r="K111" s="15" t="str">
        <f t="shared" si="194"/>
        <v>日</v>
      </c>
      <c r="L111" s="15" t="str">
        <f t="shared" si="194"/>
        <v>月</v>
      </c>
      <c r="M111" s="15" t="str">
        <f t="shared" si="194"/>
        <v>火</v>
      </c>
      <c r="N111" s="15" t="str">
        <f t="shared" si="194"/>
        <v>水</v>
      </c>
      <c r="O111" s="15" t="str">
        <f t="shared" si="194"/>
        <v>木</v>
      </c>
      <c r="P111" s="15" t="str">
        <f t="shared" si="194"/>
        <v>金</v>
      </c>
      <c r="Q111" s="15" t="str">
        <f t="shared" si="194"/>
        <v>土</v>
      </c>
      <c r="R111" s="15" t="str">
        <f t="shared" si="194"/>
        <v>日</v>
      </c>
      <c r="S111" s="15" t="str">
        <f t="shared" si="194"/>
        <v>月</v>
      </c>
      <c r="T111" s="15" t="str">
        <f t="shared" si="194"/>
        <v>火</v>
      </c>
      <c r="U111" s="15" t="str">
        <f t="shared" si="194"/>
        <v>水</v>
      </c>
      <c r="V111" s="15" t="str">
        <f t="shared" si="194"/>
        <v>木</v>
      </c>
      <c r="W111" s="15" t="str">
        <f t="shared" si="194"/>
        <v>金</v>
      </c>
      <c r="X111" s="15" t="str">
        <f t="shared" si="194"/>
        <v>土</v>
      </c>
      <c r="Y111" s="15" t="str">
        <f t="shared" si="194"/>
        <v>日</v>
      </c>
      <c r="Z111" s="15" t="str">
        <f t="shared" si="194"/>
        <v>月</v>
      </c>
      <c r="AA111" s="15" t="str">
        <f t="shared" si="194"/>
        <v>火</v>
      </c>
      <c r="AB111" s="15" t="str">
        <f t="shared" si="194"/>
        <v>水</v>
      </c>
      <c r="AC111" s="15" t="str">
        <f t="shared" si="194"/>
        <v>木</v>
      </c>
      <c r="AD111" s="15" t="str">
        <f t="shared" si="194"/>
        <v>金</v>
      </c>
      <c r="AE111" s="15" t="str">
        <f t="shared" si="194"/>
        <v/>
      </c>
      <c r="AF111" s="15" t="str">
        <f t="shared" si="194"/>
        <v/>
      </c>
      <c r="AG111" s="15" t="str">
        <f t="shared" si="194"/>
        <v/>
      </c>
      <c r="AH111" s="108"/>
      <c r="AQ111" s="6">
        <f>COUNTIFS(C112:AG112,"○",C111:AG111,$AQ$8)</f>
        <v>4</v>
      </c>
      <c r="AT111" s="17" t="str">
        <f>IF($C110&gt;$E$6,"",IF(MAX($C110:$AG110)&lt;$E$6,"",$E$6))</f>
        <v/>
      </c>
      <c r="AU111" s="18" t="str">
        <f>IF($C110&gt;$H$6,"",IF(MAX($C110:$AG110)&lt;$H$6,"",$H$6))</f>
        <v/>
      </c>
      <c r="AV111" s="18" t="str">
        <f>IF($C110&gt;$K$6,"",IF(MAX($C110:$AG110)&lt;$K$6,"",$K$6))</f>
        <v/>
      </c>
      <c r="AW111" s="18" t="str">
        <f>IF($C110&gt;$N$6,"",IF(MAX($C110:$AG110)&lt;$N$6,"",$N$6))</f>
        <v/>
      </c>
      <c r="AX111" s="18" t="str">
        <f>IF($C110&gt;$Q$6,"",IF(MAX($C110:$AG110)&lt;$Q$6,"",$Q$6))</f>
        <v/>
      </c>
      <c r="AY111" s="18" t="str">
        <f>IF($C110&gt;$T$6,"",IF(MAX($C110:$AG110)&lt;$T$6,"",$T$6))</f>
        <v/>
      </c>
      <c r="AZ111" s="18" t="str">
        <f>IF($C110&gt;$W$6,"",IF(MAX($C110:$AG110)&lt;$W$6,"",$W$6))</f>
        <v/>
      </c>
      <c r="BA111" s="18" t="str">
        <f>IF($C110&gt;$Z$6,"",IF(MAX($C110:$AG110)&lt;$Z$6,"",$Z$6))</f>
        <v/>
      </c>
      <c r="BB111" s="18" t="str">
        <f>IF($C110&gt;$AC$6,"",IF(MAX($C110:$AG110)&lt;$AC$6,"",$AC$6))</f>
        <v/>
      </c>
      <c r="BC111" s="18" t="str">
        <f>IF($C110&gt;$AF$6,"",IF(MAX($C110:$AG110)&lt;$AF$6,"",$AF$6))</f>
        <v/>
      </c>
      <c r="BD111" s="18" t="str">
        <f>IF($C110&gt;$E$7,"",IF(MAX($C110:$AG110)&lt;$E$7,"",$E$7))</f>
        <v/>
      </c>
      <c r="BE111" s="18" t="str">
        <f>IF($C110&gt;$H$7,"",IF(MAX($C110:$AG110)&lt;$H$7,"",$H$7))</f>
        <v/>
      </c>
      <c r="BF111" s="18" t="str">
        <f>IF($C110&gt;$K$7,"",IF(MAX($C110:$AG110)&lt;$K$7,"",$K$7))</f>
        <v/>
      </c>
      <c r="BG111" s="18" t="str">
        <f>IF($C110&gt;$N$7,"",IF(MAX($C110:$AG110)&lt;$N$7,"",$N$7))</f>
        <v/>
      </c>
      <c r="BH111" s="18" t="str">
        <f>IF($C110&gt;$Q$7,"",IF(MAX($C110:$AG110)&lt;$Q$7,"",$Q$7))</f>
        <v/>
      </c>
      <c r="BI111" s="18" t="str">
        <f>IF($C110&gt;$T$7,"",IF(MAX($C110:$AG110)&lt;$T$7,"",$T$7))</f>
        <v/>
      </c>
      <c r="BJ111" s="18" t="str">
        <f>IF($C110&gt;$W$7,"",IF(MAX($C110:$AG110)&lt;$W$7,"",$W$7))</f>
        <v/>
      </c>
      <c r="BK111" s="18" t="str">
        <f>IF($C110&gt;$Z$7,"",IF(MAX($C110:$AG110)&lt;$Z$7,"",$Z$7))</f>
        <v/>
      </c>
      <c r="BL111" s="18" t="str">
        <f>IF($C110&gt;$AC$7,"",IF(MAX($C110:$AG110)&lt;$AC$7,"",$AC$7))</f>
        <v/>
      </c>
      <c r="BM111" s="18" t="str">
        <f>IF($C110&gt;$AF$7,"",IF(MAX($C110:$AG110)&lt;$AF$7,"",$AF$7))</f>
        <v/>
      </c>
      <c r="BN111" s="18" t="str">
        <f>IF($C110&gt;$E$8,"",IF(MAX($C110:$AG110)&lt;$E$8,"",$E$8))</f>
        <v/>
      </c>
      <c r="BO111" s="18" t="str">
        <f>IF($C110&gt;$H$8,"",IF(MAX($C110:$AG110)&lt;$H$8,"",$H$8))</f>
        <v/>
      </c>
      <c r="BP111" s="18" t="str">
        <f>IF($C110&gt;$K$8,"",IF(MAX($C110:$AG110)&lt;$K$8,"",$K$8))</f>
        <v/>
      </c>
      <c r="BQ111" s="18" t="str">
        <f>IF($C110&gt;$N$8,"",IF(MAX($C110:$AG110)&lt;$N$8,"",$N$8))</f>
        <v/>
      </c>
      <c r="BR111" s="18" t="str">
        <f>IF($C110&gt;$Q$8,"",IF(MAX($C110:$AG110)&lt;$Q$8,"",$Q$8))</f>
        <v/>
      </c>
      <c r="BS111" s="18" t="str">
        <f>IF($C110&gt;$T$8,"",IF(MAX($C110:$AG110)&lt;$T$8,"",$T$8))</f>
        <v/>
      </c>
      <c r="BT111" s="18" t="str">
        <f>IF($C110&gt;$W$8,"",IF(MAX($C110:$AG110)&lt;$W$8,"",$W$8))</f>
        <v/>
      </c>
      <c r="BU111" s="18" t="str">
        <f>IF($C110&gt;$Z$8,"",IF(MAX($C110:$AG110)&lt;$Z$8,"",$Z$8))</f>
        <v/>
      </c>
      <c r="BV111" s="18" t="str">
        <f>IF($C110&gt;$AC$8,"",IF(MAX($C110:$AG110)&lt;$AC$8,"",$AC$8))</f>
        <v/>
      </c>
      <c r="BW111" s="18" t="str">
        <f>IF($C110&gt;$AF$8,"",IF(MAX($C110:$AG110)&lt;$AF$8,"",$AF$8))</f>
        <v/>
      </c>
      <c r="BX111" s="18" t="str">
        <f>IF($C110&gt;$E$9,"",IF(MAX($C110:$AG110)&lt;$E$9,"",$E$9))</f>
        <v/>
      </c>
      <c r="BY111" s="18" t="str">
        <f>IF($C110&gt;$H$9,"",IF(MAX($C110:$AG110)&lt;$H$9,"",$H$9))</f>
        <v/>
      </c>
      <c r="BZ111" s="18" t="str">
        <f>IF($C110&gt;$K$9,"",IF(MAX($C110:$AG110)&lt;$K$9,"",$K$9))</f>
        <v/>
      </c>
      <c r="CA111" s="18" t="str">
        <f>IF($C110&gt;$N$9,"",IF(MAX($C110:$AG110)&lt;$N$9,"",$N$9))</f>
        <v/>
      </c>
      <c r="CB111" s="18" t="str">
        <f>IF($C110&gt;$Q$9,"",IF(MAX($C110:$AG110)&lt;$Q$9,"",$Q$9))</f>
        <v/>
      </c>
      <c r="CC111" s="18" t="str">
        <f>IF($C110&gt;$T$9,"",IF(MAX($C110:$AG110)&lt;$T$9,"",$T$9))</f>
        <v/>
      </c>
      <c r="CD111" s="18" t="str">
        <f>IF($C110&gt;$W$9,"",IF(MAX($C110:$AG110)&lt;$W$9,"",$W$9))</f>
        <v/>
      </c>
      <c r="CE111" s="18" t="str">
        <f>IF($C110&gt;$Z$9,"",IF(MAX($C110:$AG110)&lt;$Z$9,"",$Z$9))</f>
        <v/>
      </c>
      <c r="CF111" s="18" t="str">
        <f>IF($C110&gt;$AC$9,"",IF(MAX($C110:$AG110)&lt;$AC$9,"",$AC$9))</f>
        <v/>
      </c>
      <c r="CG111" s="18" t="str">
        <f>IF($C110&gt;$AF$9,"",IF(MAX($C110:$AG110)&lt;$AF$9,"",$AF$9))</f>
        <v/>
      </c>
      <c r="CH111" s="18" t="str">
        <f>IF($C110&gt;$E$10,"",IF(MAX($C110:$AG110)&lt;$E$10,"",$E$10))</f>
        <v/>
      </c>
      <c r="CI111" s="18" t="str">
        <f>IF($C110&gt;$H$10,"",IF(MAX($C110:$AG110)&lt;$H$10,"",$H$10))</f>
        <v/>
      </c>
      <c r="CJ111" s="18" t="str">
        <f>IF($C110&gt;$K$10,"",IF(MAX($C110:$AG110)&lt;$K$10,"",$K$10))</f>
        <v/>
      </c>
      <c r="CK111" s="18" t="str">
        <f>IF($C110&gt;$N$10,"",IF(MAX($C110:$AG110)&lt;$N$10,"",$N$10))</f>
        <v/>
      </c>
      <c r="CL111" s="18" t="str">
        <f>IF($C110&gt;$Q$10,"",IF(MAX($C110:$AG110)&lt;$Q$10,"",$Q$10))</f>
        <v/>
      </c>
      <c r="CM111" s="18" t="str">
        <f>IF($C110&gt;$T$10,"",IF(MAX($C110:$AG110)&lt;$T$10,"",$T$10))</f>
        <v/>
      </c>
      <c r="CN111" s="18" t="str">
        <f>IF($C110&gt;$W$10,"",IF(MAX($C110:$AG110)&lt;$W$10,"",$W$10))</f>
        <v/>
      </c>
      <c r="CO111" s="18" t="str">
        <f>IF($C110&gt;$Z$10,"",IF(MAX($C110:$AG110)&lt;$Z$10,"",$Z$10))</f>
        <v/>
      </c>
      <c r="CP111" s="18" t="str">
        <f>IF($C110&gt;$AC$10,"",IF(MAX($C110:$AG110)&lt;$AC$10,"",$AC$10))</f>
        <v/>
      </c>
      <c r="CQ111" s="19" t="str">
        <f>IF($C110&gt;$AF$10,"",IF(MAX($C110:$AG110)&lt;$AF$10,"",$AF$10))</f>
        <v/>
      </c>
    </row>
    <row r="112" spans="1:95" ht="19.5" customHeight="1">
      <c r="A112" s="134" t="s">
        <v>7</v>
      </c>
      <c r="B112" s="135"/>
      <c r="C112" s="20" t="str">
        <f t="shared" ref="C112:AG112" si="195">IF(C110="","",IF($D$5&lt;=C110,IF($L$5&gt;=C110,IF(COUNT(MATCH(C110,$AT111:$CQ111,0))&gt;0,"","○"),""),""))</f>
        <v>○</v>
      </c>
      <c r="D112" s="20" t="str">
        <f t="shared" si="195"/>
        <v>○</v>
      </c>
      <c r="E112" s="20" t="str">
        <f t="shared" si="195"/>
        <v>○</v>
      </c>
      <c r="F112" s="20" t="str">
        <f t="shared" si="195"/>
        <v>○</v>
      </c>
      <c r="G112" s="20" t="str">
        <f t="shared" si="195"/>
        <v>○</v>
      </c>
      <c r="H112" s="20" t="str">
        <f t="shared" si="195"/>
        <v>○</v>
      </c>
      <c r="I112" s="20" t="str">
        <f t="shared" si="195"/>
        <v>○</v>
      </c>
      <c r="J112" s="20" t="str">
        <f t="shared" si="195"/>
        <v>○</v>
      </c>
      <c r="K112" s="20" t="str">
        <f t="shared" si="195"/>
        <v>○</v>
      </c>
      <c r="L112" s="20" t="str">
        <f t="shared" si="195"/>
        <v>○</v>
      </c>
      <c r="M112" s="20" t="str">
        <f t="shared" si="195"/>
        <v>○</v>
      </c>
      <c r="N112" s="20" t="str">
        <f t="shared" si="195"/>
        <v>○</v>
      </c>
      <c r="O112" s="20" t="str">
        <f t="shared" si="195"/>
        <v>○</v>
      </c>
      <c r="P112" s="20" t="str">
        <f t="shared" si="195"/>
        <v>○</v>
      </c>
      <c r="Q112" s="20" t="str">
        <f t="shared" si="195"/>
        <v>○</v>
      </c>
      <c r="R112" s="20" t="str">
        <f t="shared" si="195"/>
        <v>○</v>
      </c>
      <c r="S112" s="20" t="str">
        <f t="shared" si="195"/>
        <v>○</v>
      </c>
      <c r="T112" s="20" t="str">
        <f t="shared" si="195"/>
        <v>○</v>
      </c>
      <c r="U112" s="20" t="str">
        <f t="shared" si="195"/>
        <v>○</v>
      </c>
      <c r="V112" s="20" t="str">
        <f t="shared" si="195"/>
        <v>○</v>
      </c>
      <c r="W112" s="20" t="str">
        <f t="shared" si="195"/>
        <v>○</v>
      </c>
      <c r="X112" s="20" t="str">
        <f t="shared" si="195"/>
        <v>○</v>
      </c>
      <c r="Y112" s="20" t="str">
        <f t="shared" si="195"/>
        <v>○</v>
      </c>
      <c r="Z112" s="20" t="str">
        <f t="shared" si="195"/>
        <v>○</v>
      </c>
      <c r="AA112" s="20" t="str">
        <f t="shared" si="195"/>
        <v>○</v>
      </c>
      <c r="AB112" s="20" t="str">
        <f t="shared" si="195"/>
        <v>○</v>
      </c>
      <c r="AC112" s="20" t="str">
        <f t="shared" si="195"/>
        <v>○</v>
      </c>
      <c r="AD112" s="20" t="str">
        <f t="shared" si="195"/>
        <v>○</v>
      </c>
      <c r="AE112" s="20" t="str">
        <f t="shared" si="195"/>
        <v/>
      </c>
      <c r="AF112" s="20" t="str">
        <f t="shared" si="195"/>
        <v/>
      </c>
      <c r="AG112" s="20" t="str">
        <f t="shared" si="195"/>
        <v/>
      </c>
      <c r="AH112" s="20">
        <f>COUNTIF(C112:AG112,"○")</f>
        <v>28</v>
      </c>
      <c r="AJ112" s="6">
        <f>$AH112</f>
        <v>28</v>
      </c>
      <c r="AK112" s="21"/>
      <c r="AQ112" s="6">
        <f>COUNTIFS(C112:AG112,"○",C111:AG111,$AQ$6)</f>
        <v>0</v>
      </c>
      <c r="AR112" s="6">
        <f>IF(AH112=0,"",IF(SUM(AQ110:AQ112)/AJ112&lt;0.285,SUM(AQ110:AQ112)/AJ112*AJ112,ROUNDUP(AH112*0.285,0)))</f>
        <v>8</v>
      </c>
      <c r="BY112" s="22"/>
      <c r="BZ112" s="22"/>
    </row>
    <row r="113" spans="1:95" ht="19.5" customHeight="1">
      <c r="A113" s="36" t="s">
        <v>29</v>
      </c>
      <c r="B113" s="20" t="s">
        <v>8</v>
      </c>
      <c r="C113" s="23" t="str">
        <f t="shared" ref="C113:AG113" si="196">IF(C112="","",IF(C111=$AE109,"○",IF(C111=$AF109,"○",IF(C111=$AG109,"○",""))))</f>
        <v>○</v>
      </c>
      <c r="D113" s="23" t="str">
        <f t="shared" si="196"/>
        <v>○</v>
      </c>
      <c r="E113" s="23" t="str">
        <f t="shared" si="196"/>
        <v/>
      </c>
      <c r="F113" s="23" t="str">
        <f t="shared" si="196"/>
        <v/>
      </c>
      <c r="G113" s="23" t="str">
        <f t="shared" si="196"/>
        <v/>
      </c>
      <c r="H113" s="23" t="str">
        <f t="shared" si="196"/>
        <v/>
      </c>
      <c r="I113" s="23" t="str">
        <f t="shared" si="196"/>
        <v/>
      </c>
      <c r="J113" s="23" t="str">
        <f t="shared" si="196"/>
        <v>○</v>
      </c>
      <c r="K113" s="23" t="str">
        <f t="shared" si="196"/>
        <v>○</v>
      </c>
      <c r="L113" s="23" t="str">
        <f t="shared" si="196"/>
        <v/>
      </c>
      <c r="M113" s="23" t="str">
        <f t="shared" si="196"/>
        <v/>
      </c>
      <c r="N113" s="23" t="str">
        <f t="shared" si="196"/>
        <v/>
      </c>
      <c r="O113" s="23" t="str">
        <f t="shared" si="196"/>
        <v/>
      </c>
      <c r="P113" s="23" t="str">
        <f t="shared" si="196"/>
        <v/>
      </c>
      <c r="Q113" s="23" t="str">
        <f t="shared" si="196"/>
        <v>○</v>
      </c>
      <c r="R113" s="23" t="str">
        <f t="shared" si="196"/>
        <v>○</v>
      </c>
      <c r="S113" s="23" t="str">
        <f t="shared" si="196"/>
        <v/>
      </c>
      <c r="T113" s="23" t="str">
        <f t="shared" si="196"/>
        <v/>
      </c>
      <c r="U113" s="23" t="str">
        <f t="shared" si="196"/>
        <v/>
      </c>
      <c r="V113" s="23" t="str">
        <f t="shared" si="196"/>
        <v/>
      </c>
      <c r="W113" s="23" t="str">
        <f t="shared" si="196"/>
        <v/>
      </c>
      <c r="X113" s="23" t="str">
        <f t="shared" si="196"/>
        <v>○</v>
      </c>
      <c r="Y113" s="23" t="str">
        <f t="shared" si="196"/>
        <v>○</v>
      </c>
      <c r="Z113" s="23" t="str">
        <f t="shared" si="196"/>
        <v/>
      </c>
      <c r="AA113" s="23" t="str">
        <f t="shared" si="196"/>
        <v/>
      </c>
      <c r="AB113" s="23" t="str">
        <f t="shared" si="196"/>
        <v/>
      </c>
      <c r="AC113" s="23" t="str">
        <f t="shared" si="196"/>
        <v/>
      </c>
      <c r="AD113" s="23" t="str">
        <f t="shared" si="196"/>
        <v/>
      </c>
      <c r="AE113" s="23" t="str">
        <f t="shared" si="196"/>
        <v/>
      </c>
      <c r="AF113" s="23" t="str">
        <f t="shared" si="196"/>
        <v/>
      </c>
      <c r="AG113" s="23" t="str">
        <f t="shared" si="196"/>
        <v/>
      </c>
      <c r="AH113" s="20">
        <f t="shared" ref="AH113" si="197">COUNTIF(C113:AG113,"○")</f>
        <v>8</v>
      </c>
      <c r="AK113" s="6">
        <f>$AH113</f>
        <v>8</v>
      </c>
      <c r="AU113" s="30">
        <f>IF($AE$3&lt;A109,"",A109)</f>
        <v>45689</v>
      </c>
      <c r="AV113" s="30">
        <f t="shared" ref="AV113:BZ113" si="198">IF($AE$3&lt;=C110,"",IF(MONTH(C110+1)=MONTH(C110),(C110+1),""))</f>
        <v>45690</v>
      </c>
      <c r="AW113" s="30">
        <f t="shared" si="198"/>
        <v>45691</v>
      </c>
      <c r="AX113" s="30">
        <f t="shared" si="198"/>
        <v>45692</v>
      </c>
      <c r="AY113" s="30">
        <f t="shared" si="198"/>
        <v>45693</v>
      </c>
      <c r="AZ113" s="30">
        <f t="shared" si="198"/>
        <v>45694</v>
      </c>
      <c r="BA113" s="30">
        <f t="shared" si="198"/>
        <v>45695</v>
      </c>
      <c r="BB113" s="30">
        <f t="shared" si="198"/>
        <v>45696</v>
      </c>
      <c r="BC113" s="30">
        <f t="shared" si="198"/>
        <v>45697</v>
      </c>
      <c r="BD113" s="30">
        <f t="shared" si="198"/>
        <v>45698</v>
      </c>
      <c r="BE113" s="30">
        <f t="shared" si="198"/>
        <v>45699</v>
      </c>
      <c r="BF113" s="30">
        <f t="shared" si="198"/>
        <v>45700</v>
      </c>
      <c r="BG113" s="30">
        <f t="shared" si="198"/>
        <v>45701</v>
      </c>
      <c r="BH113" s="30">
        <f t="shared" si="198"/>
        <v>45702</v>
      </c>
      <c r="BI113" s="30">
        <f t="shared" si="198"/>
        <v>45703</v>
      </c>
      <c r="BJ113" s="30">
        <f t="shared" si="198"/>
        <v>45704</v>
      </c>
      <c r="BK113" s="30">
        <f t="shared" si="198"/>
        <v>45705</v>
      </c>
      <c r="BL113" s="30">
        <f t="shared" si="198"/>
        <v>45706</v>
      </c>
      <c r="BM113" s="30">
        <f t="shared" si="198"/>
        <v>45707</v>
      </c>
      <c r="BN113" s="30">
        <f t="shared" si="198"/>
        <v>45708</v>
      </c>
      <c r="BO113" s="30">
        <f t="shared" si="198"/>
        <v>45709</v>
      </c>
      <c r="BP113" s="30">
        <f t="shared" si="198"/>
        <v>45710</v>
      </c>
      <c r="BQ113" s="30">
        <f t="shared" si="198"/>
        <v>45711</v>
      </c>
      <c r="BR113" s="30">
        <f t="shared" si="198"/>
        <v>45712</v>
      </c>
      <c r="BS113" s="30">
        <f t="shared" si="198"/>
        <v>45713</v>
      </c>
      <c r="BT113" s="30">
        <f t="shared" si="198"/>
        <v>45714</v>
      </c>
      <c r="BU113" s="30">
        <f t="shared" si="198"/>
        <v>45715</v>
      </c>
      <c r="BV113" s="30">
        <f t="shared" si="198"/>
        <v>45716</v>
      </c>
      <c r="BW113" s="30" t="str">
        <f t="shared" si="198"/>
        <v/>
      </c>
      <c r="BX113" s="30" t="str">
        <f t="shared" si="198"/>
        <v/>
      </c>
      <c r="BY113" s="30" t="str">
        <f t="shared" si="198"/>
        <v/>
      </c>
      <c r="BZ113" s="30" t="str">
        <f t="shared" si="198"/>
        <v/>
      </c>
    </row>
    <row r="114" spans="1:95" ht="19.5" customHeight="1">
      <c r="A114" s="136"/>
      <c r="B114" s="20" t="s">
        <v>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0">
        <f>AH113+COUNTIF(C114:AG114,"○")-COUNTIF(C114:AG114,"✕")</f>
        <v>8</v>
      </c>
      <c r="AL114" s="6">
        <f>$AH114</f>
        <v>8</v>
      </c>
      <c r="AN114" s="6">
        <f>COUNTIF(C114:AG114,"○")</f>
        <v>0</v>
      </c>
      <c r="AO114" s="6">
        <f>COUNTIF(C114:AG114,"✕")</f>
        <v>0</v>
      </c>
      <c r="AU114" s="1" t="str">
        <f t="shared" ref="AU114:BY114" si="199">IF($AF$2="○",IF(C113="○",IF(C114="","○",IF(C114="○","確認","")),IF(C114="○","○",IF(C113="○","",IF(C114="✕","確認","")))),IF(C113="○",IF(C114="","",IF(C114="○","確認","")),IF(C113="○","",IF(C114="✕","確認",""))))</f>
        <v/>
      </c>
      <c r="AV114" s="1" t="str">
        <f t="shared" si="199"/>
        <v/>
      </c>
      <c r="AW114" s="1" t="str">
        <f t="shared" si="199"/>
        <v/>
      </c>
      <c r="AX114" s="1" t="str">
        <f t="shared" si="199"/>
        <v/>
      </c>
      <c r="AY114" s="1" t="str">
        <f t="shared" si="199"/>
        <v/>
      </c>
      <c r="AZ114" s="1" t="str">
        <f t="shared" si="199"/>
        <v/>
      </c>
      <c r="BA114" s="1" t="str">
        <f t="shared" si="199"/>
        <v/>
      </c>
      <c r="BB114" s="1" t="str">
        <f t="shared" si="199"/>
        <v/>
      </c>
      <c r="BC114" s="1" t="str">
        <f t="shared" si="199"/>
        <v/>
      </c>
      <c r="BD114" s="1" t="str">
        <f t="shared" si="199"/>
        <v/>
      </c>
      <c r="BE114" s="1" t="str">
        <f t="shared" si="199"/>
        <v/>
      </c>
      <c r="BF114" s="1" t="str">
        <f t="shared" si="199"/>
        <v/>
      </c>
      <c r="BG114" s="1" t="str">
        <f t="shared" si="199"/>
        <v/>
      </c>
      <c r="BH114" s="1" t="str">
        <f t="shared" si="199"/>
        <v/>
      </c>
      <c r="BI114" s="1" t="str">
        <f t="shared" si="199"/>
        <v/>
      </c>
      <c r="BJ114" s="1" t="str">
        <f t="shared" si="199"/>
        <v/>
      </c>
      <c r="BK114" s="1" t="str">
        <f t="shared" si="199"/>
        <v/>
      </c>
      <c r="BL114" s="1" t="str">
        <f t="shared" si="199"/>
        <v/>
      </c>
      <c r="BM114" s="1" t="str">
        <f t="shared" si="199"/>
        <v/>
      </c>
      <c r="BN114" s="1" t="str">
        <f t="shared" si="199"/>
        <v/>
      </c>
      <c r="BO114" s="1" t="str">
        <f t="shared" si="199"/>
        <v/>
      </c>
      <c r="BP114" s="1" t="str">
        <f t="shared" si="199"/>
        <v/>
      </c>
      <c r="BQ114" s="1" t="str">
        <f t="shared" si="199"/>
        <v/>
      </c>
      <c r="BR114" s="1" t="str">
        <f t="shared" si="199"/>
        <v/>
      </c>
      <c r="BS114" s="1" t="str">
        <f t="shared" si="199"/>
        <v/>
      </c>
      <c r="BT114" s="1" t="str">
        <f t="shared" si="199"/>
        <v/>
      </c>
      <c r="BU114" s="1" t="str">
        <f t="shared" si="199"/>
        <v/>
      </c>
      <c r="BV114" s="1" t="str">
        <f t="shared" si="199"/>
        <v/>
      </c>
      <c r="BW114" s="1" t="str">
        <f t="shared" si="199"/>
        <v/>
      </c>
      <c r="BX114" s="1" t="str">
        <f t="shared" si="199"/>
        <v/>
      </c>
      <c r="BY114" s="1" t="str">
        <f t="shared" si="199"/>
        <v/>
      </c>
    </row>
    <row r="115" spans="1:95" ht="19.5" customHeight="1">
      <c r="A115" s="137"/>
      <c r="B115" s="20" t="s">
        <v>2</v>
      </c>
      <c r="C115" s="23" t="str">
        <f t="shared" ref="C115:AG115" si="200">IF($AF$2="○",IF(C113="○",IF(C114="","○",IF(C114="○","確認","")),IF(C114="○","○",IF(C113="○","",IF(C114="✕","確認","")))),IF(C113="○",IF(C114="","",IF(C114="○","確認","")),IF(C113="○","",IF(C114="✕","確認",""))))</f>
        <v/>
      </c>
      <c r="D115" s="23" t="str">
        <f t="shared" si="200"/>
        <v/>
      </c>
      <c r="E115" s="23" t="str">
        <f t="shared" si="200"/>
        <v/>
      </c>
      <c r="F115" s="23" t="str">
        <f t="shared" si="200"/>
        <v/>
      </c>
      <c r="G115" s="23" t="str">
        <f t="shared" si="200"/>
        <v/>
      </c>
      <c r="H115" s="23" t="str">
        <f t="shared" si="200"/>
        <v/>
      </c>
      <c r="I115" s="23" t="str">
        <f t="shared" si="200"/>
        <v/>
      </c>
      <c r="J115" s="23" t="str">
        <f t="shared" si="200"/>
        <v/>
      </c>
      <c r="K115" s="23" t="str">
        <f t="shared" si="200"/>
        <v/>
      </c>
      <c r="L115" s="23" t="str">
        <f t="shared" si="200"/>
        <v/>
      </c>
      <c r="M115" s="23" t="str">
        <f t="shared" si="200"/>
        <v/>
      </c>
      <c r="N115" s="23" t="str">
        <f t="shared" si="200"/>
        <v/>
      </c>
      <c r="O115" s="23" t="str">
        <f t="shared" si="200"/>
        <v/>
      </c>
      <c r="P115" s="23" t="str">
        <f t="shared" si="200"/>
        <v/>
      </c>
      <c r="Q115" s="23" t="str">
        <f t="shared" si="200"/>
        <v/>
      </c>
      <c r="R115" s="23" t="str">
        <f t="shared" si="200"/>
        <v/>
      </c>
      <c r="S115" s="23" t="str">
        <f t="shared" si="200"/>
        <v/>
      </c>
      <c r="T115" s="23" t="str">
        <f t="shared" si="200"/>
        <v/>
      </c>
      <c r="U115" s="23" t="str">
        <f t="shared" si="200"/>
        <v/>
      </c>
      <c r="V115" s="23" t="str">
        <f t="shared" si="200"/>
        <v/>
      </c>
      <c r="W115" s="23" t="str">
        <f t="shared" si="200"/>
        <v/>
      </c>
      <c r="X115" s="23" t="str">
        <f t="shared" si="200"/>
        <v/>
      </c>
      <c r="Y115" s="23" t="str">
        <f t="shared" si="200"/>
        <v/>
      </c>
      <c r="Z115" s="23" t="str">
        <f t="shared" si="200"/>
        <v/>
      </c>
      <c r="AA115" s="23" t="str">
        <f t="shared" si="200"/>
        <v/>
      </c>
      <c r="AB115" s="23" t="str">
        <f t="shared" si="200"/>
        <v/>
      </c>
      <c r="AC115" s="23" t="str">
        <f t="shared" si="200"/>
        <v/>
      </c>
      <c r="AD115" s="23" t="str">
        <f t="shared" si="200"/>
        <v/>
      </c>
      <c r="AE115" s="23" t="str">
        <f t="shared" si="200"/>
        <v/>
      </c>
      <c r="AF115" s="23" t="str">
        <f t="shared" si="200"/>
        <v/>
      </c>
      <c r="AG115" s="23" t="str">
        <f t="shared" si="200"/>
        <v/>
      </c>
      <c r="AH115" s="20">
        <f t="shared" ref="AH115" si="201">COUNTIF(C115:AG115,"○")</f>
        <v>0</v>
      </c>
      <c r="AM115" s="6">
        <f>$AH115</f>
        <v>0</v>
      </c>
      <c r="AP115" s="6">
        <f>COUNTIF(C115:AG115,"確認")</f>
        <v>0</v>
      </c>
      <c r="AT115" s="6">
        <f>COUNTIF(AU115:BY115,"確認")</f>
        <v>0</v>
      </c>
      <c r="AU115" s="1" t="str">
        <f t="shared" ref="AU115:BY115" si="202">IF(AU114=C115,"","確認")</f>
        <v/>
      </c>
      <c r="AV115" s="1" t="str">
        <f t="shared" si="202"/>
        <v/>
      </c>
      <c r="AW115" s="1" t="str">
        <f t="shared" si="202"/>
        <v/>
      </c>
      <c r="AX115" s="1" t="str">
        <f t="shared" si="202"/>
        <v/>
      </c>
      <c r="AY115" s="1" t="str">
        <f t="shared" si="202"/>
        <v/>
      </c>
      <c r="AZ115" s="1" t="str">
        <f t="shared" si="202"/>
        <v/>
      </c>
      <c r="BA115" s="1" t="str">
        <f t="shared" si="202"/>
        <v/>
      </c>
      <c r="BB115" s="1" t="str">
        <f t="shared" si="202"/>
        <v/>
      </c>
      <c r="BC115" s="1" t="str">
        <f t="shared" si="202"/>
        <v/>
      </c>
      <c r="BD115" s="1" t="str">
        <f t="shared" si="202"/>
        <v/>
      </c>
      <c r="BE115" s="1" t="str">
        <f t="shared" si="202"/>
        <v/>
      </c>
      <c r="BF115" s="1" t="str">
        <f t="shared" si="202"/>
        <v/>
      </c>
      <c r="BG115" s="1" t="str">
        <f t="shared" si="202"/>
        <v/>
      </c>
      <c r="BH115" s="1" t="str">
        <f t="shared" si="202"/>
        <v/>
      </c>
      <c r="BI115" s="1" t="str">
        <f t="shared" si="202"/>
        <v/>
      </c>
      <c r="BJ115" s="1" t="str">
        <f t="shared" si="202"/>
        <v/>
      </c>
      <c r="BK115" s="1" t="str">
        <f t="shared" si="202"/>
        <v/>
      </c>
      <c r="BL115" s="1" t="str">
        <f t="shared" si="202"/>
        <v/>
      </c>
      <c r="BM115" s="1" t="str">
        <f t="shared" si="202"/>
        <v/>
      </c>
      <c r="BN115" s="1" t="str">
        <f t="shared" si="202"/>
        <v/>
      </c>
      <c r="BO115" s="1" t="str">
        <f t="shared" si="202"/>
        <v/>
      </c>
      <c r="BP115" s="1" t="str">
        <f t="shared" si="202"/>
        <v/>
      </c>
      <c r="BQ115" s="1" t="str">
        <f t="shared" si="202"/>
        <v/>
      </c>
      <c r="BR115" s="1" t="str">
        <f t="shared" si="202"/>
        <v/>
      </c>
      <c r="BS115" s="1" t="str">
        <f t="shared" si="202"/>
        <v/>
      </c>
      <c r="BT115" s="1" t="str">
        <f t="shared" si="202"/>
        <v/>
      </c>
      <c r="BU115" s="1" t="str">
        <f t="shared" si="202"/>
        <v/>
      </c>
      <c r="BV115" s="1" t="str">
        <f t="shared" si="202"/>
        <v/>
      </c>
      <c r="BW115" s="1" t="str">
        <f t="shared" si="202"/>
        <v/>
      </c>
      <c r="BX115" s="1" t="str">
        <f t="shared" si="202"/>
        <v/>
      </c>
      <c r="BY115" s="1" t="str">
        <f t="shared" si="202"/>
        <v/>
      </c>
      <c r="BZ115" s="1" t="str">
        <f t="shared" ref="BZ115" si="203">IF($AF$2="○",IF(AH113="○",IF(AH114="","○",IF(AH114="○","確認","")),IF(AH114="○","○",IF(AH113="○","",IF(AH114="✕","確認","")))),IF(AH113="○",IF(AH114="","",IF(AH114="○","確認","")),IF(AH113="○","",IF(AH114="✕","確認",""))))</f>
        <v/>
      </c>
    </row>
    <row r="116" spans="1:95" ht="19.5" customHeight="1">
      <c r="C116" s="129" t="str">
        <f>IF(AH112=0,"",B113)</f>
        <v>計画</v>
      </c>
      <c r="D116" s="129"/>
      <c r="E116" s="130" t="str">
        <f>IF(AH112=0,"","週休２日")</f>
        <v>週休２日</v>
      </c>
      <c r="F116" s="130"/>
      <c r="G116" s="130" t="str">
        <f>IF(AH112=0,"",IF(SUM(AQ110:AQ112)/AJ112&lt;0.285,IF(SUM(AQ110:AQ112)/AJ112&lt;=AH113/AH112,"達成","未達成"),IF(AH113/AJ112&gt;=SUM(AQ110:AQ112)/AJ112,"達成","未達成")))</f>
        <v>達成</v>
      </c>
      <c r="H116" s="130"/>
      <c r="I116" s="131" t="str">
        <f>IF(AH112=0,"","現場閉所率")</f>
        <v>現場閉所率</v>
      </c>
      <c r="J116" s="131"/>
      <c r="K116" s="132">
        <f>IF(AH112=0,"",IF(AH112=0,0,ROUNDDOWN(AH113/AH112,4)))</f>
        <v>0.28570000000000001</v>
      </c>
      <c r="L116" s="132"/>
      <c r="N116" s="129" t="str">
        <f>IF(AH112=0,"",B114)</f>
        <v>変更</v>
      </c>
      <c r="O116" s="129"/>
      <c r="P116" s="130" t="str">
        <f>IF(AH112=0,"","週休２日")</f>
        <v>週休２日</v>
      </c>
      <c r="Q116" s="130"/>
      <c r="R116" s="130" t="str">
        <f>IF(AH112=0,"",IF(SUM(AQ110:AQ112)/AJ112&lt;0.285,IF(SUM(AQ110:AQ112)/AJ112&lt;=AH114/AH112,"達成","未達成"),IF(AH114/AJ112&gt;=SUM(AQ110:AQ112)/AJ112,"達成","未達成")))</f>
        <v>達成</v>
      </c>
      <c r="S116" s="130"/>
      <c r="T116" s="131" t="str">
        <f>IF(AH112=0,"","現場閉所率")</f>
        <v>現場閉所率</v>
      </c>
      <c r="U116" s="131"/>
      <c r="V116" s="132">
        <f>IF(AH112=0,"",IF(AH112=0,0,ROUNDDOWN(AH114/AH112,4)))</f>
        <v>0.28570000000000001</v>
      </c>
      <c r="W116" s="132"/>
      <c r="X116" s="25"/>
      <c r="Y116" s="129" t="str">
        <f>IF($AF$2="○",IF(AH112=0,"",B115),"")</f>
        <v/>
      </c>
      <c r="Z116" s="129"/>
      <c r="AA116" s="130" t="str">
        <f>IF($AF$2="○",IF(AH112=0,"","週休２日"),"")</f>
        <v/>
      </c>
      <c r="AB116" s="130"/>
      <c r="AC116" s="130" t="str">
        <f>IF($AF$2="○",IF(AH112=0,"",IF(SUM(AQ110:AQ112)/AJ112&lt;0.285,IF(SUM(AQ110:AQ112)/AJ112&lt;=AH115/AH112,"達成","未達成"),IF(AH115/AJ112&gt;=SUM(AQ110:AQ112)/AJ112,"達成","未達成"))),"")</f>
        <v/>
      </c>
      <c r="AD116" s="130"/>
      <c r="AE116" s="131" t="str">
        <f>IF($AF$2="○",IF(AH112=0,"","現場閉所率"),"")</f>
        <v/>
      </c>
      <c r="AF116" s="131"/>
      <c r="AG116" s="132" t="str">
        <f>IF($AF$2="○",IF(AH112=0,"",IF(AH112=0,0,ROUNDDOWN(AH115/AH112,4))),"")</f>
        <v/>
      </c>
      <c r="AH116" s="132"/>
      <c r="AQ116" s="24" t="str">
        <f>IF($AF$2="○",AC116,R116)</f>
        <v>達成</v>
      </c>
      <c r="AR116" s="24"/>
      <c r="AT116" s="1" t="str">
        <f>IF(AH112&lt;=0,"",IF((SUM(AQ110:AQ112)/AJ112)&lt;=AH114/AH112,"達成","未達成"))</f>
        <v>達成</v>
      </c>
    </row>
    <row r="117" spans="1:95" ht="19.5" customHeight="1">
      <c r="A117" s="101">
        <f t="shared" ref="A117" si="204">IF(MAX(C110:AG110)=$AE$3,"",IF(MAX(C110:AG110)=0,"",MAX(C110:AG110)+1))</f>
        <v>45717</v>
      </c>
      <c r="B117" s="101"/>
      <c r="S117" s="102" t="str">
        <f>IF(COUNTIF(C123:AG123,"確認")&gt;0,"入力確認",IF(AH120=0,IF(SUM(AH121:AH123)=0,"","入力確認"),IF($AF$2="",IF(COUNTIF(C123:AG123,"○")+COUNTIF(C123:AG123,"✕")=0,"","現場閉所 実績表に切替必要"),IF(AT123=0,"","変更手続き確認"))))</f>
        <v/>
      </c>
      <c r="T117" s="102"/>
      <c r="U117" s="102"/>
      <c r="V117" s="102"/>
      <c r="W117" s="102"/>
      <c r="X117" s="102"/>
      <c r="Y117" s="102"/>
      <c r="Z117" s="102"/>
      <c r="AA117" s="133" t="s">
        <v>30</v>
      </c>
      <c r="AB117" s="133"/>
      <c r="AC117" s="133"/>
      <c r="AD117" s="133"/>
      <c r="AE117" s="29" t="str">
        <f t="shared" ref="AE117" si="205">$AQ$7</f>
        <v>土</v>
      </c>
      <c r="AF117" s="29" t="str">
        <f t="shared" ref="AF117" si="206">$AQ$8</f>
        <v>日</v>
      </c>
      <c r="AG117" s="26">
        <f t="shared" ref="AG117" si="207">$AQ$6</f>
        <v>0</v>
      </c>
      <c r="AL117" s="14"/>
      <c r="AM117" s="14"/>
      <c r="AN117" s="14"/>
      <c r="AO117" s="14"/>
      <c r="AP117" s="14"/>
      <c r="AQ117" s="14"/>
    </row>
    <row r="118" spans="1:95" ht="19.5" customHeight="1">
      <c r="A118" s="105" t="s">
        <v>20</v>
      </c>
      <c r="B118" s="106"/>
      <c r="C118" s="15">
        <f>IF($AE$3&lt;A117,"",A117)</f>
        <v>45717</v>
      </c>
      <c r="D118" s="15">
        <f t="shared" ref="D118:G118" si="208">IF($AE$3&lt;=C118,"",IF(MONTH(C118+1)=MONTH(C118),(C118+1),""))</f>
        <v>45718</v>
      </c>
      <c r="E118" s="15">
        <f t="shared" si="208"/>
        <v>45719</v>
      </c>
      <c r="F118" s="15">
        <f t="shared" si="208"/>
        <v>45720</v>
      </c>
      <c r="G118" s="15">
        <f t="shared" si="208"/>
        <v>45721</v>
      </c>
      <c r="H118" s="15">
        <f>IF($AE$3&lt;=G118,"",IF(MONTH(G118+1)=MONTH(G118),(G118+1),""))</f>
        <v>45722</v>
      </c>
      <c r="I118" s="15">
        <f t="shared" ref="I118:AG118" si="209">IF($AE$3&lt;=H118,"",IF(MONTH(H118+1)=MONTH(H118),(H118+1),""))</f>
        <v>45723</v>
      </c>
      <c r="J118" s="15">
        <f t="shared" si="209"/>
        <v>45724</v>
      </c>
      <c r="K118" s="15">
        <f t="shared" si="209"/>
        <v>45725</v>
      </c>
      <c r="L118" s="15">
        <f t="shared" si="209"/>
        <v>45726</v>
      </c>
      <c r="M118" s="15">
        <f t="shared" si="209"/>
        <v>45727</v>
      </c>
      <c r="N118" s="15">
        <f t="shared" si="209"/>
        <v>45728</v>
      </c>
      <c r="O118" s="15">
        <f t="shared" si="209"/>
        <v>45729</v>
      </c>
      <c r="P118" s="15">
        <f t="shared" si="209"/>
        <v>45730</v>
      </c>
      <c r="Q118" s="15">
        <f t="shared" si="209"/>
        <v>45731</v>
      </c>
      <c r="R118" s="15">
        <f t="shared" si="209"/>
        <v>45732</v>
      </c>
      <c r="S118" s="15">
        <f t="shared" si="209"/>
        <v>45733</v>
      </c>
      <c r="T118" s="15">
        <f t="shared" si="209"/>
        <v>45734</v>
      </c>
      <c r="U118" s="15">
        <f t="shared" si="209"/>
        <v>45735</v>
      </c>
      <c r="V118" s="15">
        <f t="shared" si="209"/>
        <v>45736</v>
      </c>
      <c r="W118" s="15">
        <f t="shared" si="209"/>
        <v>45737</v>
      </c>
      <c r="X118" s="15">
        <f t="shared" si="209"/>
        <v>45738</v>
      </c>
      <c r="Y118" s="15">
        <f t="shared" si="209"/>
        <v>45739</v>
      </c>
      <c r="Z118" s="15">
        <f t="shared" si="209"/>
        <v>45740</v>
      </c>
      <c r="AA118" s="15">
        <f t="shared" si="209"/>
        <v>45741</v>
      </c>
      <c r="AB118" s="15">
        <f t="shared" si="209"/>
        <v>45742</v>
      </c>
      <c r="AC118" s="15">
        <f t="shared" si="209"/>
        <v>45743</v>
      </c>
      <c r="AD118" s="15">
        <f t="shared" si="209"/>
        <v>45744</v>
      </c>
      <c r="AE118" s="15">
        <f t="shared" si="209"/>
        <v>45745</v>
      </c>
      <c r="AF118" s="15">
        <f t="shared" si="209"/>
        <v>45746</v>
      </c>
      <c r="AG118" s="15">
        <f t="shared" si="209"/>
        <v>45747</v>
      </c>
      <c r="AH118" s="107" t="s">
        <v>27</v>
      </c>
      <c r="AK118" s="16"/>
      <c r="AQ118" s="6">
        <f>COUNTIFS(C120:AG120,"○",C119:AG119,$AQ$7)</f>
        <v>5</v>
      </c>
      <c r="AT118" s="6">
        <v>1</v>
      </c>
      <c r="AU118" s="6">
        <v>2</v>
      </c>
      <c r="AV118" s="6">
        <v>3</v>
      </c>
      <c r="AW118" s="6">
        <v>4</v>
      </c>
      <c r="AX118" s="6">
        <v>5</v>
      </c>
      <c r="AY118" s="6">
        <v>6</v>
      </c>
      <c r="AZ118" s="6">
        <v>7</v>
      </c>
      <c r="BA118" s="6">
        <v>8</v>
      </c>
      <c r="BB118" s="6">
        <v>9</v>
      </c>
      <c r="BC118" s="6">
        <v>10</v>
      </c>
      <c r="BD118" s="6">
        <v>11</v>
      </c>
      <c r="BE118" s="6">
        <v>12</v>
      </c>
      <c r="BF118" s="6">
        <v>13</v>
      </c>
      <c r="BG118" s="6">
        <v>14</v>
      </c>
      <c r="BH118" s="6">
        <v>15</v>
      </c>
      <c r="BI118" s="6">
        <v>16</v>
      </c>
      <c r="BJ118" s="6">
        <v>17</v>
      </c>
      <c r="BK118" s="6">
        <v>18</v>
      </c>
      <c r="BL118" s="6">
        <v>19</v>
      </c>
      <c r="BM118" s="6">
        <v>20</v>
      </c>
      <c r="BN118" s="6">
        <v>21</v>
      </c>
      <c r="BO118" s="6">
        <v>22</v>
      </c>
      <c r="BP118" s="6">
        <v>23</v>
      </c>
      <c r="BQ118" s="6">
        <v>24</v>
      </c>
      <c r="BR118" s="6">
        <v>25</v>
      </c>
      <c r="BS118" s="6">
        <v>26</v>
      </c>
      <c r="BT118" s="6">
        <v>27</v>
      </c>
      <c r="BU118" s="6">
        <v>28</v>
      </c>
      <c r="BV118" s="6">
        <v>29</v>
      </c>
      <c r="BW118" s="6">
        <v>30</v>
      </c>
      <c r="BX118" s="6">
        <v>31</v>
      </c>
      <c r="BY118" s="6">
        <v>32</v>
      </c>
      <c r="BZ118" s="6">
        <v>33</v>
      </c>
      <c r="CA118" s="6">
        <v>34</v>
      </c>
      <c r="CB118" s="6">
        <v>35</v>
      </c>
      <c r="CC118" s="6">
        <v>36</v>
      </c>
      <c r="CD118" s="6">
        <v>37</v>
      </c>
      <c r="CE118" s="6">
        <v>38</v>
      </c>
      <c r="CF118" s="6">
        <v>39</v>
      </c>
      <c r="CG118" s="6">
        <v>40</v>
      </c>
      <c r="CH118" s="6">
        <v>41</v>
      </c>
      <c r="CI118" s="6">
        <v>42</v>
      </c>
      <c r="CJ118" s="6">
        <v>43</v>
      </c>
      <c r="CK118" s="6">
        <v>44</v>
      </c>
      <c r="CL118" s="6">
        <v>45</v>
      </c>
      <c r="CM118" s="6">
        <v>46</v>
      </c>
      <c r="CN118" s="6">
        <v>47</v>
      </c>
      <c r="CO118" s="6">
        <v>48</v>
      </c>
      <c r="CP118" s="6">
        <v>49</v>
      </c>
      <c r="CQ118" s="6">
        <v>50</v>
      </c>
    </row>
    <row r="119" spans="1:95" ht="19.5" customHeight="1">
      <c r="A119" s="105" t="s">
        <v>28</v>
      </c>
      <c r="B119" s="106"/>
      <c r="C119" s="15" t="str">
        <f>IF(C118="","",TEXT(C118,"AAA"))</f>
        <v>土</v>
      </c>
      <c r="D119" s="15" t="str">
        <f t="shared" ref="D119:AG119" si="210">IF(D118="","",TEXT(D118,"AAA"))</f>
        <v>日</v>
      </c>
      <c r="E119" s="15" t="str">
        <f t="shared" si="210"/>
        <v>月</v>
      </c>
      <c r="F119" s="15" t="str">
        <f t="shared" si="210"/>
        <v>火</v>
      </c>
      <c r="G119" s="15" t="str">
        <f t="shared" si="210"/>
        <v>水</v>
      </c>
      <c r="H119" s="15" t="str">
        <f t="shared" si="210"/>
        <v>木</v>
      </c>
      <c r="I119" s="15" t="str">
        <f t="shared" si="210"/>
        <v>金</v>
      </c>
      <c r="J119" s="15" t="str">
        <f t="shared" si="210"/>
        <v>土</v>
      </c>
      <c r="K119" s="15" t="str">
        <f t="shared" si="210"/>
        <v>日</v>
      </c>
      <c r="L119" s="15" t="str">
        <f t="shared" si="210"/>
        <v>月</v>
      </c>
      <c r="M119" s="15" t="str">
        <f t="shared" si="210"/>
        <v>火</v>
      </c>
      <c r="N119" s="15" t="str">
        <f t="shared" si="210"/>
        <v>水</v>
      </c>
      <c r="O119" s="15" t="str">
        <f t="shared" si="210"/>
        <v>木</v>
      </c>
      <c r="P119" s="15" t="str">
        <f t="shared" si="210"/>
        <v>金</v>
      </c>
      <c r="Q119" s="15" t="str">
        <f t="shared" si="210"/>
        <v>土</v>
      </c>
      <c r="R119" s="15" t="str">
        <f t="shared" si="210"/>
        <v>日</v>
      </c>
      <c r="S119" s="15" t="str">
        <f t="shared" si="210"/>
        <v>月</v>
      </c>
      <c r="T119" s="15" t="str">
        <f t="shared" si="210"/>
        <v>火</v>
      </c>
      <c r="U119" s="15" t="str">
        <f t="shared" si="210"/>
        <v>水</v>
      </c>
      <c r="V119" s="15" t="str">
        <f t="shared" si="210"/>
        <v>木</v>
      </c>
      <c r="W119" s="15" t="str">
        <f t="shared" si="210"/>
        <v>金</v>
      </c>
      <c r="X119" s="15" t="str">
        <f t="shared" si="210"/>
        <v>土</v>
      </c>
      <c r="Y119" s="15" t="str">
        <f t="shared" si="210"/>
        <v>日</v>
      </c>
      <c r="Z119" s="15" t="str">
        <f t="shared" si="210"/>
        <v>月</v>
      </c>
      <c r="AA119" s="15" t="str">
        <f t="shared" si="210"/>
        <v>火</v>
      </c>
      <c r="AB119" s="15" t="str">
        <f t="shared" si="210"/>
        <v>水</v>
      </c>
      <c r="AC119" s="15" t="str">
        <f t="shared" si="210"/>
        <v>木</v>
      </c>
      <c r="AD119" s="15" t="str">
        <f t="shared" si="210"/>
        <v>金</v>
      </c>
      <c r="AE119" s="15" t="str">
        <f t="shared" si="210"/>
        <v>土</v>
      </c>
      <c r="AF119" s="15" t="str">
        <f t="shared" si="210"/>
        <v>日</v>
      </c>
      <c r="AG119" s="15" t="str">
        <f t="shared" si="210"/>
        <v>月</v>
      </c>
      <c r="AH119" s="108"/>
      <c r="AQ119" s="6">
        <f>COUNTIFS(C120:AG120,"○",C119:AG119,$AQ$8)</f>
        <v>5</v>
      </c>
      <c r="AT119" s="17" t="str">
        <f>IF($C118&gt;$E$6,"",IF(MAX($C118:$AG118)&lt;$E$6,"",$E$6))</f>
        <v/>
      </c>
      <c r="AU119" s="18" t="str">
        <f>IF($C118&gt;$H$6,"",IF(MAX($C118:$AG118)&lt;$H$6,"",$H$6))</f>
        <v/>
      </c>
      <c r="AV119" s="18" t="str">
        <f>IF($C118&gt;$K$6,"",IF(MAX($C118:$AG118)&lt;$K$6,"",$K$6))</f>
        <v/>
      </c>
      <c r="AW119" s="18" t="str">
        <f>IF($C118&gt;$N$6,"",IF(MAX($C118:$AG118)&lt;$N$6,"",$N$6))</f>
        <v/>
      </c>
      <c r="AX119" s="18" t="str">
        <f>IF($C118&gt;$Q$6,"",IF(MAX($C118:$AG118)&lt;$Q$6,"",$Q$6))</f>
        <v/>
      </c>
      <c r="AY119" s="18" t="str">
        <f>IF($C118&gt;$T$6,"",IF(MAX($C118:$AG118)&lt;$T$6,"",$T$6))</f>
        <v/>
      </c>
      <c r="AZ119" s="18" t="str">
        <f>IF($C118&gt;$W$6,"",IF(MAX($C118:$AG118)&lt;$W$6,"",$W$6))</f>
        <v/>
      </c>
      <c r="BA119" s="18" t="str">
        <f>IF($C118&gt;$Z$6,"",IF(MAX($C118:$AG118)&lt;$Z$6,"",$Z$6))</f>
        <v/>
      </c>
      <c r="BB119" s="18" t="str">
        <f>IF($C118&gt;$AC$6,"",IF(MAX($C118:$AG118)&lt;$AC$6,"",$AC$6))</f>
        <v/>
      </c>
      <c r="BC119" s="18" t="str">
        <f>IF($C118&gt;$AF$6,"",IF(MAX($C118:$AG118)&lt;$AF$6,"",$AF$6))</f>
        <v/>
      </c>
      <c r="BD119" s="18" t="str">
        <f>IF($C118&gt;$E$7,"",IF(MAX($C118:$AG118)&lt;$E$7,"",$E$7))</f>
        <v/>
      </c>
      <c r="BE119" s="18" t="str">
        <f>IF($C118&gt;$H$7,"",IF(MAX($C118:$AG118)&lt;$H$7,"",$H$7))</f>
        <v/>
      </c>
      <c r="BF119" s="18" t="str">
        <f>IF($C118&gt;$K$7,"",IF(MAX($C118:$AG118)&lt;$K$7,"",$K$7))</f>
        <v/>
      </c>
      <c r="BG119" s="18" t="str">
        <f>IF($C118&gt;$N$7,"",IF(MAX($C118:$AG118)&lt;$N$7,"",$N$7))</f>
        <v/>
      </c>
      <c r="BH119" s="18" t="str">
        <f>IF($C118&gt;$Q$7,"",IF(MAX($C118:$AG118)&lt;$Q$7,"",$Q$7))</f>
        <v/>
      </c>
      <c r="BI119" s="18" t="str">
        <f>IF($C118&gt;$T$7,"",IF(MAX($C118:$AG118)&lt;$T$7,"",$T$7))</f>
        <v/>
      </c>
      <c r="BJ119" s="18" t="str">
        <f>IF($C118&gt;$W$7,"",IF(MAX($C118:$AG118)&lt;$W$7,"",$W$7))</f>
        <v/>
      </c>
      <c r="BK119" s="18" t="str">
        <f>IF($C118&gt;$Z$7,"",IF(MAX($C118:$AG118)&lt;$Z$7,"",$Z$7))</f>
        <v/>
      </c>
      <c r="BL119" s="18" t="str">
        <f>IF($C118&gt;$AC$7,"",IF(MAX($C118:$AG118)&lt;$AC$7,"",$AC$7))</f>
        <v/>
      </c>
      <c r="BM119" s="18" t="str">
        <f>IF($C118&gt;$AF$7,"",IF(MAX($C118:$AG118)&lt;$AF$7,"",$AF$7))</f>
        <v/>
      </c>
      <c r="BN119" s="18" t="str">
        <f>IF($C118&gt;$E$8,"",IF(MAX($C118:$AG118)&lt;$E$8,"",$E$8))</f>
        <v/>
      </c>
      <c r="BO119" s="18" t="str">
        <f>IF($C118&gt;$H$8,"",IF(MAX($C118:$AG118)&lt;$H$8,"",$H$8))</f>
        <v/>
      </c>
      <c r="BP119" s="18" t="str">
        <f>IF($C118&gt;$K$8,"",IF(MAX($C118:$AG118)&lt;$K$8,"",$K$8))</f>
        <v/>
      </c>
      <c r="BQ119" s="18" t="str">
        <f>IF($C118&gt;$N$8,"",IF(MAX($C118:$AG118)&lt;$N$8,"",$N$8))</f>
        <v/>
      </c>
      <c r="BR119" s="18" t="str">
        <f>IF($C118&gt;$Q$8,"",IF(MAX($C118:$AG118)&lt;$Q$8,"",$Q$8))</f>
        <v/>
      </c>
      <c r="BS119" s="18" t="str">
        <f>IF($C118&gt;$T$8,"",IF(MAX($C118:$AG118)&lt;$T$8,"",$T$8))</f>
        <v/>
      </c>
      <c r="BT119" s="18" t="str">
        <f>IF($C118&gt;$W$8,"",IF(MAX($C118:$AG118)&lt;$W$8,"",$W$8))</f>
        <v/>
      </c>
      <c r="BU119" s="18" t="str">
        <f>IF($C118&gt;$Z$8,"",IF(MAX($C118:$AG118)&lt;$Z$8,"",$Z$8))</f>
        <v/>
      </c>
      <c r="BV119" s="18" t="str">
        <f>IF($C118&gt;$AC$8,"",IF(MAX($C118:$AG118)&lt;$AC$8,"",$AC$8))</f>
        <v/>
      </c>
      <c r="BW119" s="18" t="str">
        <f>IF($C118&gt;$AF$8,"",IF(MAX($C118:$AG118)&lt;$AF$8,"",$AF$8))</f>
        <v/>
      </c>
      <c r="BX119" s="18" t="str">
        <f>IF($C118&gt;$E$9,"",IF(MAX($C118:$AG118)&lt;$E$9,"",$E$9))</f>
        <v/>
      </c>
      <c r="BY119" s="18" t="str">
        <f>IF($C118&gt;$H$9,"",IF(MAX($C118:$AG118)&lt;$H$9,"",$H$9))</f>
        <v/>
      </c>
      <c r="BZ119" s="18" t="str">
        <f>IF($C118&gt;$K$9,"",IF(MAX($C118:$AG118)&lt;$K$9,"",$K$9))</f>
        <v/>
      </c>
      <c r="CA119" s="18" t="str">
        <f>IF($C118&gt;$N$9,"",IF(MAX($C118:$AG118)&lt;$N$9,"",$N$9))</f>
        <v/>
      </c>
      <c r="CB119" s="18" t="str">
        <f>IF($C118&gt;$Q$9,"",IF(MAX($C118:$AG118)&lt;$Q$9,"",$Q$9))</f>
        <v/>
      </c>
      <c r="CC119" s="18" t="str">
        <f>IF($C118&gt;$T$9,"",IF(MAX($C118:$AG118)&lt;$T$9,"",$T$9))</f>
        <v/>
      </c>
      <c r="CD119" s="18" t="str">
        <f>IF($C118&gt;$W$9,"",IF(MAX($C118:$AG118)&lt;$W$9,"",$W$9))</f>
        <v/>
      </c>
      <c r="CE119" s="18" t="str">
        <f>IF($C118&gt;$Z$9,"",IF(MAX($C118:$AG118)&lt;$Z$9,"",$Z$9))</f>
        <v/>
      </c>
      <c r="CF119" s="18" t="str">
        <f>IF($C118&gt;$AC$9,"",IF(MAX($C118:$AG118)&lt;$AC$9,"",$AC$9))</f>
        <v/>
      </c>
      <c r="CG119" s="18" t="str">
        <f>IF($C118&gt;$AF$9,"",IF(MAX($C118:$AG118)&lt;$AF$9,"",$AF$9))</f>
        <v/>
      </c>
      <c r="CH119" s="18" t="str">
        <f>IF($C118&gt;$E$10,"",IF(MAX($C118:$AG118)&lt;$E$10,"",$E$10))</f>
        <v/>
      </c>
      <c r="CI119" s="18" t="str">
        <f>IF($C118&gt;$H$10,"",IF(MAX($C118:$AG118)&lt;$H$10,"",$H$10))</f>
        <v/>
      </c>
      <c r="CJ119" s="18" t="str">
        <f>IF($C118&gt;$K$10,"",IF(MAX($C118:$AG118)&lt;$K$10,"",$K$10))</f>
        <v/>
      </c>
      <c r="CK119" s="18" t="str">
        <f>IF($C118&gt;$N$10,"",IF(MAX($C118:$AG118)&lt;$N$10,"",$N$10))</f>
        <v/>
      </c>
      <c r="CL119" s="18" t="str">
        <f>IF($C118&gt;$Q$10,"",IF(MAX($C118:$AG118)&lt;$Q$10,"",$Q$10))</f>
        <v/>
      </c>
      <c r="CM119" s="18" t="str">
        <f>IF($C118&gt;$T$10,"",IF(MAX($C118:$AG118)&lt;$T$10,"",$T$10))</f>
        <v/>
      </c>
      <c r="CN119" s="18" t="str">
        <f>IF($C118&gt;$W$10,"",IF(MAX($C118:$AG118)&lt;$W$10,"",$W$10))</f>
        <v/>
      </c>
      <c r="CO119" s="18" t="str">
        <f>IF($C118&gt;$Z$10,"",IF(MAX($C118:$AG118)&lt;$Z$10,"",$Z$10))</f>
        <v/>
      </c>
      <c r="CP119" s="18" t="str">
        <f>IF($C118&gt;$AC$10,"",IF(MAX($C118:$AG118)&lt;$AC$10,"",$AC$10))</f>
        <v/>
      </c>
      <c r="CQ119" s="19" t="str">
        <f>IF($C118&gt;$AF$10,"",IF(MAX($C118:$AG118)&lt;$AF$10,"",$AF$10))</f>
        <v/>
      </c>
    </row>
    <row r="120" spans="1:95" ht="19.5" customHeight="1">
      <c r="A120" s="134" t="s">
        <v>7</v>
      </c>
      <c r="B120" s="135"/>
      <c r="C120" s="20" t="str">
        <f t="shared" ref="C120:AG120" si="211">IF(C118="","",IF($D$5&lt;=C118,IF($L$5&gt;=C118,IF(COUNT(MATCH(C118,$AT119:$CQ119,0))&gt;0,"","○"),""),""))</f>
        <v>○</v>
      </c>
      <c r="D120" s="20" t="str">
        <f t="shared" si="211"/>
        <v>○</v>
      </c>
      <c r="E120" s="20" t="str">
        <f t="shared" si="211"/>
        <v>○</v>
      </c>
      <c r="F120" s="20" t="str">
        <f t="shared" si="211"/>
        <v>○</v>
      </c>
      <c r="G120" s="20" t="str">
        <f t="shared" si="211"/>
        <v>○</v>
      </c>
      <c r="H120" s="20" t="str">
        <f t="shared" si="211"/>
        <v>○</v>
      </c>
      <c r="I120" s="20" t="str">
        <f t="shared" si="211"/>
        <v>○</v>
      </c>
      <c r="J120" s="20" t="str">
        <f t="shared" si="211"/>
        <v>○</v>
      </c>
      <c r="K120" s="20" t="str">
        <f t="shared" si="211"/>
        <v>○</v>
      </c>
      <c r="L120" s="20" t="str">
        <f t="shared" si="211"/>
        <v>○</v>
      </c>
      <c r="M120" s="20" t="str">
        <f t="shared" si="211"/>
        <v>○</v>
      </c>
      <c r="N120" s="20" t="str">
        <f t="shared" si="211"/>
        <v>○</v>
      </c>
      <c r="O120" s="20" t="str">
        <f t="shared" si="211"/>
        <v>○</v>
      </c>
      <c r="P120" s="20" t="str">
        <f t="shared" si="211"/>
        <v>○</v>
      </c>
      <c r="Q120" s="20" t="str">
        <f t="shared" si="211"/>
        <v>○</v>
      </c>
      <c r="R120" s="20" t="str">
        <f t="shared" si="211"/>
        <v>○</v>
      </c>
      <c r="S120" s="20" t="str">
        <f t="shared" si="211"/>
        <v>○</v>
      </c>
      <c r="T120" s="20" t="str">
        <f t="shared" si="211"/>
        <v>○</v>
      </c>
      <c r="U120" s="20" t="str">
        <f t="shared" si="211"/>
        <v>○</v>
      </c>
      <c r="V120" s="20" t="str">
        <f t="shared" si="211"/>
        <v>○</v>
      </c>
      <c r="W120" s="20" t="str">
        <f t="shared" si="211"/>
        <v>○</v>
      </c>
      <c r="X120" s="20" t="str">
        <f t="shared" si="211"/>
        <v>○</v>
      </c>
      <c r="Y120" s="20" t="str">
        <f t="shared" si="211"/>
        <v>○</v>
      </c>
      <c r="Z120" s="20" t="str">
        <f t="shared" si="211"/>
        <v>○</v>
      </c>
      <c r="AA120" s="20" t="str">
        <f t="shared" si="211"/>
        <v>○</v>
      </c>
      <c r="AB120" s="20" t="str">
        <f t="shared" si="211"/>
        <v>○</v>
      </c>
      <c r="AC120" s="20" t="str">
        <f t="shared" si="211"/>
        <v>○</v>
      </c>
      <c r="AD120" s="20" t="str">
        <f t="shared" si="211"/>
        <v>○</v>
      </c>
      <c r="AE120" s="20" t="str">
        <f t="shared" si="211"/>
        <v>○</v>
      </c>
      <c r="AF120" s="20" t="str">
        <f t="shared" si="211"/>
        <v>○</v>
      </c>
      <c r="AG120" s="20" t="str">
        <f t="shared" si="211"/>
        <v>○</v>
      </c>
      <c r="AH120" s="20">
        <f>COUNTIF(C120:AG120,"○")</f>
        <v>31</v>
      </c>
      <c r="AJ120" s="6">
        <f>$AH120</f>
        <v>31</v>
      </c>
      <c r="AK120" s="21"/>
      <c r="AQ120" s="6">
        <f>COUNTIFS(C120:AG120,"○",C119:AG119,$AQ$6)</f>
        <v>0</v>
      </c>
      <c r="AR120" s="6">
        <f>IF(AH120=0,"",IF(SUM(AQ118:AQ120)/AJ120&lt;0.285,SUM(AQ118:AQ120)/AJ120*AJ120,ROUNDUP(AH120*0.285,0)))</f>
        <v>9</v>
      </c>
      <c r="BY120" s="22"/>
      <c r="BZ120" s="22"/>
    </row>
    <row r="121" spans="1:95" ht="19.5" customHeight="1">
      <c r="A121" s="36" t="s">
        <v>29</v>
      </c>
      <c r="B121" s="20" t="s">
        <v>8</v>
      </c>
      <c r="C121" s="23" t="str">
        <f t="shared" ref="C121:AG121" si="212">IF(C120="","",IF(C119=$AE117,"○",IF(C119=$AF117,"○",IF(C119=$AG117,"○",""))))</f>
        <v>○</v>
      </c>
      <c r="D121" s="23" t="str">
        <f t="shared" si="212"/>
        <v>○</v>
      </c>
      <c r="E121" s="23" t="str">
        <f t="shared" si="212"/>
        <v/>
      </c>
      <c r="F121" s="23" t="str">
        <f t="shared" si="212"/>
        <v/>
      </c>
      <c r="G121" s="23" t="str">
        <f t="shared" si="212"/>
        <v/>
      </c>
      <c r="H121" s="23" t="str">
        <f t="shared" si="212"/>
        <v/>
      </c>
      <c r="I121" s="23" t="str">
        <f t="shared" si="212"/>
        <v/>
      </c>
      <c r="J121" s="23" t="str">
        <f t="shared" si="212"/>
        <v>○</v>
      </c>
      <c r="K121" s="23" t="str">
        <f t="shared" si="212"/>
        <v>○</v>
      </c>
      <c r="L121" s="23" t="str">
        <f t="shared" si="212"/>
        <v/>
      </c>
      <c r="M121" s="23" t="str">
        <f t="shared" si="212"/>
        <v/>
      </c>
      <c r="N121" s="23" t="str">
        <f t="shared" si="212"/>
        <v/>
      </c>
      <c r="O121" s="23" t="str">
        <f t="shared" si="212"/>
        <v/>
      </c>
      <c r="P121" s="23" t="str">
        <f t="shared" si="212"/>
        <v/>
      </c>
      <c r="Q121" s="23" t="str">
        <f t="shared" si="212"/>
        <v>○</v>
      </c>
      <c r="R121" s="23" t="str">
        <f t="shared" si="212"/>
        <v>○</v>
      </c>
      <c r="S121" s="23" t="str">
        <f t="shared" si="212"/>
        <v/>
      </c>
      <c r="T121" s="23" t="str">
        <f t="shared" si="212"/>
        <v/>
      </c>
      <c r="U121" s="23" t="str">
        <f t="shared" si="212"/>
        <v/>
      </c>
      <c r="V121" s="23" t="str">
        <f t="shared" si="212"/>
        <v/>
      </c>
      <c r="W121" s="23" t="str">
        <f t="shared" si="212"/>
        <v/>
      </c>
      <c r="X121" s="23" t="str">
        <f t="shared" si="212"/>
        <v>○</v>
      </c>
      <c r="Y121" s="23" t="str">
        <f t="shared" si="212"/>
        <v>○</v>
      </c>
      <c r="Z121" s="23" t="str">
        <f t="shared" si="212"/>
        <v/>
      </c>
      <c r="AA121" s="23" t="str">
        <f t="shared" si="212"/>
        <v/>
      </c>
      <c r="AB121" s="23" t="str">
        <f t="shared" si="212"/>
        <v/>
      </c>
      <c r="AC121" s="23" t="str">
        <f t="shared" si="212"/>
        <v/>
      </c>
      <c r="AD121" s="23" t="str">
        <f t="shared" si="212"/>
        <v/>
      </c>
      <c r="AE121" s="23" t="str">
        <f t="shared" si="212"/>
        <v>○</v>
      </c>
      <c r="AF121" s="23" t="str">
        <f t="shared" si="212"/>
        <v>○</v>
      </c>
      <c r="AG121" s="23" t="str">
        <f t="shared" si="212"/>
        <v/>
      </c>
      <c r="AH121" s="20">
        <f t="shared" ref="AH121" si="213">COUNTIF(C121:AG121,"○")</f>
        <v>10</v>
      </c>
      <c r="AK121" s="6">
        <f>$AH121</f>
        <v>10</v>
      </c>
      <c r="AU121" s="30">
        <f>IF($AE$3&lt;A117,"",A117)</f>
        <v>45717</v>
      </c>
      <c r="AV121" s="30">
        <f t="shared" ref="AV121:BZ121" si="214">IF($AE$3&lt;=C118,"",IF(MONTH(C118+1)=MONTH(C118),(C118+1),""))</f>
        <v>45718</v>
      </c>
      <c r="AW121" s="30">
        <f t="shared" si="214"/>
        <v>45719</v>
      </c>
      <c r="AX121" s="30">
        <f t="shared" si="214"/>
        <v>45720</v>
      </c>
      <c r="AY121" s="30">
        <f t="shared" si="214"/>
        <v>45721</v>
      </c>
      <c r="AZ121" s="30">
        <f t="shared" si="214"/>
        <v>45722</v>
      </c>
      <c r="BA121" s="30">
        <f t="shared" si="214"/>
        <v>45723</v>
      </c>
      <c r="BB121" s="30">
        <f t="shared" si="214"/>
        <v>45724</v>
      </c>
      <c r="BC121" s="30">
        <f t="shared" si="214"/>
        <v>45725</v>
      </c>
      <c r="BD121" s="30">
        <f t="shared" si="214"/>
        <v>45726</v>
      </c>
      <c r="BE121" s="30">
        <f t="shared" si="214"/>
        <v>45727</v>
      </c>
      <c r="BF121" s="30">
        <f t="shared" si="214"/>
        <v>45728</v>
      </c>
      <c r="BG121" s="30">
        <f t="shared" si="214"/>
        <v>45729</v>
      </c>
      <c r="BH121" s="30">
        <f t="shared" si="214"/>
        <v>45730</v>
      </c>
      <c r="BI121" s="30">
        <f t="shared" si="214"/>
        <v>45731</v>
      </c>
      <c r="BJ121" s="30">
        <f t="shared" si="214"/>
        <v>45732</v>
      </c>
      <c r="BK121" s="30">
        <f t="shared" si="214"/>
        <v>45733</v>
      </c>
      <c r="BL121" s="30">
        <f t="shared" si="214"/>
        <v>45734</v>
      </c>
      <c r="BM121" s="30">
        <f t="shared" si="214"/>
        <v>45735</v>
      </c>
      <c r="BN121" s="30">
        <f t="shared" si="214"/>
        <v>45736</v>
      </c>
      <c r="BO121" s="30">
        <f t="shared" si="214"/>
        <v>45737</v>
      </c>
      <c r="BP121" s="30">
        <f t="shared" si="214"/>
        <v>45738</v>
      </c>
      <c r="BQ121" s="30">
        <f t="shared" si="214"/>
        <v>45739</v>
      </c>
      <c r="BR121" s="30">
        <f t="shared" si="214"/>
        <v>45740</v>
      </c>
      <c r="BS121" s="30">
        <f t="shared" si="214"/>
        <v>45741</v>
      </c>
      <c r="BT121" s="30">
        <f t="shared" si="214"/>
        <v>45742</v>
      </c>
      <c r="BU121" s="30">
        <f t="shared" si="214"/>
        <v>45743</v>
      </c>
      <c r="BV121" s="30">
        <f t="shared" si="214"/>
        <v>45744</v>
      </c>
      <c r="BW121" s="30">
        <f t="shared" si="214"/>
        <v>45745</v>
      </c>
      <c r="BX121" s="30">
        <f t="shared" si="214"/>
        <v>45746</v>
      </c>
      <c r="BY121" s="30">
        <f t="shared" si="214"/>
        <v>45747</v>
      </c>
      <c r="BZ121" s="30" t="str">
        <f t="shared" si="214"/>
        <v/>
      </c>
    </row>
    <row r="122" spans="1:95" ht="19.5" customHeight="1">
      <c r="A122" s="136"/>
      <c r="B122" s="20" t="s">
        <v>9</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0">
        <f>AH121+COUNTIF(C122:AG122,"○")-COUNTIF(C122:AG122,"✕")</f>
        <v>10</v>
      </c>
      <c r="AL122" s="6">
        <f>$AH122</f>
        <v>10</v>
      </c>
      <c r="AN122" s="6">
        <f>COUNTIF(C122:AG122,"○")</f>
        <v>0</v>
      </c>
      <c r="AO122" s="6">
        <f>COUNTIF(C122:AG122,"✕")</f>
        <v>0</v>
      </c>
      <c r="AU122" s="1" t="str">
        <f t="shared" ref="AU122:BY122" si="215">IF($AF$2="○",IF(C121="○",IF(C122="","○",IF(C122="○","確認","")),IF(C122="○","○",IF(C121="○","",IF(C122="✕","確認","")))),IF(C121="○",IF(C122="","",IF(C122="○","確認","")),IF(C121="○","",IF(C122="✕","確認",""))))</f>
        <v/>
      </c>
      <c r="AV122" s="1" t="str">
        <f t="shared" si="215"/>
        <v/>
      </c>
      <c r="AW122" s="1" t="str">
        <f t="shared" si="215"/>
        <v/>
      </c>
      <c r="AX122" s="1" t="str">
        <f t="shared" si="215"/>
        <v/>
      </c>
      <c r="AY122" s="1" t="str">
        <f t="shared" si="215"/>
        <v/>
      </c>
      <c r="AZ122" s="1" t="str">
        <f t="shared" si="215"/>
        <v/>
      </c>
      <c r="BA122" s="1" t="str">
        <f t="shared" si="215"/>
        <v/>
      </c>
      <c r="BB122" s="1" t="str">
        <f t="shared" si="215"/>
        <v/>
      </c>
      <c r="BC122" s="1" t="str">
        <f t="shared" si="215"/>
        <v/>
      </c>
      <c r="BD122" s="1" t="str">
        <f t="shared" si="215"/>
        <v/>
      </c>
      <c r="BE122" s="1" t="str">
        <f t="shared" si="215"/>
        <v/>
      </c>
      <c r="BF122" s="1" t="str">
        <f t="shared" si="215"/>
        <v/>
      </c>
      <c r="BG122" s="1" t="str">
        <f t="shared" si="215"/>
        <v/>
      </c>
      <c r="BH122" s="1" t="str">
        <f t="shared" si="215"/>
        <v/>
      </c>
      <c r="BI122" s="1" t="str">
        <f t="shared" si="215"/>
        <v/>
      </c>
      <c r="BJ122" s="1" t="str">
        <f t="shared" si="215"/>
        <v/>
      </c>
      <c r="BK122" s="1" t="str">
        <f t="shared" si="215"/>
        <v/>
      </c>
      <c r="BL122" s="1" t="str">
        <f t="shared" si="215"/>
        <v/>
      </c>
      <c r="BM122" s="1" t="str">
        <f t="shared" si="215"/>
        <v/>
      </c>
      <c r="BN122" s="1" t="str">
        <f t="shared" si="215"/>
        <v/>
      </c>
      <c r="BO122" s="1" t="str">
        <f t="shared" si="215"/>
        <v/>
      </c>
      <c r="BP122" s="1" t="str">
        <f t="shared" si="215"/>
        <v/>
      </c>
      <c r="BQ122" s="1" t="str">
        <f t="shared" si="215"/>
        <v/>
      </c>
      <c r="BR122" s="1" t="str">
        <f t="shared" si="215"/>
        <v/>
      </c>
      <c r="BS122" s="1" t="str">
        <f t="shared" si="215"/>
        <v/>
      </c>
      <c r="BT122" s="1" t="str">
        <f t="shared" si="215"/>
        <v/>
      </c>
      <c r="BU122" s="1" t="str">
        <f t="shared" si="215"/>
        <v/>
      </c>
      <c r="BV122" s="1" t="str">
        <f t="shared" si="215"/>
        <v/>
      </c>
      <c r="BW122" s="1" t="str">
        <f t="shared" si="215"/>
        <v/>
      </c>
      <c r="BX122" s="1" t="str">
        <f t="shared" si="215"/>
        <v/>
      </c>
      <c r="BY122" s="1" t="str">
        <f t="shared" si="215"/>
        <v/>
      </c>
    </row>
    <row r="123" spans="1:95" ht="19.5" customHeight="1">
      <c r="A123" s="137"/>
      <c r="B123" s="20" t="s">
        <v>2</v>
      </c>
      <c r="C123" s="23" t="str">
        <f t="shared" ref="C123:AG123" si="216">IF($AF$2="○",IF(C121="○",IF(C122="","○",IF(C122="○","確認","")),IF(C122="○","○",IF(C121="○","",IF(C122="✕","確認","")))),IF(C121="○",IF(C122="","",IF(C122="○","確認","")),IF(C121="○","",IF(C122="✕","確認",""))))</f>
        <v/>
      </c>
      <c r="D123" s="23" t="str">
        <f t="shared" si="216"/>
        <v/>
      </c>
      <c r="E123" s="23" t="str">
        <f t="shared" si="216"/>
        <v/>
      </c>
      <c r="F123" s="23" t="str">
        <f t="shared" si="216"/>
        <v/>
      </c>
      <c r="G123" s="23" t="str">
        <f t="shared" si="216"/>
        <v/>
      </c>
      <c r="H123" s="23" t="str">
        <f t="shared" si="216"/>
        <v/>
      </c>
      <c r="I123" s="23" t="str">
        <f t="shared" si="216"/>
        <v/>
      </c>
      <c r="J123" s="23" t="str">
        <f t="shared" si="216"/>
        <v/>
      </c>
      <c r="K123" s="23" t="str">
        <f t="shared" si="216"/>
        <v/>
      </c>
      <c r="L123" s="23" t="str">
        <f t="shared" si="216"/>
        <v/>
      </c>
      <c r="M123" s="23" t="str">
        <f t="shared" si="216"/>
        <v/>
      </c>
      <c r="N123" s="23" t="str">
        <f t="shared" si="216"/>
        <v/>
      </c>
      <c r="O123" s="23" t="str">
        <f t="shared" si="216"/>
        <v/>
      </c>
      <c r="P123" s="23" t="str">
        <f t="shared" si="216"/>
        <v/>
      </c>
      <c r="Q123" s="23" t="str">
        <f t="shared" si="216"/>
        <v/>
      </c>
      <c r="R123" s="23" t="str">
        <f t="shared" si="216"/>
        <v/>
      </c>
      <c r="S123" s="23" t="str">
        <f t="shared" si="216"/>
        <v/>
      </c>
      <c r="T123" s="23" t="str">
        <f t="shared" si="216"/>
        <v/>
      </c>
      <c r="U123" s="23" t="str">
        <f t="shared" si="216"/>
        <v/>
      </c>
      <c r="V123" s="23" t="str">
        <f t="shared" si="216"/>
        <v/>
      </c>
      <c r="W123" s="23" t="str">
        <f t="shared" si="216"/>
        <v/>
      </c>
      <c r="X123" s="23" t="str">
        <f t="shared" si="216"/>
        <v/>
      </c>
      <c r="Y123" s="23" t="str">
        <f t="shared" si="216"/>
        <v/>
      </c>
      <c r="Z123" s="23" t="str">
        <f t="shared" si="216"/>
        <v/>
      </c>
      <c r="AA123" s="23" t="str">
        <f t="shared" si="216"/>
        <v/>
      </c>
      <c r="AB123" s="23" t="str">
        <f t="shared" si="216"/>
        <v/>
      </c>
      <c r="AC123" s="23" t="str">
        <f t="shared" si="216"/>
        <v/>
      </c>
      <c r="AD123" s="23" t="str">
        <f t="shared" si="216"/>
        <v/>
      </c>
      <c r="AE123" s="23" t="str">
        <f t="shared" si="216"/>
        <v/>
      </c>
      <c r="AF123" s="23" t="str">
        <f t="shared" si="216"/>
        <v/>
      </c>
      <c r="AG123" s="23" t="str">
        <f t="shared" si="216"/>
        <v/>
      </c>
      <c r="AH123" s="20">
        <f t="shared" ref="AH123" si="217">COUNTIF(C123:AG123,"○")</f>
        <v>0</v>
      </c>
      <c r="AM123" s="6">
        <f>$AH123</f>
        <v>0</v>
      </c>
      <c r="AP123" s="6">
        <f>COUNTIF(C123:AG123,"確認")</f>
        <v>0</v>
      </c>
      <c r="AT123" s="6">
        <f>COUNTIF(AU123:BY123,"確認")</f>
        <v>0</v>
      </c>
      <c r="AU123" s="1" t="str">
        <f t="shared" ref="AU123:BY123" si="218">IF(AU122=C123,"","確認")</f>
        <v/>
      </c>
      <c r="AV123" s="1" t="str">
        <f t="shared" si="218"/>
        <v/>
      </c>
      <c r="AW123" s="1" t="str">
        <f t="shared" si="218"/>
        <v/>
      </c>
      <c r="AX123" s="1" t="str">
        <f t="shared" si="218"/>
        <v/>
      </c>
      <c r="AY123" s="1" t="str">
        <f t="shared" si="218"/>
        <v/>
      </c>
      <c r="AZ123" s="1" t="str">
        <f t="shared" si="218"/>
        <v/>
      </c>
      <c r="BA123" s="1" t="str">
        <f t="shared" si="218"/>
        <v/>
      </c>
      <c r="BB123" s="1" t="str">
        <f t="shared" si="218"/>
        <v/>
      </c>
      <c r="BC123" s="1" t="str">
        <f t="shared" si="218"/>
        <v/>
      </c>
      <c r="BD123" s="1" t="str">
        <f t="shared" si="218"/>
        <v/>
      </c>
      <c r="BE123" s="1" t="str">
        <f t="shared" si="218"/>
        <v/>
      </c>
      <c r="BF123" s="1" t="str">
        <f t="shared" si="218"/>
        <v/>
      </c>
      <c r="BG123" s="1" t="str">
        <f t="shared" si="218"/>
        <v/>
      </c>
      <c r="BH123" s="1" t="str">
        <f t="shared" si="218"/>
        <v/>
      </c>
      <c r="BI123" s="1" t="str">
        <f t="shared" si="218"/>
        <v/>
      </c>
      <c r="BJ123" s="1" t="str">
        <f t="shared" si="218"/>
        <v/>
      </c>
      <c r="BK123" s="1" t="str">
        <f t="shared" si="218"/>
        <v/>
      </c>
      <c r="BL123" s="1" t="str">
        <f t="shared" si="218"/>
        <v/>
      </c>
      <c r="BM123" s="1" t="str">
        <f t="shared" si="218"/>
        <v/>
      </c>
      <c r="BN123" s="1" t="str">
        <f t="shared" si="218"/>
        <v/>
      </c>
      <c r="BO123" s="1" t="str">
        <f t="shared" si="218"/>
        <v/>
      </c>
      <c r="BP123" s="1" t="str">
        <f t="shared" si="218"/>
        <v/>
      </c>
      <c r="BQ123" s="1" t="str">
        <f t="shared" si="218"/>
        <v/>
      </c>
      <c r="BR123" s="1" t="str">
        <f t="shared" si="218"/>
        <v/>
      </c>
      <c r="BS123" s="1" t="str">
        <f t="shared" si="218"/>
        <v/>
      </c>
      <c r="BT123" s="1" t="str">
        <f t="shared" si="218"/>
        <v/>
      </c>
      <c r="BU123" s="1" t="str">
        <f t="shared" si="218"/>
        <v/>
      </c>
      <c r="BV123" s="1" t="str">
        <f t="shared" si="218"/>
        <v/>
      </c>
      <c r="BW123" s="1" t="str">
        <f t="shared" si="218"/>
        <v/>
      </c>
      <c r="BX123" s="1" t="str">
        <f t="shared" si="218"/>
        <v/>
      </c>
      <c r="BY123" s="1" t="str">
        <f t="shared" si="218"/>
        <v/>
      </c>
      <c r="BZ123" s="1" t="str">
        <f t="shared" ref="BZ123" si="219">IF($AF$2="○",IF(AH121="○",IF(AH122="","○",IF(AH122="○","確認","")),IF(AH122="○","○",IF(AH121="○","",IF(AH122="✕","確認","")))),IF(AH121="○",IF(AH122="","",IF(AH122="○","確認","")),IF(AH121="○","",IF(AH122="✕","確認",""))))</f>
        <v/>
      </c>
    </row>
    <row r="124" spans="1:95" ht="19.5" customHeight="1">
      <c r="C124" s="129" t="str">
        <f>IF(AH120=0,"",B121)</f>
        <v>計画</v>
      </c>
      <c r="D124" s="129"/>
      <c r="E124" s="130" t="str">
        <f>IF(AH120=0,"","週休２日")</f>
        <v>週休２日</v>
      </c>
      <c r="F124" s="130"/>
      <c r="G124" s="130" t="str">
        <f>IF(AH120=0,"",IF(SUM(AQ118:AQ120)/AJ120&lt;0.285,IF(SUM(AQ118:AQ120)/AJ120&lt;=AH121/AH120,"達成","未達成"),IF(AH121/AJ120&gt;=SUM(AQ118:AQ120)/AJ120,"達成","未達成")))</f>
        <v>達成</v>
      </c>
      <c r="H124" s="130"/>
      <c r="I124" s="131" t="str">
        <f>IF(AH120=0,"","現場閉所率")</f>
        <v>現場閉所率</v>
      </c>
      <c r="J124" s="131"/>
      <c r="K124" s="132">
        <f>IF(AH120=0,"",IF(AH120=0,0,ROUNDDOWN(AH121/AH120,4)))</f>
        <v>0.32250000000000001</v>
      </c>
      <c r="L124" s="132"/>
      <c r="N124" s="129" t="str">
        <f>IF(AH120=0,"",B122)</f>
        <v>変更</v>
      </c>
      <c r="O124" s="129"/>
      <c r="P124" s="130" t="str">
        <f>IF(AH120=0,"","週休２日")</f>
        <v>週休２日</v>
      </c>
      <c r="Q124" s="130"/>
      <c r="R124" s="130" t="str">
        <f>IF(AH120=0,"",IF(SUM(AQ118:AQ120)/AJ120&lt;0.285,IF(SUM(AQ118:AQ120)/AJ120&lt;=AH122/AH120,"達成","未達成"),IF(AH122/AJ120&gt;=SUM(AQ118:AQ120)/AJ120,"達成","未達成")))</f>
        <v>達成</v>
      </c>
      <c r="S124" s="130"/>
      <c r="T124" s="131" t="str">
        <f>IF(AH120=0,"","現場閉所率")</f>
        <v>現場閉所率</v>
      </c>
      <c r="U124" s="131"/>
      <c r="V124" s="132">
        <f>IF(AH120=0,"",IF(AH120=0,0,ROUNDDOWN(AH122/AH120,4)))</f>
        <v>0.32250000000000001</v>
      </c>
      <c r="W124" s="132"/>
      <c r="X124" s="25"/>
      <c r="Y124" s="129" t="str">
        <f>IF($AF$2="○",IF(AH120=0,"",B123),"")</f>
        <v/>
      </c>
      <c r="Z124" s="129"/>
      <c r="AA124" s="130" t="str">
        <f>IF($AF$2="○",IF(AH120=0,"","週休２日"),"")</f>
        <v/>
      </c>
      <c r="AB124" s="130"/>
      <c r="AC124" s="130" t="str">
        <f>IF($AF$2="○",IF(AH120=0,"",IF(SUM(AQ118:AQ120)/AJ120&lt;0.285,IF(SUM(AQ118:AQ120)/AJ120&lt;=AH123/AH120,"達成","未達成"),IF(AH123/AJ120&gt;=SUM(AQ118:AQ120)/AJ120,"達成","未達成"))),"")</f>
        <v/>
      </c>
      <c r="AD124" s="130"/>
      <c r="AE124" s="131" t="str">
        <f>IF($AF$2="○",IF(AH120=0,"","現場閉所率"),"")</f>
        <v/>
      </c>
      <c r="AF124" s="131"/>
      <c r="AG124" s="132" t="str">
        <f>IF($AF$2="○",IF(AH120=0,"",IF(AH120=0,0,ROUNDDOWN(AH123/AH120,4))),"")</f>
        <v/>
      </c>
      <c r="AH124" s="132"/>
      <c r="AQ124" s="24" t="str">
        <f>IF($AF$2="○",AC124,R124)</f>
        <v>達成</v>
      </c>
      <c r="AR124" s="24"/>
      <c r="AT124" s="1" t="str">
        <f>IF(AH120&lt;=0,"",IF((SUM(AQ118:AQ120)/AJ120)&lt;=AH122/AH120,"達成","未達成"))</f>
        <v>達成</v>
      </c>
    </row>
    <row r="125" spans="1:95" ht="19.5" customHeight="1">
      <c r="A125" s="101">
        <f t="shared" ref="A125" si="220">IF(MAX(C118:AG118)=$AE$3,"",IF(MAX(C118:AG118)=0,"",MAX(C118:AG118)+1))</f>
        <v>45748</v>
      </c>
      <c r="B125" s="101"/>
      <c r="S125" s="102" t="str">
        <f>IF(COUNTIF(C131:AG131,"確認")&gt;0,"入力確認",IF(AH128=0,IF(SUM(AH129:AH131)=0,"","入力確認"),IF($AF$2="",IF(COUNTIF(C131:AG131,"○")+COUNTIF(C131:AG131,"✕")=0,"","現場閉所 実績表に切替必要"),IF(AT131=0,"","変更手続き確認"))))</f>
        <v/>
      </c>
      <c r="T125" s="102"/>
      <c r="U125" s="102"/>
      <c r="V125" s="102"/>
      <c r="W125" s="102"/>
      <c r="X125" s="102"/>
      <c r="Y125" s="102"/>
      <c r="Z125" s="102"/>
      <c r="AA125" s="133" t="s">
        <v>30</v>
      </c>
      <c r="AB125" s="133"/>
      <c r="AC125" s="133"/>
      <c r="AD125" s="133"/>
      <c r="AE125" s="29" t="str">
        <f t="shared" ref="AE125" si="221">$AQ$7</f>
        <v>土</v>
      </c>
      <c r="AF125" s="29" t="str">
        <f t="shared" ref="AF125" si="222">$AQ$8</f>
        <v>日</v>
      </c>
      <c r="AG125" s="26">
        <f t="shared" ref="AG125" si="223">$AQ$6</f>
        <v>0</v>
      </c>
      <c r="AL125" s="14"/>
      <c r="AM125" s="14"/>
      <c r="AN125" s="14"/>
      <c r="AO125" s="14"/>
      <c r="AP125" s="14"/>
      <c r="AQ125" s="14"/>
    </row>
    <row r="126" spans="1:95" ht="19.5" customHeight="1">
      <c r="A126" s="105" t="s">
        <v>20</v>
      </c>
      <c r="B126" s="106"/>
      <c r="C126" s="15">
        <f>IF($AE$3&lt;A125,"",A125)</f>
        <v>45748</v>
      </c>
      <c r="D126" s="15">
        <f t="shared" ref="D126:G126" si="224">IF($AE$3&lt;=C126,"",IF(MONTH(C126+1)=MONTH(C126),(C126+1),""))</f>
        <v>45749</v>
      </c>
      <c r="E126" s="15">
        <f t="shared" si="224"/>
        <v>45750</v>
      </c>
      <c r="F126" s="15">
        <f t="shared" si="224"/>
        <v>45751</v>
      </c>
      <c r="G126" s="15">
        <f t="shared" si="224"/>
        <v>45752</v>
      </c>
      <c r="H126" s="15">
        <f>IF($AE$3&lt;=G126,"",IF(MONTH(G126+1)=MONTH(G126),(G126+1),""))</f>
        <v>45753</v>
      </c>
      <c r="I126" s="15">
        <f t="shared" ref="I126:AG126" si="225">IF($AE$3&lt;=H126,"",IF(MONTH(H126+1)=MONTH(H126),(H126+1),""))</f>
        <v>45754</v>
      </c>
      <c r="J126" s="15">
        <f t="shared" si="225"/>
        <v>45755</v>
      </c>
      <c r="K126" s="15">
        <f t="shared" si="225"/>
        <v>45756</v>
      </c>
      <c r="L126" s="15">
        <f t="shared" si="225"/>
        <v>45757</v>
      </c>
      <c r="M126" s="15">
        <f t="shared" si="225"/>
        <v>45758</v>
      </c>
      <c r="N126" s="15">
        <f t="shared" si="225"/>
        <v>45759</v>
      </c>
      <c r="O126" s="15">
        <f t="shared" si="225"/>
        <v>45760</v>
      </c>
      <c r="P126" s="15">
        <f t="shared" si="225"/>
        <v>45761</v>
      </c>
      <c r="Q126" s="15">
        <f t="shared" si="225"/>
        <v>45762</v>
      </c>
      <c r="R126" s="15">
        <f t="shared" si="225"/>
        <v>45763</v>
      </c>
      <c r="S126" s="15">
        <f t="shared" si="225"/>
        <v>45764</v>
      </c>
      <c r="T126" s="15">
        <f t="shared" si="225"/>
        <v>45765</v>
      </c>
      <c r="U126" s="15">
        <f t="shared" si="225"/>
        <v>45766</v>
      </c>
      <c r="V126" s="15">
        <f t="shared" si="225"/>
        <v>45767</v>
      </c>
      <c r="W126" s="15" t="str">
        <f t="shared" si="225"/>
        <v/>
      </c>
      <c r="X126" s="15" t="str">
        <f t="shared" si="225"/>
        <v/>
      </c>
      <c r="Y126" s="15" t="str">
        <f t="shared" si="225"/>
        <v/>
      </c>
      <c r="Z126" s="15" t="str">
        <f t="shared" si="225"/>
        <v/>
      </c>
      <c r="AA126" s="15" t="str">
        <f t="shared" si="225"/>
        <v/>
      </c>
      <c r="AB126" s="15" t="str">
        <f t="shared" si="225"/>
        <v/>
      </c>
      <c r="AC126" s="15" t="str">
        <f t="shared" si="225"/>
        <v/>
      </c>
      <c r="AD126" s="15" t="str">
        <f t="shared" si="225"/>
        <v/>
      </c>
      <c r="AE126" s="15" t="str">
        <f t="shared" si="225"/>
        <v/>
      </c>
      <c r="AF126" s="15" t="str">
        <f t="shared" si="225"/>
        <v/>
      </c>
      <c r="AG126" s="15" t="str">
        <f t="shared" si="225"/>
        <v/>
      </c>
      <c r="AH126" s="107" t="s">
        <v>27</v>
      </c>
      <c r="AK126" s="16"/>
      <c r="AQ126" s="6">
        <f>COUNTIFS(C128:AG128,"○",C127:AG127,$AQ$7)</f>
        <v>0</v>
      </c>
      <c r="AT126" s="6">
        <v>1</v>
      </c>
      <c r="AU126" s="6">
        <v>2</v>
      </c>
      <c r="AV126" s="6">
        <v>3</v>
      </c>
      <c r="AW126" s="6">
        <v>4</v>
      </c>
      <c r="AX126" s="6">
        <v>5</v>
      </c>
      <c r="AY126" s="6">
        <v>6</v>
      </c>
      <c r="AZ126" s="6">
        <v>7</v>
      </c>
      <c r="BA126" s="6">
        <v>8</v>
      </c>
      <c r="BB126" s="6">
        <v>9</v>
      </c>
      <c r="BC126" s="6">
        <v>10</v>
      </c>
      <c r="BD126" s="6">
        <v>11</v>
      </c>
      <c r="BE126" s="6">
        <v>12</v>
      </c>
      <c r="BF126" s="6">
        <v>13</v>
      </c>
      <c r="BG126" s="6">
        <v>14</v>
      </c>
      <c r="BH126" s="6">
        <v>15</v>
      </c>
      <c r="BI126" s="6">
        <v>16</v>
      </c>
      <c r="BJ126" s="6">
        <v>17</v>
      </c>
      <c r="BK126" s="6">
        <v>18</v>
      </c>
      <c r="BL126" s="6">
        <v>19</v>
      </c>
      <c r="BM126" s="6">
        <v>20</v>
      </c>
      <c r="BN126" s="6">
        <v>21</v>
      </c>
      <c r="BO126" s="6">
        <v>22</v>
      </c>
      <c r="BP126" s="6">
        <v>23</v>
      </c>
      <c r="BQ126" s="6">
        <v>24</v>
      </c>
      <c r="BR126" s="6">
        <v>25</v>
      </c>
      <c r="BS126" s="6">
        <v>26</v>
      </c>
      <c r="BT126" s="6">
        <v>27</v>
      </c>
      <c r="BU126" s="6">
        <v>28</v>
      </c>
      <c r="BV126" s="6">
        <v>29</v>
      </c>
      <c r="BW126" s="6">
        <v>30</v>
      </c>
      <c r="BX126" s="6">
        <v>31</v>
      </c>
      <c r="BY126" s="6">
        <v>32</v>
      </c>
      <c r="BZ126" s="6">
        <v>33</v>
      </c>
      <c r="CA126" s="6">
        <v>34</v>
      </c>
      <c r="CB126" s="6">
        <v>35</v>
      </c>
      <c r="CC126" s="6">
        <v>36</v>
      </c>
      <c r="CD126" s="6">
        <v>37</v>
      </c>
      <c r="CE126" s="6">
        <v>38</v>
      </c>
      <c r="CF126" s="6">
        <v>39</v>
      </c>
      <c r="CG126" s="6">
        <v>40</v>
      </c>
      <c r="CH126" s="6">
        <v>41</v>
      </c>
      <c r="CI126" s="6">
        <v>42</v>
      </c>
      <c r="CJ126" s="6">
        <v>43</v>
      </c>
      <c r="CK126" s="6">
        <v>44</v>
      </c>
      <c r="CL126" s="6">
        <v>45</v>
      </c>
      <c r="CM126" s="6">
        <v>46</v>
      </c>
      <c r="CN126" s="6">
        <v>47</v>
      </c>
      <c r="CO126" s="6">
        <v>48</v>
      </c>
      <c r="CP126" s="6">
        <v>49</v>
      </c>
      <c r="CQ126" s="6">
        <v>50</v>
      </c>
    </row>
    <row r="127" spans="1:95" ht="19.5" customHeight="1">
      <c r="A127" s="105" t="s">
        <v>28</v>
      </c>
      <c r="B127" s="106"/>
      <c r="C127" s="15" t="str">
        <f>IF(C126="","",TEXT(C126,"AAA"))</f>
        <v>火</v>
      </c>
      <c r="D127" s="15" t="str">
        <f t="shared" ref="D127:AG127" si="226">IF(D126="","",TEXT(D126,"AAA"))</f>
        <v>水</v>
      </c>
      <c r="E127" s="15" t="str">
        <f t="shared" si="226"/>
        <v>木</v>
      </c>
      <c r="F127" s="15" t="str">
        <f t="shared" si="226"/>
        <v>金</v>
      </c>
      <c r="G127" s="15" t="str">
        <f t="shared" si="226"/>
        <v>土</v>
      </c>
      <c r="H127" s="15" t="str">
        <f t="shared" si="226"/>
        <v>日</v>
      </c>
      <c r="I127" s="15" t="str">
        <f t="shared" si="226"/>
        <v>月</v>
      </c>
      <c r="J127" s="15" t="str">
        <f t="shared" si="226"/>
        <v>火</v>
      </c>
      <c r="K127" s="15" t="str">
        <f t="shared" si="226"/>
        <v>水</v>
      </c>
      <c r="L127" s="15" t="str">
        <f t="shared" si="226"/>
        <v>木</v>
      </c>
      <c r="M127" s="15" t="str">
        <f t="shared" si="226"/>
        <v>金</v>
      </c>
      <c r="N127" s="15" t="str">
        <f t="shared" si="226"/>
        <v>土</v>
      </c>
      <c r="O127" s="15" t="str">
        <f t="shared" si="226"/>
        <v>日</v>
      </c>
      <c r="P127" s="15" t="str">
        <f t="shared" si="226"/>
        <v>月</v>
      </c>
      <c r="Q127" s="15" t="str">
        <f t="shared" si="226"/>
        <v>火</v>
      </c>
      <c r="R127" s="15" t="str">
        <f t="shared" si="226"/>
        <v>水</v>
      </c>
      <c r="S127" s="15" t="str">
        <f t="shared" si="226"/>
        <v>木</v>
      </c>
      <c r="T127" s="15" t="str">
        <f t="shared" si="226"/>
        <v>金</v>
      </c>
      <c r="U127" s="15" t="str">
        <f t="shared" si="226"/>
        <v>土</v>
      </c>
      <c r="V127" s="15" t="str">
        <f t="shared" si="226"/>
        <v>日</v>
      </c>
      <c r="W127" s="15" t="str">
        <f t="shared" si="226"/>
        <v/>
      </c>
      <c r="X127" s="15" t="str">
        <f t="shared" si="226"/>
        <v/>
      </c>
      <c r="Y127" s="15" t="str">
        <f t="shared" si="226"/>
        <v/>
      </c>
      <c r="Z127" s="15" t="str">
        <f t="shared" si="226"/>
        <v/>
      </c>
      <c r="AA127" s="15" t="str">
        <f t="shared" si="226"/>
        <v/>
      </c>
      <c r="AB127" s="15" t="str">
        <f t="shared" si="226"/>
        <v/>
      </c>
      <c r="AC127" s="15" t="str">
        <f t="shared" si="226"/>
        <v/>
      </c>
      <c r="AD127" s="15" t="str">
        <f t="shared" si="226"/>
        <v/>
      </c>
      <c r="AE127" s="15" t="str">
        <f t="shared" si="226"/>
        <v/>
      </c>
      <c r="AF127" s="15" t="str">
        <f t="shared" si="226"/>
        <v/>
      </c>
      <c r="AG127" s="15" t="str">
        <f t="shared" si="226"/>
        <v/>
      </c>
      <c r="AH127" s="108"/>
      <c r="AQ127" s="6">
        <f>COUNTIFS(C128:AG128,"○",C127:AG127,$AQ$8)</f>
        <v>0</v>
      </c>
      <c r="AT127" s="17" t="str">
        <f>IF($C126&gt;$E$6,"",IF(MAX($C126:$AG126)&lt;$E$6,"",$E$6))</f>
        <v/>
      </c>
      <c r="AU127" s="18" t="str">
        <f>IF($C126&gt;$H$6,"",IF(MAX($C126:$AG126)&lt;$H$6,"",$H$6))</f>
        <v/>
      </c>
      <c r="AV127" s="18" t="str">
        <f>IF($C126&gt;$K$6,"",IF(MAX($C126:$AG126)&lt;$K$6,"",$K$6))</f>
        <v/>
      </c>
      <c r="AW127" s="18" t="str">
        <f>IF($C126&gt;$N$6,"",IF(MAX($C126:$AG126)&lt;$N$6,"",$N$6))</f>
        <v/>
      </c>
      <c r="AX127" s="18" t="str">
        <f>IF($C126&gt;$Q$6,"",IF(MAX($C126:$AG126)&lt;$Q$6,"",$Q$6))</f>
        <v/>
      </c>
      <c r="AY127" s="18" t="str">
        <f>IF($C126&gt;$T$6,"",IF(MAX($C126:$AG126)&lt;$T$6,"",$T$6))</f>
        <v/>
      </c>
      <c r="AZ127" s="18" t="str">
        <f>IF($C126&gt;$W$6,"",IF(MAX($C126:$AG126)&lt;$W$6,"",$W$6))</f>
        <v/>
      </c>
      <c r="BA127" s="18" t="str">
        <f>IF($C126&gt;$Z$6,"",IF(MAX($C126:$AG126)&lt;$Z$6,"",$Z$6))</f>
        <v/>
      </c>
      <c r="BB127" s="18" t="str">
        <f>IF($C126&gt;$AC$6,"",IF(MAX($C126:$AG126)&lt;$AC$6,"",$AC$6))</f>
        <v/>
      </c>
      <c r="BC127" s="18" t="str">
        <f>IF($C126&gt;$AF$6,"",IF(MAX($C126:$AG126)&lt;$AF$6,"",$AF$6))</f>
        <v/>
      </c>
      <c r="BD127" s="18" t="str">
        <f>IF($C126&gt;$E$7,"",IF(MAX($C126:$AG126)&lt;$E$7,"",$E$7))</f>
        <v/>
      </c>
      <c r="BE127" s="18" t="str">
        <f>IF($C126&gt;$H$7,"",IF(MAX($C126:$AG126)&lt;$H$7,"",$H$7))</f>
        <v/>
      </c>
      <c r="BF127" s="18" t="str">
        <f>IF($C126&gt;$K$7,"",IF(MAX($C126:$AG126)&lt;$K$7,"",$K$7))</f>
        <v/>
      </c>
      <c r="BG127" s="18" t="str">
        <f>IF($C126&gt;$N$7,"",IF(MAX($C126:$AG126)&lt;$N$7,"",$N$7))</f>
        <v/>
      </c>
      <c r="BH127" s="18" t="str">
        <f>IF($C126&gt;$Q$7,"",IF(MAX($C126:$AG126)&lt;$Q$7,"",$Q$7))</f>
        <v/>
      </c>
      <c r="BI127" s="18" t="str">
        <f>IF($C126&gt;$T$7,"",IF(MAX($C126:$AG126)&lt;$T$7,"",$T$7))</f>
        <v/>
      </c>
      <c r="BJ127" s="18" t="str">
        <f>IF($C126&gt;$W$7,"",IF(MAX($C126:$AG126)&lt;$W$7,"",$W$7))</f>
        <v/>
      </c>
      <c r="BK127" s="18" t="str">
        <f>IF($C126&gt;$Z$7,"",IF(MAX($C126:$AG126)&lt;$Z$7,"",$Z$7))</f>
        <v/>
      </c>
      <c r="BL127" s="18" t="str">
        <f>IF($C126&gt;$AC$7,"",IF(MAX($C126:$AG126)&lt;$AC$7,"",$AC$7))</f>
        <v/>
      </c>
      <c r="BM127" s="18" t="str">
        <f>IF($C126&gt;$AF$7,"",IF(MAX($C126:$AG126)&lt;$AF$7,"",$AF$7))</f>
        <v/>
      </c>
      <c r="BN127" s="18" t="str">
        <f>IF($C126&gt;$E$8,"",IF(MAX($C126:$AG126)&lt;$E$8,"",$E$8))</f>
        <v/>
      </c>
      <c r="BO127" s="18" t="str">
        <f>IF($C126&gt;$H$8,"",IF(MAX($C126:$AG126)&lt;$H$8,"",$H$8))</f>
        <v/>
      </c>
      <c r="BP127" s="18" t="str">
        <f>IF($C126&gt;$K$8,"",IF(MAX($C126:$AG126)&lt;$K$8,"",$K$8))</f>
        <v/>
      </c>
      <c r="BQ127" s="18" t="str">
        <f>IF($C126&gt;$N$8,"",IF(MAX($C126:$AG126)&lt;$N$8,"",$N$8))</f>
        <v/>
      </c>
      <c r="BR127" s="18" t="str">
        <f>IF($C126&gt;$Q$8,"",IF(MAX($C126:$AG126)&lt;$Q$8,"",$Q$8))</f>
        <v/>
      </c>
      <c r="BS127" s="18" t="str">
        <f>IF($C126&gt;$T$8,"",IF(MAX($C126:$AG126)&lt;$T$8,"",$T$8))</f>
        <v/>
      </c>
      <c r="BT127" s="18" t="str">
        <f>IF($C126&gt;$W$8,"",IF(MAX($C126:$AG126)&lt;$W$8,"",$W$8))</f>
        <v/>
      </c>
      <c r="BU127" s="18" t="str">
        <f>IF($C126&gt;$Z$8,"",IF(MAX($C126:$AG126)&lt;$Z$8,"",$Z$8))</f>
        <v/>
      </c>
      <c r="BV127" s="18" t="str">
        <f>IF($C126&gt;$AC$8,"",IF(MAX($C126:$AG126)&lt;$AC$8,"",$AC$8))</f>
        <v/>
      </c>
      <c r="BW127" s="18" t="str">
        <f>IF($C126&gt;$AF$8,"",IF(MAX($C126:$AG126)&lt;$AF$8,"",$AF$8))</f>
        <v/>
      </c>
      <c r="BX127" s="18" t="str">
        <f>IF($C126&gt;$E$9,"",IF(MAX($C126:$AG126)&lt;$E$9,"",$E$9))</f>
        <v/>
      </c>
      <c r="BY127" s="18" t="str">
        <f>IF($C126&gt;$H$9,"",IF(MAX($C126:$AG126)&lt;$H$9,"",$H$9))</f>
        <v/>
      </c>
      <c r="BZ127" s="18" t="str">
        <f>IF($C126&gt;$K$9,"",IF(MAX($C126:$AG126)&lt;$K$9,"",$K$9))</f>
        <v/>
      </c>
      <c r="CA127" s="18" t="str">
        <f>IF($C126&gt;$N$9,"",IF(MAX($C126:$AG126)&lt;$N$9,"",$N$9))</f>
        <v/>
      </c>
      <c r="CB127" s="18" t="str">
        <f>IF($C126&gt;$Q$9,"",IF(MAX($C126:$AG126)&lt;$Q$9,"",$Q$9))</f>
        <v/>
      </c>
      <c r="CC127" s="18" t="str">
        <f>IF($C126&gt;$T$9,"",IF(MAX($C126:$AG126)&lt;$T$9,"",$T$9))</f>
        <v/>
      </c>
      <c r="CD127" s="18" t="str">
        <f>IF($C126&gt;$W$9,"",IF(MAX($C126:$AG126)&lt;$W$9,"",$W$9))</f>
        <v/>
      </c>
      <c r="CE127" s="18" t="str">
        <f>IF($C126&gt;$Z$9,"",IF(MAX($C126:$AG126)&lt;$Z$9,"",$Z$9))</f>
        <v/>
      </c>
      <c r="CF127" s="18" t="str">
        <f>IF($C126&gt;$AC$9,"",IF(MAX($C126:$AG126)&lt;$AC$9,"",$AC$9))</f>
        <v/>
      </c>
      <c r="CG127" s="18" t="str">
        <f>IF($C126&gt;$AF$9,"",IF(MAX($C126:$AG126)&lt;$AF$9,"",$AF$9))</f>
        <v/>
      </c>
      <c r="CH127" s="18" t="str">
        <f>IF($C126&gt;$E$10,"",IF(MAX($C126:$AG126)&lt;$E$10,"",$E$10))</f>
        <v/>
      </c>
      <c r="CI127" s="18" t="str">
        <f>IF($C126&gt;$H$10,"",IF(MAX($C126:$AG126)&lt;$H$10,"",$H$10))</f>
        <v/>
      </c>
      <c r="CJ127" s="18" t="str">
        <f>IF($C126&gt;$K$10,"",IF(MAX($C126:$AG126)&lt;$K$10,"",$K$10))</f>
        <v/>
      </c>
      <c r="CK127" s="18" t="str">
        <f>IF($C126&gt;$N$10,"",IF(MAX($C126:$AG126)&lt;$N$10,"",$N$10))</f>
        <v/>
      </c>
      <c r="CL127" s="18" t="str">
        <f>IF($C126&gt;$Q$10,"",IF(MAX($C126:$AG126)&lt;$Q$10,"",$Q$10))</f>
        <v/>
      </c>
      <c r="CM127" s="18" t="str">
        <f>IF($C126&gt;$T$10,"",IF(MAX($C126:$AG126)&lt;$T$10,"",$T$10))</f>
        <v/>
      </c>
      <c r="CN127" s="18" t="str">
        <f>IF($C126&gt;$W$10,"",IF(MAX($C126:$AG126)&lt;$W$10,"",$W$10))</f>
        <v/>
      </c>
      <c r="CO127" s="18" t="str">
        <f>IF($C126&gt;$Z$10,"",IF(MAX($C126:$AG126)&lt;$Z$10,"",$Z$10))</f>
        <v/>
      </c>
      <c r="CP127" s="18" t="str">
        <f>IF($C126&gt;$AC$10,"",IF(MAX($C126:$AG126)&lt;$AC$10,"",$AC$10))</f>
        <v/>
      </c>
      <c r="CQ127" s="19" t="str">
        <f>IF($C126&gt;$AF$10,"",IF(MAX($C126:$AG126)&lt;$AF$10,"",$AF$10))</f>
        <v/>
      </c>
    </row>
    <row r="128" spans="1:95" ht="19.5" customHeight="1">
      <c r="A128" s="134" t="s">
        <v>7</v>
      </c>
      <c r="B128" s="135"/>
      <c r="C128" s="20" t="str">
        <f t="shared" ref="C128:AG128" si="227">IF(C126="","",IF($D$5&lt;=C126,IF($L$5&gt;=C126,IF(COUNT(MATCH(C126,$AT127:$CQ127,0))&gt;0,"","○"),""),""))</f>
        <v/>
      </c>
      <c r="D128" s="20" t="str">
        <f t="shared" si="227"/>
        <v/>
      </c>
      <c r="E128" s="20" t="str">
        <f t="shared" si="227"/>
        <v/>
      </c>
      <c r="F128" s="20" t="str">
        <f t="shared" si="227"/>
        <v/>
      </c>
      <c r="G128" s="20" t="str">
        <f t="shared" si="227"/>
        <v/>
      </c>
      <c r="H128" s="20" t="str">
        <f t="shared" si="227"/>
        <v/>
      </c>
      <c r="I128" s="20" t="str">
        <f t="shared" si="227"/>
        <v/>
      </c>
      <c r="J128" s="20" t="str">
        <f t="shared" si="227"/>
        <v/>
      </c>
      <c r="K128" s="20" t="str">
        <f t="shared" si="227"/>
        <v/>
      </c>
      <c r="L128" s="20" t="str">
        <f t="shared" si="227"/>
        <v/>
      </c>
      <c r="M128" s="20" t="str">
        <f t="shared" si="227"/>
        <v/>
      </c>
      <c r="N128" s="20" t="str">
        <f t="shared" si="227"/>
        <v/>
      </c>
      <c r="O128" s="20" t="str">
        <f t="shared" si="227"/>
        <v/>
      </c>
      <c r="P128" s="20" t="str">
        <f t="shared" si="227"/>
        <v/>
      </c>
      <c r="Q128" s="20" t="str">
        <f t="shared" si="227"/>
        <v/>
      </c>
      <c r="R128" s="20" t="str">
        <f t="shared" si="227"/>
        <v/>
      </c>
      <c r="S128" s="20" t="str">
        <f t="shared" si="227"/>
        <v/>
      </c>
      <c r="T128" s="20" t="str">
        <f t="shared" si="227"/>
        <v/>
      </c>
      <c r="U128" s="20" t="str">
        <f t="shared" si="227"/>
        <v/>
      </c>
      <c r="V128" s="20" t="str">
        <f t="shared" si="227"/>
        <v/>
      </c>
      <c r="W128" s="20" t="str">
        <f t="shared" si="227"/>
        <v/>
      </c>
      <c r="X128" s="20" t="str">
        <f t="shared" si="227"/>
        <v/>
      </c>
      <c r="Y128" s="20" t="str">
        <f t="shared" si="227"/>
        <v/>
      </c>
      <c r="Z128" s="20" t="str">
        <f t="shared" si="227"/>
        <v/>
      </c>
      <c r="AA128" s="20" t="str">
        <f t="shared" si="227"/>
        <v/>
      </c>
      <c r="AB128" s="20" t="str">
        <f t="shared" si="227"/>
        <v/>
      </c>
      <c r="AC128" s="20" t="str">
        <f t="shared" si="227"/>
        <v/>
      </c>
      <c r="AD128" s="20" t="str">
        <f t="shared" si="227"/>
        <v/>
      </c>
      <c r="AE128" s="20" t="str">
        <f t="shared" si="227"/>
        <v/>
      </c>
      <c r="AF128" s="20" t="str">
        <f t="shared" si="227"/>
        <v/>
      </c>
      <c r="AG128" s="20" t="str">
        <f t="shared" si="227"/>
        <v/>
      </c>
      <c r="AH128" s="20">
        <f>COUNTIF(C128:AG128,"○")</f>
        <v>0</v>
      </c>
      <c r="AJ128" s="6">
        <f>$AH128</f>
        <v>0</v>
      </c>
      <c r="AK128" s="21"/>
      <c r="AQ128" s="6">
        <f>COUNTIFS(C128:AG128,"○",C127:AG127,$AQ$6)</f>
        <v>0</v>
      </c>
      <c r="AR128" s="6" t="str">
        <f>IF(AH128=0,"",IF(SUM(AQ126:AQ128)/AJ128&lt;0.285,SUM(AQ126:AQ128)/AJ128*AJ128,ROUNDUP(AH128*0.285,0)))</f>
        <v/>
      </c>
      <c r="BY128" s="22"/>
      <c r="BZ128" s="22"/>
    </row>
    <row r="129" spans="1:95" ht="19.5" customHeight="1">
      <c r="A129" s="36" t="s">
        <v>29</v>
      </c>
      <c r="B129" s="20" t="s">
        <v>8</v>
      </c>
      <c r="C129" s="23" t="str">
        <f t="shared" ref="C129:AG129" si="228">IF(C128="","",IF(C127=$AE125,"○",IF(C127=$AF125,"○",IF(C127=$AG125,"○",""))))</f>
        <v/>
      </c>
      <c r="D129" s="23" t="str">
        <f t="shared" si="228"/>
        <v/>
      </c>
      <c r="E129" s="23" t="str">
        <f t="shared" si="228"/>
        <v/>
      </c>
      <c r="F129" s="23" t="str">
        <f t="shared" si="228"/>
        <v/>
      </c>
      <c r="G129" s="23" t="str">
        <f t="shared" si="228"/>
        <v/>
      </c>
      <c r="H129" s="23" t="str">
        <f t="shared" si="228"/>
        <v/>
      </c>
      <c r="I129" s="23" t="str">
        <f t="shared" si="228"/>
        <v/>
      </c>
      <c r="J129" s="23" t="str">
        <f t="shared" si="228"/>
        <v/>
      </c>
      <c r="K129" s="23" t="str">
        <f t="shared" si="228"/>
        <v/>
      </c>
      <c r="L129" s="23" t="str">
        <f t="shared" si="228"/>
        <v/>
      </c>
      <c r="M129" s="23" t="str">
        <f t="shared" si="228"/>
        <v/>
      </c>
      <c r="N129" s="23" t="str">
        <f t="shared" si="228"/>
        <v/>
      </c>
      <c r="O129" s="23" t="str">
        <f t="shared" si="228"/>
        <v/>
      </c>
      <c r="P129" s="23" t="str">
        <f t="shared" si="228"/>
        <v/>
      </c>
      <c r="Q129" s="23" t="str">
        <f t="shared" si="228"/>
        <v/>
      </c>
      <c r="R129" s="23" t="str">
        <f t="shared" si="228"/>
        <v/>
      </c>
      <c r="S129" s="23" t="str">
        <f t="shared" si="228"/>
        <v/>
      </c>
      <c r="T129" s="23" t="str">
        <f t="shared" si="228"/>
        <v/>
      </c>
      <c r="U129" s="23" t="str">
        <f t="shared" si="228"/>
        <v/>
      </c>
      <c r="V129" s="23" t="str">
        <f t="shared" si="228"/>
        <v/>
      </c>
      <c r="W129" s="23" t="str">
        <f t="shared" si="228"/>
        <v/>
      </c>
      <c r="X129" s="23" t="str">
        <f t="shared" si="228"/>
        <v/>
      </c>
      <c r="Y129" s="23" t="str">
        <f t="shared" si="228"/>
        <v/>
      </c>
      <c r="Z129" s="23" t="str">
        <f t="shared" si="228"/>
        <v/>
      </c>
      <c r="AA129" s="23" t="str">
        <f t="shared" si="228"/>
        <v/>
      </c>
      <c r="AB129" s="23" t="str">
        <f t="shared" si="228"/>
        <v/>
      </c>
      <c r="AC129" s="23" t="str">
        <f t="shared" si="228"/>
        <v/>
      </c>
      <c r="AD129" s="23" t="str">
        <f t="shared" si="228"/>
        <v/>
      </c>
      <c r="AE129" s="23" t="str">
        <f t="shared" si="228"/>
        <v/>
      </c>
      <c r="AF129" s="23" t="str">
        <f t="shared" si="228"/>
        <v/>
      </c>
      <c r="AG129" s="23" t="str">
        <f t="shared" si="228"/>
        <v/>
      </c>
      <c r="AH129" s="20">
        <f t="shared" ref="AH129" si="229">COUNTIF(C129:AG129,"○")</f>
        <v>0</v>
      </c>
      <c r="AK129" s="6">
        <f>$AH129</f>
        <v>0</v>
      </c>
      <c r="AU129" s="30">
        <f>IF($AE$3&lt;A125,"",A125)</f>
        <v>45748</v>
      </c>
      <c r="AV129" s="30">
        <f t="shared" ref="AV129:BZ129" si="230">IF($AE$3&lt;=C126,"",IF(MONTH(C126+1)=MONTH(C126),(C126+1),""))</f>
        <v>45749</v>
      </c>
      <c r="AW129" s="30">
        <f t="shared" si="230"/>
        <v>45750</v>
      </c>
      <c r="AX129" s="30">
        <f t="shared" si="230"/>
        <v>45751</v>
      </c>
      <c r="AY129" s="30">
        <f t="shared" si="230"/>
        <v>45752</v>
      </c>
      <c r="AZ129" s="30">
        <f t="shared" si="230"/>
        <v>45753</v>
      </c>
      <c r="BA129" s="30">
        <f t="shared" si="230"/>
        <v>45754</v>
      </c>
      <c r="BB129" s="30">
        <f t="shared" si="230"/>
        <v>45755</v>
      </c>
      <c r="BC129" s="30">
        <f t="shared" si="230"/>
        <v>45756</v>
      </c>
      <c r="BD129" s="30">
        <f t="shared" si="230"/>
        <v>45757</v>
      </c>
      <c r="BE129" s="30">
        <f t="shared" si="230"/>
        <v>45758</v>
      </c>
      <c r="BF129" s="30">
        <f t="shared" si="230"/>
        <v>45759</v>
      </c>
      <c r="BG129" s="30">
        <f t="shared" si="230"/>
        <v>45760</v>
      </c>
      <c r="BH129" s="30">
        <f t="shared" si="230"/>
        <v>45761</v>
      </c>
      <c r="BI129" s="30">
        <f t="shared" si="230"/>
        <v>45762</v>
      </c>
      <c r="BJ129" s="30">
        <f t="shared" si="230"/>
        <v>45763</v>
      </c>
      <c r="BK129" s="30">
        <f t="shared" si="230"/>
        <v>45764</v>
      </c>
      <c r="BL129" s="30">
        <f t="shared" si="230"/>
        <v>45765</v>
      </c>
      <c r="BM129" s="30">
        <f t="shared" si="230"/>
        <v>45766</v>
      </c>
      <c r="BN129" s="30">
        <f t="shared" si="230"/>
        <v>45767</v>
      </c>
      <c r="BO129" s="30" t="str">
        <f t="shared" si="230"/>
        <v/>
      </c>
      <c r="BP129" s="30" t="str">
        <f t="shared" si="230"/>
        <v/>
      </c>
      <c r="BQ129" s="30" t="str">
        <f t="shared" si="230"/>
        <v/>
      </c>
      <c r="BR129" s="30" t="str">
        <f t="shared" si="230"/>
        <v/>
      </c>
      <c r="BS129" s="30" t="str">
        <f t="shared" si="230"/>
        <v/>
      </c>
      <c r="BT129" s="30" t="str">
        <f t="shared" si="230"/>
        <v/>
      </c>
      <c r="BU129" s="30" t="str">
        <f t="shared" si="230"/>
        <v/>
      </c>
      <c r="BV129" s="30" t="str">
        <f t="shared" si="230"/>
        <v/>
      </c>
      <c r="BW129" s="30" t="str">
        <f t="shared" si="230"/>
        <v/>
      </c>
      <c r="BX129" s="30" t="str">
        <f t="shared" si="230"/>
        <v/>
      </c>
      <c r="BY129" s="30" t="str">
        <f t="shared" si="230"/>
        <v/>
      </c>
      <c r="BZ129" s="30" t="str">
        <f t="shared" si="230"/>
        <v/>
      </c>
    </row>
    <row r="130" spans="1:95" ht="19.5" customHeight="1">
      <c r="A130" s="136"/>
      <c r="B130" s="20" t="s">
        <v>9</v>
      </c>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0">
        <f>AH129+COUNTIF(C130:AG130,"○")-COUNTIF(C130:AG130,"✕")</f>
        <v>0</v>
      </c>
      <c r="AL130" s="6">
        <f>$AH130</f>
        <v>0</v>
      </c>
      <c r="AN130" s="6">
        <f>COUNTIF(C130:AG130,"○")</f>
        <v>0</v>
      </c>
      <c r="AO130" s="6">
        <f>COUNTIF(C130:AG130,"✕")</f>
        <v>0</v>
      </c>
      <c r="AU130" s="1" t="str">
        <f t="shared" ref="AU130:BY130" si="231">IF($AF$2="○",IF(C129="○",IF(C130="","○",IF(C130="○","確認","")),IF(C130="○","○",IF(C129="○","",IF(C130="✕","確認","")))),IF(C129="○",IF(C130="","",IF(C130="○","確認","")),IF(C129="○","",IF(C130="✕","確認",""))))</f>
        <v/>
      </c>
      <c r="AV130" s="1" t="str">
        <f t="shared" si="231"/>
        <v/>
      </c>
      <c r="AW130" s="1" t="str">
        <f t="shared" si="231"/>
        <v/>
      </c>
      <c r="AX130" s="1" t="str">
        <f t="shared" si="231"/>
        <v/>
      </c>
      <c r="AY130" s="1" t="str">
        <f t="shared" si="231"/>
        <v/>
      </c>
      <c r="AZ130" s="1" t="str">
        <f t="shared" si="231"/>
        <v/>
      </c>
      <c r="BA130" s="1" t="str">
        <f t="shared" si="231"/>
        <v/>
      </c>
      <c r="BB130" s="1" t="str">
        <f t="shared" si="231"/>
        <v/>
      </c>
      <c r="BC130" s="1" t="str">
        <f t="shared" si="231"/>
        <v/>
      </c>
      <c r="BD130" s="1" t="str">
        <f t="shared" si="231"/>
        <v/>
      </c>
      <c r="BE130" s="1" t="str">
        <f t="shared" si="231"/>
        <v/>
      </c>
      <c r="BF130" s="1" t="str">
        <f t="shared" si="231"/>
        <v/>
      </c>
      <c r="BG130" s="1" t="str">
        <f t="shared" si="231"/>
        <v/>
      </c>
      <c r="BH130" s="1" t="str">
        <f t="shared" si="231"/>
        <v/>
      </c>
      <c r="BI130" s="1" t="str">
        <f t="shared" si="231"/>
        <v/>
      </c>
      <c r="BJ130" s="1" t="str">
        <f t="shared" si="231"/>
        <v/>
      </c>
      <c r="BK130" s="1" t="str">
        <f t="shared" si="231"/>
        <v/>
      </c>
      <c r="BL130" s="1" t="str">
        <f t="shared" si="231"/>
        <v/>
      </c>
      <c r="BM130" s="1" t="str">
        <f t="shared" si="231"/>
        <v/>
      </c>
      <c r="BN130" s="1" t="str">
        <f t="shared" si="231"/>
        <v/>
      </c>
      <c r="BO130" s="1" t="str">
        <f t="shared" si="231"/>
        <v/>
      </c>
      <c r="BP130" s="1" t="str">
        <f t="shared" si="231"/>
        <v/>
      </c>
      <c r="BQ130" s="1" t="str">
        <f t="shared" si="231"/>
        <v/>
      </c>
      <c r="BR130" s="1" t="str">
        <f t="shared" si="231"/>
        <v/>
      </c>
      <c r="BS130" s="1" t="str">
        <f t="shared" si="231"/>
        <v/>
      </c>
      <c r="BT130" s="1" t="str">
        <f t="shared" si="231"/>
        <v/>
      </c>
      <c r="BU130" s="1" t="str">
        <f t="shared" si="231"/>
        <v/>
      </c>
      <c r="BV130" s="1" t="str">
        <f t="shared" si="231"/>
        <v/>
      </c>
      <c r="BW130" s="1" t="str">
        <f t="shared" si="231"/>
        <v/>
      </c>
      <c r="BX130" s="1" t="str">
        <f t="shared" si="231"/>
        <v/>
      </c>
      <c r="BY130" s="1" t="str">
        <f t="shared" si="231"/>
        <v/>
      </c>
    </row>
    <row r="131" spans="1:95" ht="19.5" customHeight="1">
      <c r="A131" s="137"/>
      <c r="B131" s="20" t="s">
        <v>2</v>
      </c>
      <c r="C131" s="23" t="str">
        <f t="shared" ref="C131:AG131" si="232">IF($AF$2="○",IF(C129="○",IF(C130="","○",IF(C130="○","確認","")),IF(C130="○","○",IF(C129="○","",IF(C130="✕","確認","")))),IF(C129="○",IF(C130="","",IF(C130="○","確認","")),IF(C129="○","",IF(C130="✕","確認",""))))</f>
        <v/>
      </c>
      <c r="D131" s="23" t="str">
        <f t="shared" si="232"/>
        <v/>
      </c>
      <c r="E131" s="23" t="str">
        <f t="shared" si="232"/>
        <v/>
      </c>
      <c r="F131" s="23" t="str">
        <f t="shared" si="232"/>
        <v/>
      </c>
      <c r="G131" s="23" t="str">
        <f t="shared" si="232"/>
        <v/>
      </c>
      <c r="H131" s="23" t="str">
        <f t="shared" si="232"/>
        <v/>
      </c>
      <c r="I131" s="23" t="str">
        <f t="shared" si="232"/>
        <v/>
      </c>
      <c r="J131" s="23" t="str">
        <f t="shared" si="232"/>
        <v/>
      </c>
      <c r="K131" s="23" t="str">
        <f t="shared" si="232"/>
        <v/>
      </c>
      <c r="L131" s="23" t="str">
        <f t="shared" si="232"/>
        <v/>
      </c>
      <c r="M131" s="23" t="str">
        <f t="shared" si="232"/>
        <v/>
      </c>
      <c r="N131" s="23" t="str">
        <f t="shared" si="232"/>
        <v/>
      </c>
      <c r="O131" s="23" t="str">
        <f t="shared" si="232"/>
        <v/>
      </c>
      <c r="P131" s="23" t="str">
        <f t="shared" si="232"/>
        <v/>
      </c>
      <c r="Q131" s="23" t="str">
        <f t="shared" si="232"/>
        <v/>
      </c>
      <c r="R131" s="23" t="str">
        <f t="shared" si="232"/>
        <v/>
      </c>
      <c r="S131" s="23" t="str">
        <f t="shared" si="232"/>
        <v/>
      </c>
      <c r="T131" s="23" t="str">
        <f t="shared" si="232"/>
        <v/>
      </c>
      <c r="U131" s="23" t="str">
        <f t="shared" si="232"/>
        <v/>
      </c>
      <c r="V131" s="23" t="str">
        <f t="shared" si="232"/>
        <v/>
      </c>
      <c r="W131" s="23" t="str">
        <f t="shared" si="232"/>
        <v/>
      </c>
      <c r="X131" s="23" t="str">
        <f t="shared" si="232"/>
        <v/>
      </c>
      <c r="Y131" s="23" t="str">
        <f t="shared" si="232"/>
        <v/>
      </c>
      <c r="Z131" s="23" t="str">
        <f t="shared" si="232"/>
        <v/>
      </c>
      <c r="AA131" s="23" t="str">
        <f t="shared" si="232"/>
        <v/>
      </c>
      <c r="AB131" s="23" t="str">
        <f t="shared" si="232"/>
        <v/>
      </c>
      <c r="AC131" s="23" t="str">
        <f t="shared" si="232"/>
        <v/>
      </c>
      <c r="AD131" s="23" t="str">
        <f t="shared" si="232"/>
        <v/>
      </c>
      <c r="AE131" s="23" t="str">
        <f t="shared" si="232"/>
        <v/>
      </c>
      <c r="AF131" s="23" t="str">
        <f t="shared" si="232"/>
        <v/>
      </c>
      <c r="AG131" s="23" t="str">
        <f t="shared" si="232"/>
        <v/>
      </c>
      <c r="AH131" s="20">
        <f t="shared" ref="AH131" si="233">COUNTIF(C131:AG131,"○")</f>
        <v>0</v>
      </c>
      <c r="AM131" s="6">
        <f>$AH131</f>
        <v>0</v>
      </c>
      <c r="AP131" s="6">
        <f>COUNTIF(C131:AG131,"確認")</f>
        <v>0</v>
      </c>
      <c r="AT131" s="6">
        <f>COUNTIF(AU131:BY131,"確認")</f>
        <v>0</v>
      </c>
      <c r="AU131" s="1" t="str">
        <f t="shared" ref="AU131:BY131" si="234">IF(AU130=C131,"","確認")</f>
        <v/>
      </c>
      <c r="AV131" s="1" t="str">
        <f t="shared" si="234"/>
        <v/>
      </c>
      <c r="AW131" s="1" t="str">
        <f t="shared" si="234"/>
        <v/>
      </c>
      <c r="AX131" s="1" t="str">
        <f t="shared" si="234"/>
        <v/>
      </c>
      <c r="AY131" s="1" t="str">
        <f t="shared" si="234"/>
        <v/>
      </c>
      <c r="AZ131" s="1" t="str">
        <f t="shared" si="234"/>
        <v/>
      </c>
      <c r="BA131" s="1" t="str">
        <f t="shared" si="234"/>
        <v/>
      </c>
      <c r="BB131" s="1" t="str">
        <f t="shared" si="234"/>
        <v/>
      </c>
      <c r="BC131" s="1" t="str">
        <f t="shared" si="234"/>
        <v/>
      </c>
      <c r="BD131" s="1" t="str">
        <f t="shared" si="234"/>
        <v/>
      </c>
      <c r="BE131" s="1" t="str">
        <f t="shared" si="234"/>
        <v/>
      </c>
      <c r="BF131" s="1" t="str">
        <f t="shared" si="234"/>
        <v/>
      </c>
      <c r="BG131" s="1" t="str">
        <f t="shared" si="234"/>
        <v/>
      </c>
      <c r="BH131" s="1" t="str">
        <f t="shared" si="234"/>
        <v/>
      </c>
      <c r="BI131" s="1" t="str">
        <f t="shared" si="234"/>
        <v/>
      </c>
      <c r="BJ131" s="1" t="str">
        <f t="shared" si="234"/>
        <v/>
      </c>
      <c r="BK131" s="1" t="str">
        <f t="shared" si="234"/>
        <v/>
      </c>
      <c r="BL131" s="1" t="str">
        <f t="shared" si="234"/>
        <v/>
      </c>
      <c r="BM131" s="1" t="str">
        <f t="shared" si="234"/>
        <v/>
      </c>
      <c r="BN131" s="1" t="str">
        <f t="shared" si="234"/>
        <v/>
      </c>
      <c r="BO131" s="1" t="str">
        <f t="shared" si="234"/>
        <v/>
      </c>
      <c r="BP131" s="1" t="str">
        <f t="shared" si="234"/>
        <v/>
      </c>
      <c r="BQ131" s="1" t="str">
        <f t="shared" si="234"/>
        <v/>
      </c>
      <c r="BR131" s="1" t="str">
        <f t="shared" si="234"/>
        <v/>
      </c>
      <c r="BS131" s="1" t="str">
        <f t="shared" si="234"/>
        <v/>
      </c>
      <c r="BT131" s="1" t="str">
        <f t="shared" si="234"/>
        <v/>
      </c>
      <c r="BU131" s="1" t="str">
        <f t="shared" si="234"/>
        <v/>
      </c>
      <c r="BV131" s="1" t="str">
        <f t="shared" si="234"/>
        <v/>
      </c>
      <c r="BW131" s="1" t="str">
        <f t="shared" si="234"/>
        <v/>
      </c>
      <c r="BX131" s="1" t="str">
        <f t="shared" si="234"/>
        <v/>
      </c>
      <c r="BY131" s="1" t="str">
        <f t="shared" si="234"/>
        <v/>
      </c>
      <c r="BZ131" s="1" t="str">
        <f t="shared" ref="BZ131" si="235">IF($AF$2="○",IF(AH129="○",IF(AH130="","○",IF(AH130="○","確認","")),IF(AH130="○","○",IF(AH129="○","",IF(AH130="✕","確認","")))),IF(AH129="○",IF(AH130="","",IF(AH130="○","確認","")),IF(AH129="○","",IF(AH130="✕","確認",""))))</f>
        <v/>
      </c>
    </row>
    <row r="132" spans="1:95" ht="19.5" customHeight="1">
      <c r="C132" s="129" t="str">
        <f>IF(AH128=0,"",B129)</f>
        <v/>
      </c>
      <c r="D132" s="129"/>
      <c r="E132" s="130" t="str">
        <f>IF(AH128=0,"","週休２日")</f>
        <v/>
      </c>
      <c r="F132" s="130"/>
      <c r="G132" s="130" t="str">
        <f>IF(AH128=0,"",IF(SUM(AQ126:AQ128)/AJ128&lt;0.285,IF(SUM(AQ126:AQ128)/AJ128&lt;=AH129/AH128,"達成","未達成"),IF(AH129/AJ128&gt;=SUM(AQ126:AQ128)/AJ128,"達成","未達成")))</f>
        <v/>
      </c>
      <c r="H132" s="130"/>
      <c r="I132" s="131" t="str">
        <f>IF(AH128=0,"","現場閉所率")</f>
        <v/>
      </c>
      <c r="J132" s="131"/>
      <c r="K132" s="132" t="str">
        <f>IF(AH128=0,"",IF(AH128=0,0,ROUNDDOWN(AH129/AH128,4)))</f>
        <v/>
      </c>
      <c r="L132" s="132"/>
      <c r="N132" s="129" t="str">
        <f>IF(AH128=0,"",B130)</f>
        <v/>
      </c>
      <c r="O132" s="129"/>
      <c r="P132" s="130" t="str">
        <f>IF(AH128=0,"","週休２日")</f>
        <v/>
      </c>
      <c r="Q132" s="130"/>
      <c r="R132" s="130" t="str">
        <f>IF(AH128=0,"",IF(SUM(AQ126:AQ128)/AJ128&lt;0.285,IF(SUM(AQ126:AQ128)/AJ128&lt;=AH130/AH128,"達成","未達成"),IF(AH130/AJ128&gt;=SUM(AQ126:AQ128)/AJ128,"達成","未達成")))</f>
        <v/>
      </c>
      <c r="S132" s="130"/>
      <c r="T132" s="131" t="str">
        <f>IF(AH128=0,"","現場閉所率")</f>
        <v/>
      </c>
      <c r="U132" s="131"/>
      <c r="V132" s="132" t="str">
        <f>IF(AH128=0,"",IF(AH128=0,0,ROUNDDOWN(AH130/AH128,4)))</f>
        <v/>
      </c>
      <c r="W132" s="132"/>
      <c r="X132" s="25"/>
      <c r="Y132" s="129" t="str">
        <f>IF($AF$2="○",IF(AH128=0,"",B131),"")</f>
        <v/>
      </c>
      <c r="Z132" s="129"/>
      <c r="AA132" s="130" t="str">
        <f>IF($AF$2="○",IF(AH128=0,"","週休２日"),"")</f>
        <v/>
      </c>
      <c r="AB132" s="130"/>
      <c r="AC132" s="130" t="str">
        <f>IF($AF$2="○",IF(AH128=0,"",IF(SUM(AQ126:AQ128)/AJ128&lt;0.285,IF(SUM(AQ126:AQ128)/AJ128&lt;=AH131/AH128,"達成","未達成"),IF(AH131/AJ128&gt;=SUM(AQ126:AQ128)/AJ128,"達成","未達成"))),"")</f>
        <v/>
      </c>
      <c r="AD132" s="130"/>
      <c r="AE132" s="131" t="str">
        <f>IF($AF$2="○",IF(AH128=0,"","現場閉所率"),"")</f>
        <v/>
      </c>
      <c r="AF132" s="131"/>
      <c r="AG132" s="132" t="str">
        <f>IF($AF$2="○",IF(AH128=0,"",IF(AH128=0,0,ROUNDDOWN(AH131/AH128,4))),"")</f>
        <v/>
      </c>
      <c r="AH132" s="132"/>
      <c r="AQ132" s="24" t="str">
        <f>IF($AF$2="○",AC132,R132)</f>
        <v/>
      </c>
      <c r="AR132" s="24"/>
      <c r="AT132" s="1" t="str">
        <f>IF(AH128&lt;=0,"",IF((SUM(AQ126:AQ128)/AJ128)&lt;=AH130/AH128,"達成","未達成"))</f>
        <v/>
      </c>
    </row>
    <row r="133" spans="1:95" ht="19.5" customHeight="1">
      <c r="A133" s="101" t="str">
        <f t="shared" ref="A133" si="236">IF(MAX(C126:AG126)=$AE$3,"",IF(MAX(C126:AG126)=0,"",MAX(C126:AG126)+1))</f>
        <v/>
      </c>
      <c r="B133" s="101"/>
      <c r="S133" s="102" t="str">
        <f>IF(COUNTIF(C139:AG139,"確認")&gt;0,"入力確認",IF(AH136=0,IF(SUM(AH137:AH139)=0,"","入力確認"),IF($AF$2="",IF(COUNTIF(C139:AG139,"○")+COUNTIF(C139:AG139,"✕")=0,"","現場閉所 実績表に切替必要"),IF(AT139=0,"","変更手続き確認"))))</f>
        <v/>
      </c>
      <c r="T133" s="102"/>
      <c r="U133" s="102"/>
      <c r="V133" s="102"/>
      <c r="W133" s="102"/>
      <c r="X133" s="102"/>
      <c r="Y133" s="102"/>
      <c r="Z133" s="102"/>
      <c r="AA133" s="133" t="s">
        <v>30</v>
      </c>
      <c r="AB133" s="133"/>
      <c r="AC133" s="133"/>
      <c r="AD133" s="133"/>
      <c r="AE133" s="29" t="str">
        <f t="shared" ref="AE133" si="237">$AQ$7</f>
        <v>土</v>
      </c>
      <c r="AF133" s="29" t="str">
        <f t="shared" ref="AF133" si="238">$AQ$8</f>
        <v>日</v>
      </c>
      <c r="AG133" s="26">
        <f t="shared" ref="AG133" si="239">$AQ$6</f>
        <v>0</v>
      </c>
      <c r="AL133" s="14"/>
      <c r="AM133" s="14"/>
      <c r="AN133" s="14"/>
      <c r="AO133" s="14"/>
      <c r="AP133" s="14"/>
      <c r="AQ133" s="14"/>
    </row>
    <row r="134" spans="1:95" ht="19.5" customHeight="1">
      <c r="A134" s="105" t="s">
        <v>20</v>
      </c>
      <c r="B134" s="106"/>
      <c r="C134" s="15" t="str">
        <f>IF($AE$3&lt;A133,"",A133)</f>
        <v/>
      </c>
      <c r="D134" s="15" t="str">
        <f t="shared" ref="D134:G134" si="240">IF($AE$3&lt;=C134,"",IF(MONTH(C134+1)=MONTH(C134),(C134+1),""))</f>
        <v/>
      </c>
      <c r="E134" s="15" t="str">
        <f t="shared" si="240"/>
        <v/>
      </c>
      <c r="F134" s="15" t="str">
        <f t="shared" si="240"/>
        <v/>
      </c>
      <c r="G134" s="15" t="str">
        <f t="shared" si="240"/>
        <v/>
      </c>
      <c r="H134" s="15" t="str">
        <f>IF($AE$3&lt;=G134,"",IF(MONTH(G134+1)=MONTH(G134),(G134+1),""))</f>
        <v/>
      </c>
      <c r="I134" s="15" t="str">
        <f t="shared" ref="I134:AG134" si="241">IF($AE$3&lt;=H134,"",IF(MONTH(H134+1)=MONTH(H134),(H134+1),""))</f>
        <v/>
      </c>
      <c r="J134" s="15" t="str">
        <f t="shared" si="241"/>
        <v/>
      </c>
      <c r="K134" s="15" t="str">
        <f t="shared" si="241"/>
        <v/>
      </c>
      <c r="L134" s="15" t="str">
        <f t="shared" si="241"/>
        <v/>
      </c>
      <c r="M134" s="15" t="str">
        <f t="shared" si="241"/>
        <v/>
      </c>
      <c r="N134" s="15" t="str">
        <f t="shared" si="241"/>
        <v/>
      </c>
      <c r="O134" s="15" t="str">
        <f t="shared" si="241"/>
        <v/>
      </c>
      <c r="P134" s="15" t="str">
        <f t="shared" si="241"/>
        <v/>
      </c>
      <c r="Q134" s="15" t="str">
        <f t="shared" si="241"/>
        <v/>
      </c>
      <c r="R134" s="15" t="str">
        <f t="shared" si="241"/>
        <v/>
      </c>
      <c r="S134" s="15" t="str">
        <f t="shared" si="241"/>
        <v/>
      </c>
      <c r="T134" s="15" t="str">
        <f t="shared" si="241"/>
        <v/>
      </c>
      <c r="U134" s="15" t="str">
        <f t="shared" si="241"/>
        <v/>
      </c>
      <c r="V134" s="15" t="str">
        <f t="shared" si="241"/>
        <v/>
      </c>
      <c r="W134" s="15" t="str">
        <f t="shared" si="241"/>
        <v/>
      </c>
      <c r="X134" s="15" t="str">
        <f t="shared" si="241"/>
        <v/>
      </c>
      <c r="Y134" s="15" t="str">
        <f t="shared" si="241"/>
        <v/>
      </c>
      <c r="Z134" s="15" t="str">
        <f t="shared" si="241"/>
        <v/>
      </c>
      <c r="AA134" s="15" t="str">
        <f t="shared" si="241"/>
        <v/>
      </c>
      <c r="AB134" s="15" t="str">
        <f t="shared" si="241"/>
        <v/>
      </c>
      <c r="AC134" s="15" t="str">
        <f t="shared" si="241"/>
        <v/>
      </c>
      <c r="AD134" s="15" t="str">
        <f t="shared" si="241"/>
        <v/>
      </c>
      <c r="AE134" s="15" t="str">
        <f t="shared" si="241"/>
        <v/>
      </c>
      <c r="AF134" s="15" t="str">
        <f t="shared" si="241"/>
        <v/>
      </c>
      <c r="AG134" s="15" t="str">
        <f t="shared" si="241"/>
        <v/>
      </c>
      <c r="AH134" s="107" t="s">
        <v>27</v>
      </c>
      <c r="AK134" s="16"/>
      <c r="AQ134" s="6">
        <f>COUNTIFS(C136:AG136,"○",C135:AG135,$AQ$7)</f>
        <v>0</v>
      </c>
      <c r="AT134" s="6">
        <v>1</v>
      </c>
      <c r="AU134" s="6">
        <v>2</v>
      </c>
      <c r="AV134" s="6">
        <v>3</v>
      </c>
      <c r="AW134" s="6">
        <v>4</v>
      </c>
      <c r="AX134" s="6">
        <v>5</v>
      </c>
      <c r="AY134" s="6">
        <v>6</v>
      </c>
      <c r="AZ134" s="6">
        <v>7</v>
      </c>
      <c r="BA134" s="6">
        <v>8</v>
      </c>
      <c r="BB134" s="6">
        <v>9</v>
      </c>
      <c r="BC134" s="6">
        <v>10</v>
      </c>
      <c r="BD134" s="6">
        <v>11</v>
      </c>
      <c r="BE134" s="6">
        <v>12</v>
      </c>
      <c r="BF134" s="6">
        <v>13</v>
      </c>
      <c r="BG134" s="6">
        <v>14</v>
      </c>
      <c r="BH134" s="6">
        <v>15</v>
      </c>
      <c r="BI134" s="6">
        <v>16</v>
      </c>
      <c r="BJ134" s="6">
        <v>17</v>
      </c>
      <c r="BK134" s="6">
        <v>18</v>
      </c>
      <c r="BL134" s="6">
        <v>19</v>
      </c>
      <c r="BM134" s="6">
        <v>20</v>
      </c>
      <c r="BN134" s="6">
        <v>21</v>
      </c>
      <c r="BO134" s="6">
        <v>22</v>
      </c>
      <c r="BP134" s="6">
        <v>23</v>
      </c>
      <c r="BQ134" s="6">
        <v>24</v>
      </c>
      <c r="BR134" s="6">
        <v>25</v>
      </c>
      <c r="BS134" s="6">
        <v>26</v>
      </c>
      <c r="BT134" s="6">
        <v>27</v>
      </c>
      <c r="BU134" s="6">
        <v>28</v>
      </c>
      <c r="BV134" s="6">
        <v>29</v>
      </c>
      <c r="BW134" s="6">
        <v>30</v>
      </c>
      <c r="BX134" s="6">
        <v>31</v>
      </c>
      <c r="BY134" s="6">
        <v>32</v>
      </c>
      <c r="BZ134" s="6">
        <v>33</v>
      </c>
      <c r="CA134" s="6">
        <v>34</v>
      </c>
      <c r="CB134" s="6">
        <v>35</v>
      </c>
      <c r="CC134" s="6">
        <v>36</v>
      </c>
      <c r="CD134" s="6">
        <v>37</v>
      </c>
      <c r="CE134" s="6">
        <v>38</v>
      </c>
      <c r="CF134" s="6">
        <v>39</v>
      </c>
      <c r="CG134" s="6">
        <v>40</v>
      </c>
      <c r="CH134" s="6">
        <v>41</v>
      </c>
      <c r="CI134" s="6">
        <v>42</v>
      </c>
      <c r="CJ134" s="6">
        <v>43</v>
      </c>
      <c r="CK134" s="6">
        <v>44</v>
      </c>
      <c r="CL134" s="6">
        <v>45</v>
      </c>
      <c r="CM134" s="6">
        <v>46</v>
      </c>
      <c r="CN134" s="6">
        <v>47</v>
      </c>
      <c r="CO134" s="6">
        <v>48</v>
      </c>
      <c r="CP134" s="6">
        <v>49</v>
      </c>
      <c r="CQ134" s="6">
        <v>50</v>
      </c>
    </row>
    <row r="135" spans="1:95" ht="19.5" customHeight="1">
      <c r="A135" s="105" t="s">
        <v>28</v>
      </c>
      <c r="B135" s="106"/>
      <c r="C135" s="15" t="str">
        <f>IF(C134="","",TEXT(C134,"AAA"))</f>
        <v/>
      </c>
      <c r="D135" s="15" t="str">
        <f t="shared" ref="D135:AG135" si="242">IF(D134="","",TEXT(D134,"AAA"))</f>
        <v/>
      </c>
      <c r="E135" s="15" t="str">
        <f t="shared" si="242"/>
        <v/>
      </c>
      <c r="F135" s="15" t="str">
        <f t="shared" si="242"/>
        <v/>
      </c>
      <c r="G135" s="15" t="str">
        <f t="shared" si="242"/>
        <v/>
      </c>
      <c r="H135" s="15" t="str">
        <f t="shared" si="242"/>
        <v/>
      </c>
      <c r="I135" s="15" t="str">
        <f t="shared" si="242"/>
        <v/>
      </c>
      <c r="J135" s="15" t="str">
        <f t="shared" si="242"/>
        <v/>
      </c>
      <c r="K135" s="15" t="str">
        <f t="shared" si="242"/>
        <v/>
      </c>
      <c r="L135" s="15" t="str">
        <f t="shared" si="242"/>
        <v/>
      </c>
      <c r="M135" s="15" t="str">
        <f t="shared" si="242"/>
        <v/>
      </c>
      <c r="N135" s="15" t="str">
        <f t="shared" si="242"/>
        <v/>
      </c>
      <c r="O135" s="15" t="str">
        <f t="shared" si="242"/>
        <v/>
      </c>
      <c r="P135" s="15" t="str">
        <f t="shared" si="242"/>
        <v/>
      </c>
      <c r="Q135" s="15" t="str">
        <f t="shared" si="242"/>
        <v/>
      </c>
      <c r="R135" s="15" t="str">
        <f t="shared" si="242"/>
        <v/>
      </c>
      <c r="S135" s="15" t="str">
        <f t="shared" si="242"/>
        <v/>
      </c>
      <c r="T135" s="15" t="str">
        <f t="shared" si="242"/>
        <v/>
      </c>
      <c r="U135" s="15" t="str">
        <f t="shared" si="242"/>
        <v/>
      </c>
      <c r="V135" s="15" t="str">
        <f t="shared" si="242"/>
        <v/>
      </c>
      <c r="W135" s="15" t="str">
        <f t="shared" si="242"/>
        <v/>
      </c>
      <c r="X135" s="15" t="str">
        <f t="shared" si="242"/>
        <v/>
      </c>
      <c r="Y135" s="15" t="str">
        <f t="shared" si="242"/>
        <v/>
      </c>
      <c r="Z135" s="15" t="str">
        <f t="shared" si="242"/>
        <v/>
      </c>
      <c r="AA135" s="15" t="str">
        <f t="shared" si="242"/>
        <v/>
      </c>
      <c r="AB135" s="15" t="str">
        <f t="shared" si="242"/>
        <v/>
      </c>
      <c r="AC135" s="15" t="str">
        <f t="shared" si="242"/>
        <v/>
      </c>
      <c r="AD135" s="15" t="str">
        <f t="shared" si="242"/>
        <v/>
      </c>
      <c r="AE135" s="15" t="str">
        <f t="shared" si="242"/>
        <v/>
      </c>
      <c r="AF135" s="15" t="str">
        <f t="shared" si="242"/>
        <v/>
      </c>
      <c r="AG135" s="15" t="str">
        <f t="shared" si="242"/>
        <v/>
      </c>
      <c r="AH135" s="108"/>
      <c r="AQ135" s="6">
        <f>COUNTIFS(C136:AG136,"○",C135:AG135,$AQ$8)</f>
        <v>0</v>
      </c>
      <c r="AT135" s="17" t="str">
        <f>IF($C134&gt;$E$6,"",IF(MAX($C134:$AG134)&lt;$E$6,"",$E$6))</f>
        <v/>
      </c>
      <c r="AU135" s="18" t="str">
        <f>IF($C134&gt;$H$6,"",IF(MAX($C134:$AG134)&lt;$H$6,"",$H$6))</f>
        <v/>
      </c>
      <c r="AV135" s="18" t="str">
        <f>IF($C134&gt;$K$6,"",IF(MAX($C134:$AG134)&lt;$K$6,"",$K$6))</f>
        <v/>
      </c>
      <c r="AW135" s="18" t="str">
        <f>IF($C134&gt;$N$6,"",IF(MAX($C134:$AG134)&lt;$N$6,"",$N$6))</f>
        <v/>
      </c>
      <c r="AX135" s="18" t="str">
        <f>IF($C134&gt;$Q$6,"",IF(MAX($C134:$AG134)&lt;$Q$6,"",$Q$6))</f>
        <v/>
      </c>
      <c r="AY135" s="18" t="str">
        <f>IF($C134&gt;$T$6,"",IF(MAX($C134:$AG134)&lt;$T$6,"",$T$6))</f>
        <v/>
      </c>
      <c r="AZ135" s="18" t="str">
        <f>IF($C134&gt;$W$6,"",IF(MAX($C134:$AG134)&lt;$W$6,"",$W$6))</f>
        <v/>
      </c>
      <c r="BA135" s="18" t="str">
        <f>IF($C134&gt;$Z$6,"",IF(MAX($C134:$AG134)&lt;$Z$6,"",$Z$6))</f>
        <v/>
      </c>
      <c r="BB135" s="18" t="str">
        <f>IF($C134&gt;$AC$6,"",IF(MAX($C134:$AG134)&lt;$AC$6,"",$AC$6))</f>
        <v/>
      </c>
      <c r="BC135" s="18">
        <f>IF($C134&gt;$AF$6,"",IF(MAX($C134:$AG134)&lt;$AF$6,"",$AF$6))</f>
        <v>0</v>
      </c>
      <c r="BD135" s="18">
        <f>IF($C134&gt;$E$7,"",IF(MAX($C134:$AG134)&lt;$E$7,"",$E$7))</f>
        <v>0</v>
      </c>
      <c r="BE135" s="18">
        <f>IF($C134&gt;$H$7,"",IF(MAX($C134:$AG134)&lt;$H$7,"",$H$7))</f>
        <v>0</v>
      </c>
      <c r="BF135" s="18">
        <f>IF($C134&gt;$K$7,"",IF(MAX($C134:$AG134)&lt;$K$7,"",$K$7))</f>
        <v>0</v>
      </c>
      <c r="BG135" s="18">
        <f>IF($C134&gt;$N$7,"",IF(MAX($C134:$AG134)&lt;$N$7,"",$N$7))</f>
        <v>0</v>
      </c>
      <c r="BH135" s="18">
        <f>IF($C134&gt;$Q$7,"",IF(MAX($C134:$AG134)&lt;$Q$7,"",$Q$7))</f>
        <v>0</v>
      </c>
      <c r="BI135" s="18">
        <f>IF($C134&gt;$T$7,"",IF(MAX($C134:$AG134)&lt;$T$7,"",$T$7))</f>
        <v>0</v>
      </c>
      <c r="BJ135" s="18">
        <f>IF($C134&gt;$W$7,"",IF(MAX($C134:$AG134)&lt;$W$7,"",$W$7))</f>
        <v>0</v>
      </c>
      <c r="BK135" s="18">
        <f>IF($C134&gt;$Z$7,"",IF(MAX($C134:$AG134)&lt;$Z$7,"",$Z$7))</f>
        <v>0</v>
      </c>
      <c r="BL135" s="18">
        <f>IF($C134&gt;$AC$7,"",IF(MAX($C134:$AG134)&lt;$AC$7,"",$AC$7))</f>
        <v>0</v>
      </c>
      <c r="BM135" s="18">
        <f>IF($C134&gt;$AF$7,"",IF(MAX($C134:$AG134)&lt;$AF$7,"",$AF$7))</f>
        <v>0</v>
      </c>
      <c r="BN135" s="18">
        <f>IF($C134&gt;$E$8,"",IF(MAX($C134:$AG134)&lt;$E$8,"",$E$8))</f>
        <v>0</v>
      </c>
      <c r="BO135" s="18">
        <f>IF($C134&gt;$H$8,"",IF(MAX($C134:$AG134)&lt;$H$8,"",$H$8))</f>
        <v>0</v>
      </c>
      <c r="BP135" s="18">
        <f>IF($C134&gt;$K$8,"",IF(MAX($C134:$AG134)&lt;$K$8,"",$K$8))</f>
        <v>0</v>
      </c>
      <c r="BQ135" s="18">
        <f>IF($C134&gt;$N$8,"",IF(MAX($C134:$AG134)&lt;$N$8,"",$N$8))</f>
        <v>0</v>
      </c>
      <c r="BR135" s="18">
        <f>IF($C134&gt;$Q$8,"",IF(MAX($C134:$AG134)&lt;$Q$8,"",$Q$8))</f>
        <v>0</v>
      </c>
      <c r="BS135" s="18">
        <f>IF($C134&gt;$T$8,"",IF(MAX($C134:$AG134)&lt;$T$8,"",$T$8))</f>
        <v>0</v>
      </c>
      <c r="BT135" s="18">
        <f>IF($C134&gt;$W$8,"",IF(MAX($C134:$AG134)&lt;$W$8,"",$W$8))</f>
        <v>0</v>
      </c>
      <c r="BU135" s="18">
        <f>IF($C134&gt;$Z$8,"",IF(MAX($C134:$AG134)&lt;$Z$8,"",$Z$8))</f>
        <v>0</v>
      </c>
      <c r="BV135" s="18">
        <f>IF($C134&gt;$AC$8,"",IF(MAX($C134:$AG134)&lt;$AC$8,"",$AC$8))</f>
        <v>0</v>
      </c>
      <c r="BW135" s="18">
        <f>IF($C134&gt;$AF$8,"",IF(MAX($C134:$AG134)&lt;$AF$8,"",$AF$8))</f>
        <v>0</v>
      </c>
      <c r="BX135" s="18">
        <f>IF($C134&gt;$E$9,"",IF(MAX($C134:$AG134)&lt;$E$9,"",$E$9))</f>
        <v>0</v>
      </c>
      <c r="BY135" s="18">
        <f>IF($C134&gt;$H$9,"",IF(MAX($C134:$AG134)&lt;$H$9,"",$H$9))</f>
        <v>0</v>
      </c>
      <c r="BZ135" s="18">
        <f>IF($C134&gt;$K$9,"",IF(MAX($C134:$AG134)&lt;$K$9,"",$K$9))</f>
        <v>0</v>
      </c>
      <c r="CA135" s="18">
        <f>IF($C134&gt;$N$9,"",IF(MAX($C134:$AG134)&lt;$N$9,"",$N$9))</f>
        <v>0</v>
      </c>
      <c r="CB135" s="18">
        <f>IF($C134&gt;$Q$9,"",IF(MAX($C134:$AG134)&lt;$Q$9,"",$Q$9))</f>
        <v>0</v>
      </c>
      <c r="CC135" s="18">
        <f>IF($C134&gt;$T$9,"",IF(MAX($C134:$AG134)&lt;$T$9,"",$T$9))</f>
        <v>0</v>
      </c>
      <c r="CD135" s="18">
        <f>IF($C134&gt;$W$9,"",IF(MAX($C134:$AG134)&lt;$W$9,"",$W$9))</f>
        <v>0</v>
      </c>
      <c r="CE135" s="18">
        <f>IF($C134&gt;$Z$9,"",IF(MAX($C134:$AG134)&lt;$Z$9,"",$Z$9))</f>
        <v>0</v>
      </c>
      <c r="CF135" s="18">
        <f>IF($C134&gt;$AC$9,"",IF(MAX($C134:$AG134)&lt;$AC$9,"",$AC$9))</f>
        <v>0</v>
      </c>
      <c r="CG135" s="18">
        <f>IF($C134&gt;$AF$9,"",IF(MAX($C134:$AG134)&lt;$AF$9,"",$AF$9))</f>
        <v>0</v>
      </c>
      <c r="CH135" s="18">
        <f>IF($C134&gt;$E$10,"",IF(MAX($C134:$AG134)&lt;$E$10,"",$E$10))</f>
        <v>0</v>
      </c>
      <c r="CI135" s="18">
        <f>IF($C134&gt;$H$10,"",IF(MAX($C134:$AG134)&lt;$H$10,"",$H$10))</f>
        <v>0</v>
      </c>
      <c r="CJ135" s="18">
        <f>IF($C134&gt;$K$10,"",IF(MAX($C134:$AG134)&lt;$K$10,"",$K$10))</f>
        <v>0</v>
      </c>
      <c r="CK135" s="18">
        <f>IF($C134&gt;$N$10,"",IF(MAX($C134:$AG134)&lt;$N$10,"",$N$10))</f>
        <v>0</v>
      </c>
      <c r="CL135" s="18">
        <f>IF($C134&gt;$Q$10,"",IF(MAX($C134:$AG134)&lt;$Q$10,"",$Q$10))</f>
        <v>0</v>
      </c>
      <c r="CM135" s="18">
        <f>IF($C134&gt;$T$10,"",IF(MAX($C134:$AG134)&lt;$T$10,"",$T$10))</f>
        <v>0</v>
      </c>
      <c r="CN135" s="18">
        <f>IF($C134&gt;$W$10,"",IF(MAX($C134:$AG134)&lt;$W$10,"",$W$10))</f>
        <v>0</v>
      </c>
      <c r="CO135" s="18">
        <f>IF($C134&gt;$Z$10,"",IF(MAX($C134:$AG134)&lt;$Z$10,"",$Z$10))</f>
        <v>0</v>
      </c>
      <c r="CP135" s="18">
        <f>IF($C134&gt;$AC$10,"",IF(MAX($C134:$AG134)&lt;$AC$10,"",$AC$10))</f>
        <v>0</v>
      </c>
      <c r="CQ135" s="19">
        <f>IF($C134&gt;$AF$10,"",IF(MAX($C134:$AG134)&lt;$AF$10,"",$AF$10))</f>
        <v>0</v>
      </c>
    </row>
    <row r="136" spans="1:95" ht="19.5" customHeight="1">
      <c r="A136" s="134" t="s">
        <v>7</v>
      </c>
      <c r="B136" s="135"/>
      <c r="C136" s="20" t="str">
        <f t="shared" ref="C136:AG136" si="243">IF(C134="","",IF($D$5&lt;=C134,IF($L$5&gt;=C134,IF(COUNT(MATCH(C134,$AT135:$CQ135,0))&gt;0,"","○"),""),""))</f>
        <v/>
      </c>
      <c r="D136" s="20" t="str">
        <f t="shared" si="243"/>
        <v/>
      </c>
      <c r="E136" s="20" t="str">
        <f t="shared" si="243"/>
        <v/>
      </c>
      <c r="F136" s="20" t="str">
        <f t="shared" si="243"/>
        <v/>
      </c>
      <c r="G136" s="20" t="str">
        <f t="shared" si="243"/>
        <v/>
      </c>
      <c r="H136" s="20" t="str">
        <f t="shared" si="243"/>
        <v/>
      </c>
      <c r="I136" s="20" t="str">
        <f t="shared" si="243"/>
        <v/>
      </c>
      <c r="J136" s="20" t="str">
        <f t="shared" si="243"/>
        <v/>
      </c>
      <c r="K136" s="20" t="str">
        <f t="shared" si="243"/>
        <v/>
      </c>
      <c r="L136" s="20" t="str">
        <f t="shared" si="243"/>
        <v/>
      </c>
      <c r="M136" s="20" t="str">
        <f t="shared" si="243"/>
        <v/>
      </c>
      <c r="N136" s="20" t="str">
        <f t="shared" si="243"/>
        <v/>
      </c>
      <c r="O136" s="20" t="str">
        <f t="shared" si="243"/>
        <v/>
      </c>
      <c r="P136" s="20" t="str">
        <f t="shared" si="243"/>
        <v/>
      </c>
      <c r="Q136" s="20" t="str">
        <f t="shared" si="243"/>
        <v/>
      </c>
      <c r="R136" s="20" t="str">
        <f t="shared" si="243"/>
        <v/>
      </c>
      <c r="S136" s="20" t="str">
        <f t="shared" si="243"/>
        <v/>
      </c>
      <c r="T136" s="20" t="str">
        <f t="shared" si="243"/>
        <v/>
      </c>
      <c r="U136" s="20" t="str">
        <f t="shared" si="243"/>
        <v/>
      </c>
      <c r="V136" s="20" t="str">
        <f t="shared" si="243"/>
        <v/>
      </c>
      <c r="W136" s="20" t="str">
        <f t="shared" si="243"/>
        <v/>
      </c>
      <c r="X136" s="20" t="str">
        <f t="shared" si="243"/>
        <v/>
      </c>
      <c r="Y136" s="20" t="str">
        <f t="shared" si="243"/>
        <v/>
      </c>
      <c r="Z136" s="20" t="str">
        <f t="shared" si="243"/>
        <v/>
      </c>
      <c r="AA136" s="20" t="str">
        <f t="shared" si="243"/>
        <v/>
      </c>
      <c r="AB136" s="20" t="str">
        <f t="shared" si="243"/>
        <v/>
      </c>
      <c r="AC136" s="20" t="str">
        <f t="shared" si="243"/>
        <v/>
      </c>
      <c r="AD136" s="20" t="str">
        <f t="shared" si="243"/>
        <v/>
      </c>
      <c r="AE136" s="20" t="str">
        <f t="shared" si="243"/>
        <v/>
      </c>
      <c r="AF136" s="20" t="str">
        <f t="shared" si="243"/>
        <v/>
      </c>
      <c r="AG136" s="20" t="str">
        <f t="shared" si="243"/>
        <v/>
      </c>
      <c r="AH136" s="20">
        <f>COUNTIF(C136:AG136,"○")</f>
        <v>0</v>
      </c>
      <c r="AJ136" s="6">
        <f>$AH136</f>
        <v>0</v>
      </c>
      <c r="AK136" s="21"/>
      <c r="AQ136" s="6">
        <f>COUNTIFS(C136:AG136,"○",C135:AG135,$AQ$6)</f>
        <v>0</v>
      </c>
      <c r="AR136" s="6" t="str">
        <f>IF(AH136=0,"",IF(SUM(AQ134:AQ136)/AJ136&lt;0.285,SUM(AQ134:AQ136)/AJ136*AJ136,ROUNDUP(AH136*0.285,0)))</f>
        <v/>
      </c>
      <c r="BY136" s="22"/>
      <c r="BZ136" s="22"/>
    </row>
    <row r="137" spans="1:95" ht="19.5" customHeight="1">
      <c r="A137" s="36" t="s">
        <v>29</v>
      </c>
      <c r="B137" s="20" t="s">
        <v>8</v>
      </c>
      <c r="C137" s="23" t="str">
        <f t="shared" ref="C137:AG137" si="244">IF(C136="","",IF(C135=$AE133,"○",IF(C135=$AF133,"○",IF(C135=$AG133,"○",""))))</f>
        <v/>
      </c>
      <c r="D137" s="23" t="str">
        <f t="shared" si="244"/>
        <v/>
      </c>
      <c r="E137" s="23" t="str">
        <f t="shared" si="244"/>
        <v/>
      </c>
      <c r="F137" s="23" t="str">
        <f t="shared" si="244"/>
        <v/>
      </c>
      <c r="G137" s="23" t="str">
        <f t="shared" si="244"/>
        <v/>
      </c>
      <c r="H137" s="23" t="str">
        <f t="shared" si="244"/>
        <v/>
      </c>
      <c r="I137" s="23" t="str">
        <f t="shared" si="244"/>
        <v/>
      </c>
      <c r="J137" s="23" t="str">
        <f t="shared" si="244"/>
        <v/>
      </c>
      <c r="K137" s="23" t="str">
        <f t="shared" si="244"/>
        <v/>
      </c>
      <c r="L137" s="23" t="str">
        <f t="shared" si="244"/>
        <v/>
      </c>
      <c r="M137" s="23" t="str">
        <f t="shared" si="244"/>
        <v/>
      </c>
      <c r="N137" s="23" t="str">
        <f t="shared" si="244"/>
        <v/>
      </c>
      <c r="O137" s="23" t="str">
        <f t="shared" si="244"/>
        <v/>
      </c>
      <c r="P137" s="23" t="str">
        <f t="shared" si="244"/>
        <v/>
      </c>
      <c r="Q137" s="23" t="str">
        <f t="shared" si="244"/>
        <v/>
      </c>
      <c r="R137" s="23" t="str">
        <f t="shared" si="244"/>
        <v/>
      </c>
      <c r="S137" s="23" t="str">
        <f t="shared" si="244"/>
        <v/>
      </c>
      <c r="T137" s="23" t="str">
        <f t="shared" si="244"/>
        <v/>
      </c>
      <c r="U137" s="23" t="str">
        <f t="shared" si="244"/>
        <v/>
      </c>
      <c r="V137" s="23" t="str">
        <f t="shared" si="244"/>
        <v/>
      </c>
      <c r="W137" s="23" t="str">
        <f t="shared" si="244"/>
        <v/>
      </c>
      <c r="X137" s="23" t="str">
        <f t="shared" si="244"/>
        <v/>
      </c>
      <c r="Y137" s="23" t="str">
        <f t="shared" si="244"/>
        <v/>
      </c>
      <c r="Z137" s="23" t="str">
        <f t="shared" si="244"/>
        <v/>
      </c>
      <c r="AA137" s="23" t="str">
        <f t="shared" si="244"/>
        <v/>
      </c>
      <c r="AB137" s="23" t="str">
        <f t="shared" si="244"/>
        <v/>
      </c>
      <c r="AC137" s="23" t="str">
        <f t="shared" si="244"/>
        <v/>
      </c>
      <c r="AD137" s="23" t="str">
        <f t="shared" si="244"/>
        <v/>
      </c>
      <c r="AE137" s="23" t="str">
        <f t="shared" si="244"/>
        <v/>
      </c>
      <c r="AF137" s="23" t="str">
        <f t="shared" si="244"/>
        <v/>
      </c>
      <c r="AG137" s="23" t="str">
        <f t="shared" si="244"/>
        <v/>
      </c>
      <c r="AH137" s="20">
        <f t="shared" ref="AH137" si="245">COUNTIF(C137:AG137,"○")</f>
        <v>0</v>
      </c>
      <c r="AK137" s="6">
        <f>$AH137</f>
        <v>0</v>
      </c>
      <c r="AU137" s="30" t="str">
        <f>IF($AE$3&lt;A133,"",A133)</f>
        <v/>
      </c>
      <c r="AV137" s="30" t="str">
        <f t="shared" ref="AV137:BZ137" si="246">IF($AE$3&lt;=C134,"",IF(MONTH(C134+1)=MONTH(C134),(C134+1),""))</f>
        <v/>
      </c>
      <c r="AW137" s="30" t="str">
        <f t="shared" si="246"/>
        <v/>
      </c>
      <c r="AX137" s="30" t="str">
        <f t="shared" si="246"/>
        <v/>
      </c>
      <c r="AY137" s="30" t="str">
        <f t="shared" si="246"/>
        <v/>
      </c>
      <c r="AZ137" s="30" t="str">
        <f t="shared" si="246"/>
        <v/>
      </c>
      <c r="BA137" s="30" t="str">
        <f t="shared" si="246"/>
        <v/>
      </c>
      <c r="BB137" s="30" t="str">
        <f t="shared" si="246"/>
        <v/>
      </c>
      <c r="BC137" s="30" t="str">
        <f t="shared" si="246"/>
        <v/>
      </c>
      <c r="BD137" s="30" t="str">
        <f t="shared" si="246"/>
        <v/>
      </c>
      <c r="BE137" s="30" t="str">
        <f t="shared" si="246"/>
        <v/>
      </c>
      <c r="BF137" s="30" t="str">
        <f t="shared" si="246"/>
        <v/>
      </c>
      <c r="BG137" s="30" t="str">
        <f t="shared" si="246"/>
        <v/>
      </c>
      <c r="BH137" s="30" t="str">
        <f t="shared" si="246"/>
        <v/>
      </c>
      <c r="BI137" s="30" t="str">
        <f t="shared" si="246"/>
        <v/>
      </c>
      <c r="BJ137" s="30" t="str">
        <f t="shared" si="246"/>
        <v/>
      </c>
      <c r="BK137" s="30" t="str">
        <f t="shared" si="246"/>
        <v/>
      </c>
      <c r="BL137" s="30" t="str">
        <f t="shared" si="246"/>
        <v/>
      </c>
      <c r="BM137" s="30" t="str">
        <f t="shared" si="246"/>
        <v/>
      </c>
      <c r="BN137" s="30" t="str">
        <f t="shared" si="246"/>
        <v/>
      </c>
      <c r="BO137" s="30" t="str">
        <f t="shared" si="246"/>
        <v/>
      </c>
      <c r="BP137" s="30" t="str">
        <f t="shared" si="246"/>
        <v/>
      </c>
      <c r="BQ137" s="30" t="str">
        <f t="shared" si="246"/>
        <v/>
      </c>
      <c r="BR137" s="30" t="str">
        <f t="shared" si="246"/>
        <v/>
      </c>
      <c r="BS137" s="30" t="str">
        <f t="shared" si="246"/>
        <v/>
      </c>
      <c r="BT137" s="30" t="str">
        <f t="shared" si="246"/>
        <v/>
      </c>
      <c r="BU137" s="30" t="str">
        <f t="shared" si="246"/>
        <v/>
      </c>
      <c r="BV137" s="30" t="str">
        <f t="shared" si="246"/>
        <v/>
      </c>
      <c r="BW137" s="30" t="str">
        <f t="shared" si="246"/>
        <v/>
      </c>
      <c r="BX137" s="30" t="str">
        <f t="shared" si="246"/>
        <v/>
      </c>
      <c r="BY137" s="30" t="str">
        <f t="shared" si="246"/>
        <v/>
      </c>
      <c r="BZ137" s="30" t="str">
        <f t="shared" si="246"/>
        <v/>
      </c>
    </row>
    <row r="138" spans="1:95" ht="19.5" customHeight="1">
      <c r="A138" s="136"/>
      <c r="B138" s="20" t="s">
        <v>9</v>
      </c>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0">
        <f>AH137+COUNTIF(C138:AG138,"○")-COUNTIF(C138:AG138,"✕")</f>
        <v>0</v>
      </c>
      <c r="AL138" s="6">
        <f>$AH138</f>
        <v>0</v>
      </c>
      <c r="AN138" s="6">
        <f>COUNTIF(C138:AG138,"○")</f>
        <v>0</v>
      </c>
      <c r="AO138" s="6">
        <f>COUNTIF(C138:AG138,"✕")</f>
        <v>0</v>
      </c>
      <c r="AU138" s="1" t="str">
        <f t="shared" ref="AU138:BY138" si="247">IF($AF$2="○",IF(C137="○",IF(C138="","○",IF(C138="○","確認","")),IF(C138="○","○",IF(C137="○","",IF(C138="✕","確認","")))),IF(C137="○",IF(C138="","",IF(C138="○","確認","")),IF(C137="○","",IF(C138="✕","確認",""))))</f>
        <v/>
      </c>
      <c r="AV138" s="1" t="str">
        <f t="shared" si="247"/>
        <v/>
      </c>
      <c r="AW138" s="1" t="str">
        <f t="shared" si="247"/>
        <v/>
      </c>
      <c r="AX138" s="1" t="str">
        <f t="shared" si="247"/>
        <v/>
      </c>
      <c r="AY138" s="1" t="str">
        <f t="shared" si="247"/>
        <v/>
      </c>
      <c r="AZ138" s="1" t="str">
        <f t="shared" si="247"/>
        <v/>
      </c>
      <c r="BA138" s="1" t="str">
        <f t="shared" si="247"/>
        <v/>
      </c>
      <c r="BB138" s="1" t="str">
        <f t="shared" si="247"/>
        <v/>
      </c>
      <c r="BC138" s="1" t="str">
        <f t="shared" si="247"/>
        <v/>
      </c>
      <c r="BD138" s="1" t="str">
        <f t="shared" si="247"/>
        <v/>
      </c>
      <c r="BE138" s="1" t="str">
        <f t="shared" si="247"/>
        <v/>
      </c>
      <c r="BF138" s="1" t="str">
        <f t="shared" si="247"/>
        <v/>
      </c>
      <c r="BG138" s="1" t="str">
        <f t="shared" si="247"/>
        <v/>
      </c>
      <c r="BH138" s="1" t="str">
        <f t="shared" si="247"/>
        <v/>
      </c>
      <c r="BI138" s="1" t="str">
        <f t="shared" si="247"/>
        <v/>
      </c>
      <c r="BJ138" s="1" t="str">
        <f t="shared" si="247"/>
        <v/>
      </c>
      <c r="BK138" s="1" t="str">
        <f t="shared" si="247"/>
        <v/>
      </c>
      <c r="BL138" s="1" t="str">
        <f t="shared" si="247"/>
        <v/>
      </c>
      <c r="BM138" s="1" t="str">
        <f t="shared" si="247"/>
        <v/>
      </c>
      <c r="BN138" s="1" t="str">
        <f t="shared" si="247"/>
        <v/>
      </c>
      <c r="BO138" s="1" t="str">
        <f t="shared" si="247"/>
        <v/>
      </c>
      <c r="BP138" s="1" t="str">
        <f t="shared" si="247"/>
        <v/>
      </c>
      <c r="BQ138" s="1" t="str">
        <f t="shared" si="247"/>
        <v/>
      </c>
      <c r="BR138" s="1" t="str">
        <f t="shared" si="247"/>
        <v/>
      </c>
      <c r="BS138" s="1" t="str">
        <f t="shared" si="247"/>
        <v/>
      </c>
      <c r="BT138" s="1" t="str">
        <f t="shared" si="247"/>
        <v/>
      </c>
      <c r="BU138" s="1" t="str">
        <f t="shared" si="247"/>
        <v/>
      </c>
      <c r="BV138" s="1" t="str">
        <f t="shared" si="247"/>
        <v/>
      </c>
      <c r="BW138" s="1" t="str">
        <f t="shared" si="247"/>
        <v/>
      </c>
      <c r="BX138" s="1" t="str">
        <f t="shared" si="247"/>
        <v/>
      </c>
      <c r="BY138" s="1" t="str">
        <f t="shared" si="247"/>
        <v/>
      </c>
    </row>
    <row r="139" spans="1:95" ht="19.5" customHeight="1">
      <c r="A139" s="137"/>
      <c r="B139" s="20" t="s">
        <v>2</v>
      </c>
      <c r="C139" s="23" t="str">
        <f t="shared" ref="C139:AG139" si="248">IF($AF$2="○",IF(C137="○",IF(C138="","○",IF(C138="○","確認","")),IF(C138="○","○",IF(C137="○","",IF(C138="✕","確認","")))),IF(C137="○",IF(C138="","",IF(C138="○","確認","")),IF(C137="○","",IF(C138="✕","確認",""))))</f>
        <v/>
      </c>
      <c r="D139" s="23" t="str">
        <f t="shared" si="248"/>
        <v/>
      </c>
      <c r="E139" s="23" t="str">
        <f t="shared" si="248"/>
        <v/>
      </c>
      <c r="F139" s="23" t="str">
        <f t="shared" si="248"/>
        <v/>
      </c>
      <c r="G139" s="23" t="str">
        <f t="shared" si="248"/>
        <v/>
      </c>
      <c r="H139" s="23" t="str">
        <f t="shared" si="248"/>
        <v/>
      </c>
      <c r="I139" s="23" t="str">
        <f t="shared" si="248"/>
        <v/>
      </c>
      <c r="J139" s="23" t="str">
        <f t="shared" si="248"/>
        <v/>
      </c>
      <c r="K139" s="23" t="str">
        <f t="shared" si="248"/>
        <v/>
      </c>
      <c r="L139" s="23" t="str">
        <f t="shared" si="248"/>
        <v/>
      </c>
      <c r="M139" s="23" t="str">
        <f t="shared" si="248"/>
        <v/>
      </c>
      <c r="N139" s="23" t="str">
        <f t="shared" si="248"/>
        <v/>
      </c>
      <c r="O139" s="23" t="str">
        <f t="shared" si="248"/>
        <v/>
      </c>
      <c r="P139" s="23" t="str">
        <f t="shared" si="248"/>
        <v/>
      </c>
      <c r="Q139" s="23" t="str">
        <f t="shared" si="248"/>
        <v/>
      </c>
      <c r="R139" s="23" t="str">
        <f t="shared" si="248"/>
        <v/>
      </c>
      <c r="S139" s="23" t="str">
        <f t="shared" si="248"/>
        <v/>
      </c>
      <c r="T139" s="23" t="str">
        <f t="shared" si="248"/>
        <v/>
      </c>
      <c r="U139" s="23" t="str">
        <f t="shared" si="248"/>
        <v/>
      </c>
      <c r="V139" s="23" t="str">
        <f t="shared" si="248"/>
        <v/>
      </c>
      <c r="W139" s="23" t="str">
        <f t="shared" si="248"/>
        <v/>
      </c>
      <c r="X139" s="23" t="str">
        <f t="shared" si="248"/>
        <v/>
      </c>
      <c r="Y139" s="23" t="str">
        <f t="shared" si="248"/>
        <v/>
      </c>
      <c r="Z139" s="23" t="str">
        <f t="shared" si="248"/>
        <v/>
      </c>
      <c r="AA139" s="23" t="str">
        <f t="shared" si="248"/>
        <v/>
      </c>
      <c r="AB139" s="23" t="str">
        <f t="shared" si="248"/>
        <v/>
      </c>
      <c r="AC139" s="23" t="str">
        <f t="shared" si="248"/>
        <v/>
      </c>
      <c r="AD139" s="23" t="str">
        <f t="shared" si="248"/>
        <v/>
      </c>
      <c r="AE139" s="23" t="str">
        <f t="shared" si="248"/>
        <v/>
      </c>
      <c r="AF139" s="23" t="str">
        <f t="shared" si="248"/>
        <v/>
      </c>
      <c r="AG139" s="23" t="str">
        <f t="shared" si="248"/>
        <v/>
      </c>
      <c r="AH139" s="20">
        <f t="shared" ref="AH139" si="249">COUNTIF(C139:AG139,"○")</f>
        <v>0</v>
      </c>
      <c r="AM139" s="6">
        <f>$AH139</f>
        <v>0</v>
      </c>
      <c r="AP139" s="6">
        <f>COUNTIF(C139:AG139,"確認")</f>
        <v>0</v>
      </c>
      <c r="AT139" s="6">
        <f>COUNTIF(AU139:BY139,"確認")</f>
        <v>0</v>
      </c>
      <c r="AU139" s="1" t="str">
        <f t="shared" ref="AU139:BY139" si="250">IF(AU138=C139,"","確認")</f>
        <v/>
      </c>
      <c r="AV139" s="1" t="str">
        <f t="shared" si="250"/>
        <v/>
      </c>
      <c r="AW139" s="1" t="str">
        <f t="shared" si="250"/>
        <v/>
      </c>
      <c r="AX139" s="1" t="str">
        <f t="shared" si="250"/>
        <v/>
      </c>
      <c r="AY139" s="1" t="str">
        <f t="shared" si="250"/>
        <v/>
      </c>
      <c r="AZ139" s="1" t="str">
        <f t="shared" si="250"/>
        <v/>
      </c>
      <c r="BA139" s="1" t="str">
        <f t="shared" si="250"/>
        <v/>
      </c>
      <c r="BB139" s="1" t="str">
        <f t="shared" si="250"/>
        <v/>
      </c>
      <c r="BC139" s="1" t="str">
        <f t="shared" si="250"/>
        <v/>
      </c>
      <c r="BD139" s="1" t="str">
        <f t="shared" si="250"/>
        <v/>
      </c>
      <c r="BE139" s="1" t="str">
        <f t="shared" si="250"/>
        <v/>
      </c>
      <c r="BF139" s="1" t="str">
        <f t="shared" si="250"/>
        <v/>
      </c>
      <c r="BG139" s="1" t="str">
        <f t="shared" si="250"/>
        <v/>
      </c>
      <c r="BH139" s="1" t="str">
        <f t="shared" si="250"/>
        <v/>
      </c>
      <c r="BI139" s="1" t="str">
        <f t="shared" si="250"/>
        <v/>
      </c>
      <c r="BJ139" s="1" t="str">
        <f t="shared" si="250"/>
        <v/>
      </c>
      <c r="BK139" s="1" t="str">
        <f t="shared" si="250"/>
        <v/>
      </c>
      <c r="BL139" s="1" t="str">
        <f t="shared" si="250"/>
        <v/>
      </c>
      <c r="BM139" s="1" t="str">
        <f t="shared" si="250"/>
        <v/>
      </c>
      <c r="BN139" s="1" t="str">
        <f t="shared" si="250"/>
        <v/>
      </c>
      <c r="BO139" s="1" t="str">
        <f t="shared" si="250"/>
        <v/>
      </c>
      <c r="BP139" s="1" t="str">
        <f t="shared" si="250"/>
        <v/>
      </c>
      <c r="BQ139" s="1" t="str">
        <f t="shared" si="250"/>
        <v/>
      </c>
      <c r="BR139" s="1" t="str">
        <f t="shared" si="250"/>
        <v/>
      </c>
      <c r="BS139" s="1" t="str">
        <f t="shared" si="250"/>
        <v/>
      </c>
      <c r="BT139" s="1" t="str">
        <f t="shared" si="250"/>
        <v/>
      </c>
      <c r="BU139" s="1" t="str">
        <f t="shared" si="250"/>
        <v/>
      </c>
      <c r="BV139" s="1" t="str">
        <f t="shared" si="250"/>
        <v/>
      </c>
      <c r="BW139" s="1" t="str">
        <f t="shared" si="250"/>
        <v/>
      </c>
      <c r="BX139" s="1" t="str">
        <f t="shared" si="250"/>
        <v/>
      </c>
      <c r="BY139" s="1" t="str">
        <f t="shared" si="250"/>
        <v/>
      </c>
      <c r="BZ139" s="1" t="str">
        <f t="shared" ref="BZ139" si="251">IF($AF$2="○",IF(AH137="○",IF(AH138="","○",IF(AH138="○","確認","")),IF(AH138="○","○",IF(AH137="○","",IF(AH138="✕","確認","")))),IF(AH137="○",IF(AH138="","",IF(AH138="○","確認","")),IF(AH137="○","",IF(AH138="✕","確認",""))))</f>
        <v/>
      </c>
    </row>
    <row r="140" spans="1:95" ht="19.5" customHeight="1">
      <c r="C140" s="129" t="str">
        <f>IF(AH136=0,"",B137)</f>
        <v/>
      </c>
      <c r="D140" s="129"/>
      <c r="E140" s="130" t="str">
        <f>IF(AH136=0,"","週休２日")</f>
        <v/>
      </c>
      <c r="F140" s="130"/>
      <c r="G140" s="130" t="str">
        <f>IF(AH136=0,"",IF(SUM(AQ134:AQ136)/AJ136&lt;0.285,IF(SUM(AQ134:AQ136)/AJ136&lt;=AH137/AH136,"達成","未達成"),IF(AH137/AJ136&gt;=SUM(AQ134:AQ136)/AJ136,"達成","未達成")))</f>
        <v/>
      </c>
      <c r="H140" s="130"/>
      <c r="I140" s="131" t="str">
        <f>IF(AH136=0,"","現場閉所率")</f>
        <v/>
      </c>
      <c r="J140" s="131"/>
      <c r="K140" s="132" t="str">
        <f>IF(AH136=0,"",IF(AH136=0,0,ROUNDDOWN(AH137/AH136,4)))</f>
        <v/>
      </c>
      <c r="L140" s="132"/>
      <c r="N140" s="129" t="str">
        <f>IF(AH136=0,"",B138)</f>
        <v/>
      </c>
      <c r="O140" s="129"/>
      <c r="P140" s="130" t="str">
        <f>IF(AH136=0,"","週休２日")</f>
        <v/>
      </c>
      <c r="Q140" s="130"/>
      <c r="R140" s="130" t="str">
        <f>IF(AH136=0,"",IF(SUM(AQ134:AQ136)/AJ136&lt;0.285,IF(SUM(AQ134:AQ136)/AJ136&lt;=AH138/AH136,"達成","未達成"),IF(AH138/AJ136&gt;=SUM(AQ134:AQ136)/AJ136,"達成","未達成")))</f>
        <v/>
      </c>
      <c r="S140" s="130"/>
      <c r="T140" s="131" t="str">
        <f>IF(AH136=0,"","現場閉所率")</f>
        <v/>
      </c>
      <c r="U140" s="131"/>
      <c r="V140" s="132" t="str">
        <f>IF(AH136=0,"",IF(AH136=0,0,ROUNDDOWN(AH138/AH136,4)))</f>
        <v/>
      </c>
      <c r="W140" s="132"/>
      <c r="X140" s="25"/>
      <c r="Y140" s="129" t="str">
        <f>IF($AF$2="○",IF(AH136=0,"",B139),"")</f>
        <v/>
      </c>
      <c r="Z140" s="129"/>
      <c r="AA140" s="130" t="str">
        <f>IF($AF$2="○",IF(AH136=0,"","週休２日"),"")</f>
        <v/>
      </c>
      <c r="AB140" s="130"/>
      <c r="AC140" s="130" t="str">
        <f>IF($AF$2="○",IF(AH136=0,"",IF(SUM(AQ134:AQ136)/AJ136&lt;0.285,IF(SUM(AQ134:AQ136)/AJ136&lt;=AH139/AH136,"達成","未達成"),IF(AH139/AJ136&gt;=SUM(AQ134:AQ136)/AJ136,"達成","未達成"))),"")</f>
        <v/>
      </c>
      <c r="AD140" s="130"/>
      <c r="AE140" s="131" t="str">
        <f>IF($AF$2="○",IF(AH136=0,"","現場閉所率"),"")</f>
        <v/>
      </c>
      <c r="AF140" s="131"/>
      <c r="AG140" s="132" t="str">
        <f>IF($AF$2="○",IF(AH136=0,"",IF(AH136=0,0,ROUNDDOWN(AH139/AH136,4))),"")</f>
        <v/>
      </c>
      <c r="AH140" s="132"/>
      <c r="AQ140" s="24" t="str">
        <f>IF($AF$2="○",AC140,R140)</f>
        <v/>
      </c>
      <c r="AR140" s="24"/>
      <c r="AT140" s="1" t="str">
        <f>IF(AH136&lt;=0,"",IF((SUM(AQ134:AQ136)/AJ136)&lt;=AH138/AH136,"達成","未達成"))</f>
        <v/>
      </c>
    </row>
    <row r="141" spans="1:95" ht="19.5" customHeight="1">
      <c r="A141" s="101" t="str">
        <f t="shared" ref="A141" si="252">IF(MAX(C134:AG134)=$AE$3,"",IF(MAX(C134:AG134)=0,"",MAX(C134:AG134)+1))</f>
        <v/>
      </c>
      <c r="B141" s="101"/>
      <c r="S141" s="102" t="str">
        <f>IF(COUNTIF(C147:AG147,"確認")&gt;0,"入力確認",IF(AH144=0,IF(SUM(AH145:AH147)=0,"","入力確認"),IF($AF$2="",IF(COUNTIF(C147:AG147,"○")+COUNTIF(C147:AG147,"✕")=0,"","現場閉所 実績表に切替必要"),IF(AT147=0,"","変更手続き確認"))))</f>
        <v/>
      </c>
      <c r="T141" s="102"/>
      <c r="U141" s="102"/>
      <c r="V141" s="102"/>
      <c r="W141" s="102"/>
      <c r="X141" s="102"/>
      <c r="Y141" s="102"/>
      <c r="Z141" s="102"/>
      <c r="AA141" s="133" t="s">
        <v>30</v>
      </c>
      <c r="AB141" s="133"/>
      <c r="AC141" s="133"/>
      <c r="AD141" s="133"/>
      <c r="AE141" s="29" t="str">
        <f t="shared" ref="AE141" si="253">$AQ$7</f>
        <v>土</v>
      </c>
      <c r="AF141" s="29" t="str">
        <f t="shared" ref="AF141" si="254">$AQ$8</f>
        <v>日</v>
      </c>
      <c r="AG141" s="26">
        <f t="shared" ref="AG141" si="255">$AQ$6</f>
        <v>0</v>
      </c>
      <c r="AL141" s="14"/>
      <c r="AM141" s="14"/>
      <c r="AN141" s="14"/>
      <c r="AO141" s="14"/>
      <c r="AP141" s="14"/>
      <c r="AQ141" s="14"/>
    </row>
    <row r="142" spans="1:95" ht="19.5" customHeight="1">
      <c r="A142" s="105" t="s">
        <v>20</v>
      </c>
      <c r="B142" s="106"/>
      <c r="C142" s="15" t="str">
        <f>IF($AE$3&lt;A141,"",A141)</f>
        <v/>
      </c>
      <c r="D142" s="15" t="str">
        <f t="shared" ref="D142:G142" si="256">IF($AE$3&lt;=C142,"",IF(MONTH(C142+1)=MONTH(C142),(C142+1),""))</f>
        <v/>
      </c>
      <c r="E142" s="15" t="str">
        <f t="shared" si="256"/>
        <v/>
      </c>
      <c r="F142" s="15" t="str">
        <f t="shared" si="256"/>
        <v/>
      </c>
      <c r="G142" s="15" t="str">
        <f t="shared" si="256"/>
        <v/>
      </c>
      <c r="H142" s="15" t="str">
        <f>IF($AE$3&lt;=G142,"",IF(MONTH(G142+1)=MONTH(G142),(G142+1),""))</f>
        <v/>
      </c>
      <c r="I142" s="15" t="str">
        <f t="shared" ref="I142:AG142" si="257">IF($AE$3&lt;=H142,"",IF(MONTH(H142+1)=MONTH(H142),(H142+1),""))</f>
        <v/>
      </c>
      <c r="J142" s="15" t="str">
        <f t="shared" si="257"/>
        <v/>
      </c>
      <c r="K142" s="15" t="str">
        <f t="shared" si="257"/>
        <v/>
      </c>
      <c r="L142" s="15" t="str">
        <f t="shared" si="257"/>
        <v/>
      </c>
      <c r="M142" s="15" t="str">
        <f t="shared" si="257"/>
        <v/>
      </c>
      <c r="N142" s="15" t="str">
        <f t="shared" si="257"/>
        <v/>
      </c>
      <c r="O142" s="15" t="str">
        <f t="shared" si="257"/>
        <v/>
      </c>
      <c r="P142" s="15" t="str">
        <f t="shared" si="257"/>
        <v/>
      </c>
      <c r="Q142" s="15" t="str">
        <f t="shared" si="257"/>
        <v/>
      </c>
      <c r="R142" s="15" t="str">
        <f t="shared" si="257"/>
        <v/>
      </c>
      <c r="S142" s="15" t="str">
        <f t="shared" si="257"/>
        <v/>
      </c>
      <c r="T142" s="15" t="str">
        <f t="shared" si="257"/>
        <v/>
      </c>
      <c r="U142" s="15" t="str">
        <f t="shared" si="257"/>
        <v/>
      </c>
      <c r="V142" s="15" t="str">
        <f t="shared" si="257"/>
        <v/>
      </c>
      <c r="W142" s="15" t="str">
        <f t="shared" si="257"/>
        <v/>
      </c>
      <c r="X142" s="15" t="str">
        <f t="shared" si="257"/>
        <v/>
      </c>
      <c r="Y142" s="15" t="str">
        <f t="shared" si="257"/>
        <v/>
      </c>
      <c r="Z142" s="15" t="str">
        <f t="shared" si="257"/>
        <v/>
      </c>
      <c r="AA142" s="15" t="str">
        <f t="shared" si="257"/>
        <v/>
      </c>
      <c r="AB142" s="15" t="str">
        <f t="shared" si="257"/>
        <v/>
      </c>
      <c r="AC142" s="15" t="str">
        <f t="shared" si="257"/>
        <v/>
      </c>
      <c r="AD142" s="15" t="str">
        <f t="shared" si="257"/>
        <v/>
      </c>
      <c r="AE142" s="15" t="str">
        <f t="shared" si="257"/>
        <v/>
      </c>
      <c r="AF142" s="15" t="str">
        <f t="shared" si="257"/>
        <v/>
      </c>
      <c r="AG142" s="15" t="str">
        <f t="shared" si="257"/>
        <v/>
      </c>
      <c r="AH142" s="107" t="s">
        <v>27</v>
      </c>
      <c r="AK142" s="16"/>
      <c r="AQ142" s="6">
        <f>COUNTIFS(C144:AG144,"○",C143:AG143,$AQ$7)</f>
        <v>0</v>
      </c>
      <c r="AT142" s="6">
        <v>1</v>
      </c>
      <c r="AU142" s="6">
        <v>2</v>
      </c>
      <c r="AV142" s="6">
        <v>3</v>
      </c>
      <c r="AW142" s="6">
        <v>4</v>
      </c>
      <c r="AX142" s="6">
        <v>5</v>
      </c>
      <c r="AY142" s="6">
        <v>6</v>
      </c>
      <c r="AZ142" s="6">
        <v>7</v>
      </c>
      <c r="BA142" s="6">
        <v>8</v>
      </c>
      <c r="BB142" s="6">
        <v>9</v>
      </c>
      <c r="BC142" s="6">
        <v>10</v>
      </c>
      <c r="BD142" s="6">
        <v>11</v>
      </c>
      <c r="BE142" s="6">
        <v>12</v>
      </c>
      <c r="BF142" s="6">
        <v>13</v>
      </c>
      <c r="BG142" s="6">
        <v>14</v>
      </c>
      <c r="BH142" s="6">
        <v>15</v>
      </c>
      <c r="BI142" s="6">
        <v>16</v>
      </c>
      <c r="BJ142" s="6">
        <v>17</v>
      </c>
      <c r="BK142" s="6">
        <v>18</v>
      </c>
      <c r="BL142" s="6">
        <v>19</v>
      </c>
      <c r="BM142" s="6">
        <v>20</v>
      </c>
      <c r="BN142" s="6">
        <v>21</v>
      </c>
      <c r="BO142" s="6">
        <v>22</v>
      </c>
      <c r="BP142" s="6">
        <v>23</v>
      </c>
      <c r="BQ142" s="6">
        <v>24</v>
      </c>
      <c r="BR142" s="6">
        <v>25</v>
      </c>
      <c r="BS142" s="6">
        <v>26</v>
      </c>
      <c r="BT142" s="6">
        <v>27</v>
      </c>
      <c r="BU142" s="6">
        <v>28</v>
      </c>
      <c r="BV142" s="6">
        <v>29</v>
      </c>
      <c r="BW142" s="6">
        <v>30</v>
      </c>
      <c r="BX142" s="6">
        <v>31</v>
      </c>
      <c r="BY142" s="6">
        <v>32</v>
      </c>
      <c r="BZ142" s="6">
        <v>33</v>
      </c>
      <c r="CA142" s="6">
        <v>34</v>
      </c>
      <c r="CB142" s="6">
        <v>35</v>
      </c>
      <c r="CC142" s="6">
        <v>36</v>
      </c>
      <c r="CD142" s="6">
        <v>37</v>
      </c>
      <c r="CE142" s="6">
        <v>38</v>
      </c>
      <c r="CF142" s="6">
        <v>39</v>
      </c>
      <c r="CG142" s="6">
        <v>40</v>
      </c>
      <c r="CH142" s="6">
        <v>41</v>
      </c>
      <c r="CI142" s="6">
        <v>42</v>
      </c>
      <c r="CJ142" s="6">
        <v>43</v>
      </c>
      <c r="CK142" s="6">
        <v>44</v>
      </c>
      <c r="CL142" s="6">
        <v>45</v>
      </c>
      <c r="CM142" s="6">
        <v>46</v>
      </c>
      <c r="CN142" s="6">
        <v>47</v>
      </c>
      <c r="CO142" s="6">
        <v>48</v>
      </c>
      <c r="CP142" s="6">
        <v>49</v>
      </c>
      <c r="CQ142" s="6">
        <v>50</v>
      </c>
    </row>
    <row r="143" spans="1:95" ht="19.5" customHeight="1">
      <c r="A143" s="105" t="s">
        <v>28</v>
      </c>
      <c r="B143" s="106"/>
      <c r="C143" s="15" t="str">
        <f>IF(C142="","",TEXT(C142,"AAA"))</f>
        <v/>
      </c>
      <c r="D143" s="15" t="str">
        <f t="shared" ref="D143:AG143" si="258">IF(D142="","",TEXT(D142,"AAA"))</f>
        <v/>
      </c>
      <c r="E143" s="15" t="str">
        <f t="shared" si="258"/>
        <v/>
      </c>
      <c r="F143" s="15" t="str">
        <f t="shared" si="258"/>
        <v/>
      </c>
      <c r="G143" s="15" t="str">
        <f t="shared" si="258"/>
        <v/>
      </c>
      <c r="H143" s="15" t="str">
        <f t="shared" si="258"/>
        <v/>
      </c>
      <c r="I143" s="15" t="str">
        <f t="shared" si="258"/>
        <v/>
      </c>
      <c r="J143" s="15" t="str">
        <f t="shared" si="258"/>
        <v/>
      </c>
      <c r="K143" s="15" t="str">
        <f t="shared" si="258"/>
        <v/>
      </c>
      <c r="L143" s="15" t="str">
        <f t="shared" si="258"/>
        <v/>
      </c>
      <c r="M143" s="15" t="str">
        <f t="shared" si="258"/>
        <v/>
      </c>
      <c r="N143" s="15" t="str">
        <f t="shared" si="258"/>
        <v/>
      </c>
      <c r="O143" s="15" t="str">
        <f t="shared" si="258"/>
        <v/>
      </c>
      <c r="P143" s="15" t="str">
        <f t="shared" si="258"/>
        <v/>
      </c>
      <c r="Q143" s="15" t="str">
        <f t="shared" si="258"/>
        <v/>
      </c>
      <c r="R143" s="15" t="str">
        <f t="shared" si="258"/>
        <v/>
      </c>
      <c r="S143" s="15" t="str">
        <f t="shared" si="258"/>
        <v/>
      </c>
      <c r="T143" s="15" t="str">
        <f t="shared" si="258"/>
        <v/>
      </c>
      <c r="U143" s="15" t="str">
        <f t="shared" si="258"/>
        <v/>
      </c>
      <c r="V143" s="15" t="str">
        <f t="shared" si="258"/>
        <v/>
      </c>
      <c r="W143" s="15" t="str">
        <f t="shared" si="258"/>
        <v/>
      </c>
      <c r="X143" s="15" t="str">
        <f t="shared" si="258"/>
        <v/>
      </c>
      <c r="Y143" s="15" t="str">
        <f t="shared" si="258"/>
        <v/>
      </c>
      <c r="Z143" s="15" t="str">
        <f t="shared" si="258"/>
        <v/>
      </c>
      <c r="AA143" s="15" t="str">
        <f t="shared" si="258"/>
        <v/>
      </c>
      <c r="AB143" s="15" t="str">
        <f t="shared" si="258"/>
        <v/>
      </c>
      <c r="AC143" s="15" t="str">
        <f t="shared" si="258"/>
        <v/>
      </c>
      <c r="AD143" s="15" t="str">
        <f t="shared" si="258"/>
        <v/>
      </c>
      <c r="AE143" s="15" t="str">
        <f t="shared" si="258"/>
        <v/>
      </c>
      <c r="AF143" s="15" t="str">
        <f t="shared" si="258"/>
        <v/>
      </c>
      <c r="AG143" s="15" t="str">
        <f t="shared" si="258"/>
        <v/>
      </c>
      <c r="AH143" s="108"/>
      <c r="AQ143" s="6">
        <f>COUNTIFS(C144:AG144,"○",C143:AG143,$AQ$8)</f>
        <v>0</v>
      </c>
      <c r="AT143" s="17" t="str">
        <f>IF($C142&gt;$E$6,"",IF(MAX($C142:$AG142)&lt;$E$6,"",$E$6))</f>
        <v/>
      </c>
      <c r="AU143" s="18" t="str">
        <f>IF($C142&gt;$H$6,"",IF(MAX($C142:$AG142)&lt;$H$6,"",$H$6))</f>
        <v/>
      </c>
      <c r="AV143" s="18" t="str">
        <f>IF($C142&gt;$K$6,"",IF(MAX($C142:$AG142)&lt;$K$6,"",$K$6))</f>
        <v/>
      </c>
      <c r="AW143" s="18" t="str">
        <f>IF($C142&gt;$N$6,"",IF(MAX($C142:$AG142)&lt;$N$6,"",$N$6))</f>
        <v/>
      </c>
      <c r="AX143" s="18" t="str">
        <f>IF($C142&gt;$Q$6,"",IF(MAX($C142:$AG142)&lt;$Q$6,"",$Q$6))</f>
        <v/>
      </c>
      <c r="AY143" s="18" t="str">
        <f>IF($C142&gt;$T$6,"",IF(MAX($C142:$AG142)&lt;$T$6,"",$T$6))</f>
        <v/>
      </c>
      <c r="AZ143" s="18" t="str">
        <f>IF($C142&gt;$W$6,"",IF(MAX($C142:$AG142)&lt;$W$6,"",$W$6))</f>
        <v/>
      </c>
      <c r="BA143" s="18" t="str">
        <f>IF($C142&gt;$Z$6,"",IF(MAX($C142:$AG142)&lt;$Z$6,"",$Z$6))</f>
        <v/>
      </c>
      <c r="BB143" s="18" t="str">
        <f>IF($C142&gt;$AC$6,"",IF(MAX($C142:$AG142)&lt;$AC$6,"",$AC$6))</f>
        <v/>
      </c>
      <c r="BC143" s="18">
        <f>IF($C142&gt;$AF$6,"",IF(MAX($C142:$AG142)&lt;$AF$6,"",$AF$6))</f>
        <v>0</v>
      </c>
      <c r="BD143" s="18">
        <f>IF($C142&gt;$E$7,"",IF(MAX($C142:$AG142)&lt;$E$7,"",$E$7))</f>
        <v>0</v>
      </c>
      <c r="BE143" s="18">
        <f>IF($C142&gt;$H$7,"",IF(MAX($C142:$AG142)&lt;$H$7,"",$H$7))</f>
        <v>0</v>
      </c>
      <c r="BF143" s="18">
        <f>IF($C142&gt;$K$7,"",IF(MAX($C142:$AG142)&lt;$K$7,"",$K$7))</f>
        <v>0</v>
      </c>
      <c r="BG143" s="18">
        <f>IF($C142&gt;$N$7,"",IF(MAX($C142:$AG142)&lt;$N$7,"",$N$7))</f>
        <v>0</v>
      </c>
      <c r="BH143" s="18">
        <f>IF($C142&gt;$Q$7,"",IF(MAX($C142:$AG142)&lt;$Q$7,"",$Q$7))</f>
        <v>0</v>
      </c>
      <c r="BI143" s="18">
        <f>IF($C142&gt;$T$7,"",IF(MAX($C142:$AG142)&lt;$T$7,"",$T$7))</f>
        <v>0</v>
      </c>
      <c r="BJ143" s="18">
        <f>IF($C142&gt;$W$7,"",IF(MAX($C142:$AG142)&lt;$W$7,"",$W$7))</f>
        <v>0</v>
      </c>
      <c r="BK143" s="18">
        <f>IF($C142&gt;$Z$7,"",IF(MAX($C142:$AG142)&lt;$Z$7,"",$Z$7))</f>
        <v>0</v>
      </c>
      <c r="BL143" s="18">
        <f>IF($C142&gt;$AC$7,"",IF(MAX($C142:$AG142)&lt;$AC$7,"",$AC$7))</f>
        <v>0</v>
      </c>
      <c r="BM143" s="18">
        <f>IF($C142&gt;$AF$7,"",IF(MAX($C142:$AG142)&lt;$AF$7,"",$AF$7))</f>
        <v>0</v>
      </c>
      <c r="BN143" s="18">
        <f>IF($C142&gt;$E$8,"",IF(MAX($C142:$AG142)&lt;$E$8,"",$E$8))</f>
        <v>0</v>
      </c>
      <c r="BO143" s="18">
        <f>IF($C142&gt;$H$8,"",IF(MAX($C142:$AG142)&lt;$H$8,"",$H$8))</f>
        <v>0</v>
      </c>
      <c r="BP143" s="18">
        <f>IF($C142&gt;$K$8,"",IF(MAX($C142:$AG142)&lt;$K$8,"",$K$8))</f>
        <v>0</v>
      </c>
      <c r="BQ143" s="18">
        <f>IF($C142&gt;$N$8,"",IF(MAX($C142:$AG142)&lt;$N$8,"",$N$8))</f>
        <v>0</v>
      </c>
      <c r="BR143" s="18">
        <f>IF($C142&gt;$Q$8,"",IF(MAX($C142:$AG142)&lt;$Q$8,"",$Q$8))</f>
        <v>0</v>
      </c>
      <c r="BS143" s="18">
        <f>IF($C142&gt;$T$8,"",IF(MAX($C142:$AG142)&lt;$T$8,"",$T$8))</f>
        <v>0</v>
      </c>
      <c r="BT143" s="18">
        <f>IF($C142&gt;$W$8,"",IF(MAX($C142:$AG142)&lt;$W$8,"",$W$8))</f>
        <v>0</v>
      </c>
      <c r="BU143" s="18">
        <f>IF($C142&gt;$Z$8,"",IF(MAX($C142:$AG142)&lt;$Z$8,"",$Z$8))</f>
        <v>0</v>
      </c>
      <c r="BV143" s="18">
        <f>IF($C142&gt;$AC$8,"",IF(MAX($C142:$AG142)&lt;$AC$8,"",$AC$8))</f>
        <v>0</v>
      </c>
      <c r="BW143" s="18">
        <f>IF($C142&gt;$AF$8,"",IF(MAX($C142:$AG142)&lt;$AF$8,"",$AF$8))</f>
        <v>0</v>
      </c>
      <c r="BX143" s="18">
        <f>IF($C142&gt;$E$9,"",IF(MAX($C142:$AG142)&lt;$E$9,"",$E$9))</f>
        <v>0</v>
      </c>
      <c r="BY143" s="18">
        <f>IF($C142&gt;$H$9,"",IF(MAX($C142:$AG142)&lt;$H$9,"",$H$9))</f>
        <v>0</v>
      </c>
      <c r="BZ143" s="18">
        <f>IF($C142&gt;$K$9,"",IF(MAX($C142:$AG142)&lt;$K$9,"",$K$9))</f>
        <v>0</v>
      </c>
      <c r="CA143" s="18">
        <f>IF($C142&gt;$N$9,"",IF(MAX($C142:$AG142)&lt;$N$9,"",$N$9))</f>
        <v>0</v>
      </c>
      <c r="CB143" s="18">
        <f>IF($C142&gt;$Q$9,"",IF(MAX($C142:$AG142)&lt;$Q$9,"",$Q$9))</f>
        <v>0</v>
      </c>
      <c r="CC143" s="18">
        <f>IF($C142&gt;$T$9,"",IF(MAX($C142:$AG142)&lt;$T$9,"",$T$9))</f>
        <v>0</v>
      </c>
      <c r="CD143" s="18">
        <f>IF($C142&gt;$W$9,"",IF(MAX($C142:$AG142)&lt;$W$9,"",$W$9))</f>
        <v>0</v>
      </c>
      <c r="CE143" s="18">
        <f>IF($C142&gt;$Z$9,"",IF(MAX($C142:$AG142)&lt;$Z$9,"",$Z$9))</f>
        <v>0</v>
      </c>
      <c r="CF143" s="18">
        <f>IF($C142&gt;$AC$9,"",IF(MAX($C142:$AG142)&lt;$AC$9,"",$AC$9))</f>
        <v>0</v>
      </c>
      <c r="CG143" s="18">
        <f>IF($C142&gt;$AF$9,"",IF(MAX($C142:$AG142)&lt;$AF$9,"",$AF$9))</f>
        <v>0</v>
      </c>
      <c r="CH143" s="18">
        <f>IF($C142&gt;$E$10,"",IF(MAX($C142:$AG142)&lt;$E$10,"",$E$10))</f>
        <v>0</v>
      </c>
      <c r="CI143" s="18">
        <f>IF($C142&gt;$H$10,"",IF(MAX($C142:$AG142)&lt;$H$10,"",$H$10))</f>
        <v>0</v>
      </c>
      <c r="CJ143" s="18">
        <f>IF($C142&gt;$K$10,"",IF(MAX($C142:$AG142)&lt;$K$10,"",$K$10))</f>
        <v>0</v>
      </c>
      <c r="CK143" s="18">
        <f>IF($C142&gt;$N$10,"",IF(MAX($C142:$AG142)&lt;$N$10,"",$N$10))</f>
        <v>0</v>
      </c>
      <c r="CL143" s="18">
        <f>IF($C142&gt;$Q$10,"",IF(MAX($C142:$AG142)&lt;$Q$10,"",$Q$10))</f>
        <v>0</v>
      </c>
      <c r="CM143" s="18">
        <f>IF($C142&gt;$T$10,"",IF(MAX($C142:$AG142)&lt;$T$10,"",$T$10))</f>
        <v>0</v>
      </c>
      <c r="CN143" s="18">
        <f>IF($C142&gt;$W$10,"",IF(MAX($C142:$AG142)&lt;$W$10,"",$W$10))</f>
        <v>0</v>
      </c>
      <c r="CO143" s="18">
        <f>IF($C142&gt;$Z$10,"",IF(MAX($C142:$AG142)&lt;$Z$10,"",$Z$10))</f>
        <v>0</v>
      </c>
      <c r="CP143" s="18">
        <f>IF($C142&gt;$AC$10,"",IF(MAX($C142:$AG142)&lt;$AC$10,"",$AC$10))</f>
        <v>0</v>
      </c>
      <c r="CQ143" s="19">
        <f>IF($C142&gt;$AF$10,"",IF(MAX($C142:$AG142)&lt;$AF$10,"",$AF$10))</f>
        <v>0</v>
      </c>
    </row>
    <row r="144" spans="1:95" ht="19.5" customHeight="1">
      <c r="A144" s="134" t="s">
        <v>7</v>
      </c>
      <c r="B144" s="135"/>
      <c r="C144" s="20" t="str">
        <f t="shared" ref="C144:AG144" si="259">IF(C142="","",IF($D$5&lt;=C142,IF($L$5&gt;=C142,IF(COUNT(MATCH(C142,$AT143:$CQ143,0))&gt;0,"","○"),""),""))</f>
        <v/>
      </c>
      <c r="D144" s="20" t="str">
        <f t="shared" si="259"/>
        <v/>
      </c>
      <c r="E144" s="20" t="str">
        <f t="shared" si="259"/>
        <v/>
      </c>
      <c r="F144" s="20" t="str">
        <f t="shared" si="259"/>
        <v/>
      </c>
      <c r="G144" s="20" t="str">
        <f t="shared" si="259"/>
        <v/>
      </c>
      <c r="H144" s="20" t="str">
        <f t="shared" si="259"/>
        <v/>
      </c>
      <c r="I144" s="20" t="str">
        <f t="shared" si="259"/>
        <v/>
      </c>
      <c r="J144" s="20" t="str">
        <f t="shared" si="259"/>
        <v/>
      </c>
      <c r="K144" s="20" t="str">
        <f t="shared" si="259"/>
        <v/>
      </c>
      <c r="L144" s="20" t="str">
        <f t="shared" si="259"/>
        <v/>
      </c>
      <c r="M144" s="20" t="str">
        <f t="shared" si="259"/>
        <v/>
      </c>
      <c r="N144" s="20" t="str">
        <f t="shared" si="259"/>
        <v/>
      </c>
      <c r="O144" s="20" t="str">
        <f t="shared" si="259"/>
        <v/>
      </c>
      <c r="P144" s="20" t="str">
        <f t="shared" si="259"/>
        <v/>
      </c>
      <c r="Q144" s="20" t="str">
        <f t="shared" si="259"/>
        <v/>
      </c>
      <c r="R144" s="20" t="str">
        <f t="shared" si="259"/>
        <v/>
      </c>
      <c r="S144" s="20" t="str">
        <f t="shared" si="259"/>
        <v/>
      </c>
      <c r="T144" s="20" t="str">
        <f t="shared" si="259"/>
        <v/>
      </c>
      <c r="U144" s="20" t="str">
        <f t="shared" si="259"/>
        <v/>
      </c>
      <c r="V144" s="20" t="str">
        <f t="shared" si="259"/>
        <v/>
      </c>
      <c r="W144" s="20" t="str">
        <f t="shared" si="259"/>
        <v/>
      </c>
      <c r="X144" s="20" t="str">
        <f t="shared" si="259"/>
        <v/>
      </c>
      <c r="Y144" s="20" t="str">
        <f t="shared" si="259"/>
        <v/>
      </c>
      <c r="Z144" s="20" t="str">
        <f t="shared" si="259"/>
        <v/>
      </c>
      <c r="AA144" s="20" t="str">
        <f t="shared" si="259"/>
        <v/>
      </c>
      <c r="AB144" s="20" t="str">
        <f t="shared" si="259"/>
        <v/>
      </c>
      <c r="AC144" s="20" t="str">
        <f t="shared" si="259"/>
        <v/>
      </c>
      <c r="AD144" s="20" t="str">
        <f t="shared" si="259"/>
        <v/>
      </c>
      <c r="AE144" s="20" t="str">
        <f t="shared" si="259"/>
        <v/>
      </c>
      <c r="AF144" s="20" t="str">
        <f t="shared" si="259"/>
        <v/>
      </c>
      <c r="AG144" s="20" t="str">
        <f t="shared" si="259"/>
        <v/>
      </c>
      <c r="AH144" s="20">
        <f>COUNTIF(C144:AG144,"○")</f>
        <v>0</v>
      </c>
      <c r="AJ144" s="6">
        <f>$AH144</f>
        <v>0</v>
      </c>
      <c r="AK144" s="21"/>
      <c r="AQ144" s="6">
        <f>COUNTIFS(C144:AG144,"○",C143:AG143,$AQ$6)</f>
        <v>0</v>
      </c>
      <c r="AR144" s="6" t="str">
        <f>IF(AH144=0,"",IF(SUM(AQ142:AQ144)/AJ144&lt;0.285,SUM(AQ142:AQ144)/AJ144*AJ144,ROUNDUP(AH144*0.285,0)))</f>
        <v/>
      </c>
      <c r="BY144" s="22"/>
      <c r="BZ144" s="22"/>
    </row>
    <row r="145" spans="1:95" ht="19.5" customHeight="1">
      <c r="A145" s="36" t="s">
        <v>29</v>
      </c>
      <c r="B145" s="20" t="s">
        <v>8</v>
      </c>
      <c r="C145" s="23" t="str">
        <f t="shared" ref="C145:AG145" si="260">IF(C144="","",IF(C143=$AE141,"○",IF(C143=$AF141,"○",IF(C143=$AG141,"○",""))))</f>
        <v/>
      </c>
      <c r="D145" s="23" t="str">
        <f t="shared" si="260"/>
        <v/>
      </c>
      <c r="E145" s="23" t="str">
        <f t="shared" si="260"/>
        <v/>
      </c>
      <c r="F145" s="23" t="str">
        <f t="shared" si="260"/>
        <v/>
      </c>
      <c r="G145" s="23" t="str">
        <f t="shared" si="260"/>
        <v/>
      </c>
      <c r="H145" s="23" t="str">
        <f t="shared" si="260"/>
        <v/>
      </c>
      <c r="I145" s="23" t="str">
        <f t="shared" si="260"/>
        <v/>
      </c>
      <c r="J145" s="23" t="str">
        <f t="shared" si="260"/>
        <v/>
      </c>
      <c r="K145" s="23" t="str">
        <f t="shared" si="260"/>
        <v/>
      </c>
      <c r="L145" s="23" t="str">
        <f t="shared" si="260"/>
        <v/>
      </c>
      <c r="M145" s="23" t="str">
        <f t="shared" si="260"/>
        <v/>
      </c>
      <c r="N145" s="23" t="str">
        <f t="shared" si="260"/>
        <v/>
      </c>
      <c r="O145" s="23" t="str">
        <f t="shared" si="260"/>
        <v/>
      </c>
      <c r="P145" s="23" t="str">
        <f t="shared" si="260"/>
        <v/>
      </c>
      <c r="Q145" s="23" t="str">
        <f t="shared" si="260"/>
        <v/>
      </c>
      <c r="R145" s="23" t="str">
        <f t="shared" si="260"/>
        <v/>
      </c>
      <c r="S145" s="23" t="str">
        <f t="shared" si="260"/>
        <v/>
      </c>
      <c r="T145" s="23" t="str">
        <f t="shared" si="260"/>
        <v/>
      </c>
      <c r="U145" s="23" t="str">
        <f t="shared" si="260"/>
        <v/>
      </c>
      <c r="V145" s="23" t="str">
        <f t="shared" si="260"/>
        <v/>
      </c>
      <c r="W145" s="23" t="str">
        <f t="shared" si="260"/>
        <v/>
      </c>
      <c r="X145" s="23" t="str">
        <f t="shared" si="260"/>
        <v/>
      </c>
      <c r="Y145" s="23" t="str">
        <f t="shared" si="260"/>
        <v/>
      </c>
      <c r="Z145" s="23" t="str">
        <f t="shared" si="260"/>
        <v/>
      </c>
      <c r="AA145" s="23" t="str">
        <f t="shared" si="260"/>
        <v/>
      </c>
      <c r="AB145" s="23" t="str">
        <f t="shared" si="260"/>
        <v/>
      </c>
      <c r="AC145" s="23" t="str">
        <f t="shared" si="260"/>
        <v/>
      </c>
      <c r="AD145" s="23" t="str">
        <f t="shared" si="260"/>
        <v/>
      </c>
      <c r="AE145" s="23" t="str">
        <f t="shared" si="260"/>
        <v/>
      </c>
      <c r="AF145" s="23" t="str">
        <f t="shared" si="260"/>
        <v/>
      </c>
      <c r="AG145" s="23" t="str">
        <f t="shared" si="260"/>
        <v/>
      </c>
      <c r="AH145" s="20">
        <f t="shared" ref="AH145" si="261">COUNTIF(C145:AG145,"○")</f>
        <v>0</v>
      </c>
      <c r="AK145" s="6">
        <f>$AH145</f>
        <v>0</v>
      </c>
      <c r="AU145" s="30" t="str">
        <f>IF($AE$3&lt;A141,"",A141)</f>
        <v/>
      </c>
      <c r="AV145" s="30" t="str">
        <f t="shared" ref="AV145:BZ145" si="262">IF($AE$3&lt;=C142,"",IF(MONTH(C142+1)=MONTH(C142),(C142+1),""))</f>
        <v/>
      </c>
      <c r="AW145" s="30" t="str">
        <f t="shared" si="262"/>
        <v/>
      </c>
      <c r="AX145" s="30" t="str">
        <f t="shared" si="262"/>
        <v/>
      </c>
      <c r="AY145" s="30" t="str">
        <f t="shared" si="262"/>
        <v/>
      </c>
      <c r="AZ145" s="30" t="str">
        <f t="shared" si="262"/>
        <v/>
      </c>
      <c r="BA145" s="30" t="str">
        <f t="shared" si="262"/>
        <v/>
      </c>
      <c r="BB145" s="30" t="str">
        <f t="shared" si="262"/>
        <v/>
      </c>
      <c r="BC145" s="30" t="str">
        <f t="shared" si="262"/>
        <v/>
      </c>
      <c r="BD145" s="30" t="str">
        <f t="shared" si="262"/>
        <v/>
      </c>
      <c r="BE145" s="30" t="str">
        <f t="shared" si="262"/>
        <v/>
      </c>
      <c r="BF145" s="30" t="str">
        <f t="shared" si="262"/>
        <v/>
      </c>
      <c r="BG145" s="30" t="str">
        <f t="shared" si="262"/>
        <v/>
      </c>
      <c r="BH145" s="30" t="str">
        <f t="shared" si="262"/>
        <v/>
      </c>
      <c r="BI145" s="30" t="str">
        <f t="shared" si="262"/>
        <v/>
      </c>
      <c r="BJ145" s="30" t="str">
        <f t="shared" si="262"/>
        <v/>
      </c>
      <c r="BK145" s="30" t="str">
        <f t="shared" si="262"/>
        <v/>
      </c>
      <c r="BL145" s="30" t="str">
        <f t="shared" si="262"/>
        <v/>
      </c>
      <c r="BM145" s="30" t="str">
        <f t="shared" si="262"/>
        <v/>
      </c>
      <c r="BN145" s="30" t="str">
        <f t="shared" si="262"/>
        <v/>
      </c>
      <c r="BO145" s="30" t="str">
        <f t="shared" si="262"/>
        <v/>
      </c>
      <c r="BP145" s="30" t="str">
        <f t="shared" si="262"/>
        <v/>
      </c>
      <c r="BQ145" s="30" t="str">
        <f t="shared" si="262"/>
        <v/>
      </c>
      <c r="BR145" s="30" t="str">
        <f t="shared" si="262"/>
        <v/>
      </c>
      <c r="BS145" s="30" t="str">
        <f t="shared" si="262"/>
        <v/>
      </c>
      <c r="BT145" s="30" t="str">
        <f t="shared" si="262"/>
        <v/>
      </c>
      <c r="BU145" s="30" t="str">
        <f t="shared" si="262"/>
        <v/>
      </c>
      <c r="BV145" s="30" t="str">
        <f t="shared" si="262"/>
        <v/>
      </c>
      <c r="BW145" s="30" t="str">
        <f t="shared" si="262"/>
        <v/>
      </c>
      <c r="BX145" s="30" t="str">
        <f t="shared" si="262"/>
        <v/>
      </c>
      <c r="BY145" s="30" t="str">
        <f t="shared" si="262"/>
        <v/>
      </c>
      <c r="BZ145" s="30" t="str">
        <f t="shared" si="262"/>
        <v/>
      </c>
    </row>
    <row r="146" spans="1:95" ht="19.5" customHeight="1">
      <c r="A146" s="136"/>
      <c r="B146" s="20" t="s">
        <v>9</v>
      </c>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0">
        <f>AH145+COUNTIF(C146:AG146,"○")-COUNTIF(C146:AG146,"✕")</f>
        <v>0</v>
      </c>
      <c r="AL146" s="6">
        <f>$AH146</f>
        <v>0</v>
      </c>
      <c r="AN146" s="6">
        <f>COUNTIF(C146:AG146,"○")</f>
        <v>0</v>
      </c>
      <c r="AO146" s="6">
        <f>COUNTIF(C146:AG146,"✕")</f>
        <v>0</v>
      </c>
      <c r="AU146" s="1" t="str">
        <f t="shared" ref="AU146:BY146" si="263">IF($AF$2="○",IF(C145="○",IF(C146="","○",IF(C146="○","確認","")),IF(C146="○","○",IF(C145="○","",IF(C146="✕","確認","")))),IF(C145="○",IF(C146="","",IF(C146="○","確認","")),IF(C145="○","",IF(C146="✕","確認",""))))</f>
        <v/>
      </c>
      <c r="AV146" s="1" t="str">
        <f t="shared" si="263"/>
        <v/>
      </c>
      <c r="AW146" s="1" t="str">
        <f t="shared" si="263"/>
        <v/>
      </c>
      <c r="AX146" s="1" t="str">
        <f t="shared" si="263"/>
        <v/>
      </c>
      <c r="AY146" s="1" t="str">
        <f t="shared" si="263"/>
        <v/>
      </c>
      <c r="AZ146" s="1" t="str">
        <f t="shared" si="263"/>
        <v/>
      </c>
      <c r="BA146" s="1" t="str">
        <f t="shared" si="263"/>
        <v/>
      </c>
      <c r="BB146" s="1" t="str">
        <f t="shared" si="263"/>
        <v/>
      </c>
      <c r="BC146" s="1" t="str">
        <f t="shared" si="263"/>
        <v/>
      </c>
      <c r="BD146" s="1" t="str">
        <f t="shared" si="263"/>
        <v/>
      </c>
      <c r="BE146" s="1" t="str">
        <f t="shared" si="263"/>
        <v/>
      </c>
      <c r="BF146" s="1" t="str">
        <f t="shared" si="263"/>
        <v/>
      </c>
      <c r="BG146" s="1" t="str">
        <f t="shared" si="263"/>
        <v/>
      </c>
      <c r="BH146" s="1" t="str">
        <f t="shared" si="263"/>
        <v/>
      </c>
      <c r="BI146" s="1" t="str">
        <f t="shared" si="263"/>
        <v/>
      </c>
      <c r="BJ146" s="1" t="str">
        <f t="shared" si="263"/>
        <v/>
      </c>
      <c r="BK146" s="1" t="str">
        <f t="shared" si="263"/>
        <v/>
      </c>
      <c r="BL146" s="1" t="str">
        <f t="shared" si="263"/>
        <v/>
      </c>
      <c r="BM146" s="1" t="str">
        <f t="shared" si="263"/>
        <v/>
      </c>
      <c r="BN146" s="1" t="str">
        <f t="shared" si="263"/>
        <v/>
      </c>
      <c r="BO146" s="1" t="str">
        <f t="shared" si="263"/>
        <v/>
      </c>
      <c r="BP146" s="1" t="str">
        <f t="shared" si="263"/>
        <v/>
      </c>
      <c r="BQ146" s="1" t="str">
        <f t="shared" si="263"/>
        <v/>
      </c>
      <c r="BR146" s="1" t="str">
        <f t="shared" si="263"/>
        <v/>
      </c>
      <c r="BS146" s="1" t="str">
        <f t="shared" si="263"/>
        <v/>
      </c>
      <c r="BT146" s="1" t="str">
        <f t="shared" si="263"/>
        <v/>
      </c>
      <c r="BU146" s="1" t="str">
        <f t="shared" si="263"/>
        <v/>
      </c>
      <c r="BV146" s="1" t="str">
        <f t="shared" si="263"/>
        <v/>
      </c>
      <c r="BW146" s="1" t="str">
        <f t="shared" si="263"/>
        <v/>
      </c>
      <c r="BX146" s="1" t="str">
        <f t="shared" si="263"/>
        <v/>
      </c>
      <c r="BY146" s="1" t="str">
        <f t="shared" si="263"/>
        <v/>
      </c>
    </row>
    <row r="147" spans="1:95" ht="19.5" customHeight="1">
      <c r="A147" s="137"/>
      <c r="B147" s="20" t="s">
        <v>2</v>
      </c>
      <c r="C147" s="23" t="str">
        <f t="shared" ref="C147:AG147" si="264">IF($AF$2="○",IF(C145="○",IF(C146="","○",IF(C146="○","確認","")),IF(C146="○","○",IF(C145="○","",IF(C146="✕","確認","")))),IF(C145="○",IF(C146="","",IF(C146="○","確認","")),IF(C145="○","",IF(C146="✕","確認",""))))</f>
        <v/>
      </c>
      <c r="D147" s="23" t="str">
        <f t="shared" si="264"/>
        <v/>
      </c>
      <c r="E147" s="23" t="str">
        <f t="shared" si="264"/>
        <v/>
      </c>
      <c r="F147" s="23" t="str">
        <f t="shared" si="264"/>
        <v/>
      </c>
      <c r="G147" s="23" t="str">
        <f t="shared" si="264"/>
        <v/>
      </c>
      <c r="H147" s="23" t="str">
        <f t="shared" si="264"/>
        <v/>
      </c>
      <c r="I147" s="23" t="str">
        <f t="shared" si="264"/>
        <v/>
      </c>
      <c r="J147" s="23" t="str">
        <f t="shared" si="264"/>
        <v/>
      </c>
      <c r="K147" s="23" t="str">
        <f t="shared" si="264"/>
        <v/>
      </c>
      <c r="L147" s="23" t="str">
        <f t="shared" si="264"/>
        <v/>
      </c>
      <c r="M147" s="23" t="str">
        <f t="shared" si="264"/>
        <v/>
      </c>
      <c r="N147" s="23" t="str">
        <f t="shared" si="264"/>
        <v/>
      </c>
      <c r="O147" s="23" t="str">
        <f t="shared" si="264"/>
        <v/>
      </c>
      <c r="P147" s="23" t="str">
        <f t="shared" si="264"/>
        <v/>
      </c>
      <c r="Q147" s="23" t="str">
        <f t="shared" si="264"/>
        <v/>
      </c>
      <c r="R147" s="23" t="str">
        <f t="shared" si="264"/>
        <v/>
      </c>
      <c r="S147" s="23" t="str">
        <f t="shared" si="264"/>
        <v/>
      </c>
      <c r="T147" s="23" t="str">
        <f t="shared" si="264"/>
        <v/>
      </c>
      <c r="U147" s="23" t="str">
        <f t="shared" si="264"/>
        <v/>
      </c>
      <c r="V147" s="23" t="str">
        <f t="shared" si="264"/>
        <v/>
      </c>
      <c r="W147" s="23" t="str">
        <f t="shared" si="264"/>
        <v/>
      </c>
      <c r="X147" s="23" t="str">
        <f t="shared" si="264"/>
        <v/>
      </c>
      <c r="Y147" s="23" t="str">
        <f t="shared" si="264"/>
        <v/>
      </c>
      <c r="Z147" s="23" t="str">
        <f t="shared" si="264"/>
        <v/>
      </c>
      <c r="AA147" s="23" t="str">
        <f t="shared" si="264"/>
        <v/>
      </c>
      <c r="AB147" s="23" t="str">
        <f t="shared" si="264"/>
        <v/>
      </c>
      <c r="AC147" s="23" t="str">
        <f t="shared" si="264"/>
        <v/>
      </c>
      <c r="AD147" s="23" t="str">
        <f t="shared" si="264"/>
        <v/>
      </c>
      <c r="AE147" s="23" t="str">
        <f t="shared" si="264"/>
        <v/>
      </c>
      <c r="AF147" s="23" t="str">
        <f t="shared" si="264"/>
        <v/>
      </c>
      <c r="AG147" s="23" t="str">
        <f t="shared" si="264"/>
        <v/>
      </c>
      <c r="AH147" s="20">
        <f t="shared" ref="AH147" si="265">COUNTIF(C147:AG147,"○")</f>
        <v>0</v>
      </c>
      <c r="AM147" s="6">
        <f>$AH147</f>
        <v>0</v>
      </c>
      <c r="AP147" s="6">
        <f>COUNTIF(C147:AG147,"確認")</f>
        <v>0</v>
      </c>
      <c r="AT147" s="6">
        <f>COUNTIF(AU147:BY147,"確認")</f>
        <v>0</v>
      </c>
      <c r="AU147" s="1" t="str">
        <f t="shared" ref="AU147:BY147" si="266">IF(AU146=C147,"","確認")</f>
        <v/>
      </c>
      <c r="AV147" s="1" t="str">
        <f t="shared" si="266"/>
        <v/>
      </c>
      <c r="AW147" s="1" t="str">
        <f t="shared" si="266"/>
        <v/>
      </c>
      <c r="AX147" s="1" t="str">
        <f t="shared" si="266"/>
        <v/>
      </c>
      <c r="AY147" s="1" t="str">
        <f t="shared" si="266"/>
        <v/>
      </c>
      <c r="AZ147" s="1" t="str">
        <f t="shared" si="266"/>
        <v/>
      </c>
      <c r="BA147" s="1" t="str">
        <f t="shared" si="266"/>
        <v/>
      </c>
      <c r="BB147" s="1" t="str">
        <f t="shared" si="266"/>
        <v/>
      </c>
      <c r="BC147" s="1" t="str">
        <f t="shared" si="266"/>
        <v/>
      </c>
      <c r="BD147" s="1" t="str">
        <f t="shared" si="266"/>
        <v/>
      </c>
      <c r="BE147" s="1" t="str">
        <f t="shared" si="266"/>
        <v/>
      </c>
      <c r="BF147" s="1" t="str">
        <f t="shared" si="266"/>
        <v/>
      </c>
      <c r="BG147" s="1" t="str">
        <f t="shared" si="266"/>
        <v/>
      </c>
      <c r="BH147" s="1" t="str">
        <f t="shared" si="266"/>
        <v/>
      </c>
      <c r="BI147" s="1" t="str">
        <f t="shared" si="266"/>
        <v/>
      </c>
      <c r="BJ147" s="1" t="str">
        <f t="shared" si="266"/>
        <v/>
      </c>
      <c r="BK147" s="1" t="str">
        <f t="shared" si="266"/>
        <v/>
      </c>
      <c r="BL147" s="1" t="str">
        <f t="shared" si="266"/>
        <v/>
      </c>
      <c r="BM147" s="1" t="str">
        <f t="shared" si="266"/>
        <v/>
      </c>
      <c r="BN147" s="1" t="str">
        <f t="shared" si="266"/>
        <v/>
      </c>
      <c r="BO147" s="1" t="str">
        <f t="shared" si="266"/>
        <v/>
      </c>
      <c r="BP147" s="1" t="str">
        <f t="shared" si="266"/>
        <v/>
      </c>
      <c r="BQ147" s="1" t="str">
        <f t="shared" si="266"/>
        <v/>
      </c>
      <c r="BR147" s="1" t="str">
        <f t="shared" si="266"/>
        <v/>
      </c>
      <c r="BS147" s="1" t="str">
        <f t="shared" si="266"/>
        <v/>
      </c>
      <c r="BT147" s="1" t="str">
        <f t="shared" si="266"/>
        <v/>
      </c>
      <c r="BU147" s="1" t="str">
        <f t="shared" si="266"/>
        <v/>
      </c>
      <c r="BV147" s="1" t="str">
        <f t="shared" si="266"/>
        <v/>
      </c>
      <c r="BW147" s="1" t="str">
        <f t="shared" si="266"/>
        <v/>
      </c>
      <c r="BX147" s="1" t="str">
        <f t="shared" si="266"/>
        <v/>
      </c>
      <c r="BY147" s="1" t="str">
        <f t="shared" si="266"/>
        <v/>
      </c>
      <c r="BZ147" s="1" t="str">
        <f t="shared" ref="BZ147" si="267">IF($AF$2="○",IF(AH145="○",IF(AH146="","○",IF(AH146="○","確認","")),IF(AH146="○","○",IF(AH145="○","",IF(AH146="✕","確認","")))),IF(AH145="○",IF(AH146="","",IF(AH146="○","確認","")),IF(AH145="○","",IF(AH146="✕","確認",""))))</f>
        <v/>
      </c>
    </row>
    <row r="148" spans="1:95" ht="19.5" customHeight="1">
      <c r="C148" s="129" t="str">
        <f>IF(AH144=0,"",B145)</f>
        <v/>
      </c>
      <c r="D148" s="129"/>
      <c r="E148" s="130" t="str">
        <f>IF(AH144=0,"","週休２日")</f>
        <v/>
      </c>
      <c r="F148" s="130"/>
      <c r="G148" s="130" t="str">
        <f>IF(AH144=0,"",IF(SUM(AQ142:AQ144)/AJ144&lt;0.285,IF(SUM(AQ142:AQ144)/AJ144&lt;=AH145/AH144,"達成","未達成"),IF(AH145/AJ144&gt;=SUM(AQ142:AQ144)/AJ144,"達成","未達成")))</f>
        <v/>
      </c>
      <c r="H148" s="130"/>
      <c r="I148" s="131" t="str">
        <f>IF(AH144=0,"","現場閉所率")</f>
        <v/>
      </c>
      <c r="J148" s="131"/>
      <c r="K148" s="132" t="str">
        <f>IF(AH144=0,"",IF(AH144=0,0,ROUNDDOWN(AH145/AH144,4)))</f>
        <v/>
      </c>
      <c r="L148" s="132"/>
      <c r="N148" s="129" t="str">
        <f>IF(AH144=0,"",B146)</f>
        <v/>
      </c>
      <c r="O148" s="129"/>
      <c r="P148" s="130" t="str">
        <f>IF(AH144=0,"","週休２日")</f>
        <v/>
      </c>
      <c r="Q148" s="130"/>
      <c r="R148" s="130" t="str">
        <f>IF(AH144=0,"",IF(SUM(AQ142:AQ144)/AJ144&lt;0.285,IF(SUM(AQ142:AQ144)/AJ144&lt;=AH146/AH144,"達成","未達成"),IF(AH146/AJ144&gt;=SUM(AQ142:AQ144)/AJ144,"達成","未達成")))</f>
        <v/>
      </c>
      <c r="S148" s="130"/>
      <c r="T148" s="131" t="str">
        <f>IF(AH144=0,"","現場閉所率")</f>
        <v/>
      </c>
      <c r="U148" s="131"/>
      <c r="V148" s="132" t="str">
        <f>IF(AH144=0,"",IF(AH144=0,0,ROUNDDOWN(AH146/AH144,4)))</f>
        <v/>
      </c>
      <c r="W148" s="132"/>
      <c r="X148" s="25"/>
      <c r="Y148" s="129" t="str">
        <f>IF($AF$2="○",IF(AH144=0,"",B147),"")</f>
        <v/>
      </c>
      <c r="Z148" s="129"/>
      <c r="AA148" s="130" t="str">
        <f>IF($AF$2="○",IF(AH144=0,"","週休２日"),"")</f>
        <v/>
      </c>
      <c r="AB148" s="130"/>
      <c r="AC148" s="130" t="str">
        <f>IF($AF$2="○",IF(AH144=0,"",IF(SUM(AQ142:AQ144)/AJ144&lt;0.285,IF(SUM(AQ142:AQ144)/AJ144&lt;=AH147/AH144,"達成","未達成"),IF(AH147/AJ144&gt;=SUM(AQ142:AQ144)/AJ144,"達成","未達成"))),"")</f>
        <v/>
      </c>
      <c r="AD148" s="130"/>
      <c r="AE148" s="131" t="str">
        <f>IF($AF$2="○",IF(AH144=0,"","現場閉所率"),"")</f>
        <v/>
      </c>
      <c r="AF148" s="131"/>
      <c r="AG148" s="132" t="str">
        <f>IF($AF$2="○",IF(AH144=0,"",IF(AH144=0,0,ROUNDDOWN(AH147/AH144,4))),"")</f>
        <v/>
      </c>
      <c r="AH148" s="132"/>
      <c r="AQ148" s="24" t="str">
        <f>IF($AF$2="○",AC148,R148)</f>
        <v/>
      </c>
      <c r="AR148" s="24"/>
      <c r="AT148" s="1" t="str">
        <f>IF(AH144&lt;=0,"",IF((SUM(AQ142:AQ144)/AJ144)&lt;=AH146/AH144,"達成","未達成"))</f>
        <v/>
      </c>
    </row>
    <row r="149" spans="1:95" ht="19.5" customHeight="1">
      <c r="A149" s="101" t="str">
        <f t="shared" ref="A149" si="268">IF(MAX(C142:AG142)=$AE$3,"",IF(MAX(C142:AG142)=0,"",MAX(C142:AG142)+1))</f>
        <v/>
      </c>
      <c r="B149" s="101"/>
      <c r="S149" s="102" t="str">
        <f>IF(COUNTIF(C155:AG155,"確認")&gt;0,"入力確認",IF(AH152=0,IF(SUM(AH153:AH155)=0,"","入力確認"),IF($AF$2="",IF(COUNTIF(C155:AG155,"○")+COUNTIF(C155:AG155,"✕")=0,"","現場閉所 実績表に切替必要"),IF(AT155=0,"","変更手続き確認"))))</f>
        <v/>
      </c>
      <c r="T149" s="102"/>
      <c r="U149" s="102"/>
      <c r="V149" s="102"/>
      <c r="W149" s="102"/>
      <c r="X149" s="102"/>
      <c r="Y149" s="102"/>
      <c r="Z149" s="102"/>
      <c r="AA149" s="133" t="s">
        <v>30</v>
      </c>
      <c r="AB149" s="133"/>
      <c r="AC149" s="133"/>
      <c r="AD149" s="133"/>
      <c r="AE149" s="29" t="str">
        <f t="shared" ref="AE149" si="269">$AQ$7</f>
        <v>土</v>
      </c>
      <c r="AF149" s="29" t="str">
        <f t="shared" ref="AF149" si="270">$AQ$8</f>
        <v>日</v>
      </c>
      <c r="AG149" s="26">
        <f t="shared" ref="AG149" si="271">$AQ$6</f>
        <v>0</v>
      </c>
      <c r="AL149" s="14"/>
      <c r="AM149" s="14"/>
      <c r="AN149" s="14"/>
      <c r="AO149" s="14"/>
      <c r="AP149" s="14"/>
      <c r="AQ149" s="14"/>
    </row>
    <row r="150" spans="1:95" ht="19.5" customHeight="1">
      <c r="A150" s="105" t="s">
        <v>20</v>
      </c>
      <c r="B150" s="106"/>
      <c r="C150" s="15" t="str">
        <f>IF($AE$3&lt;A149,"",A149)</f>
        <v/>
      </c>
      <c r="D150" s="15" t="str">
        <f t="shared" ref="D150:G150" si="272">IF($AE$3&lt;=C150,"",IF(MONTH(C150+1)=MONTH(C150),(C150+1),""))</f>
        <v/>
      </c>
      <c r="E150" s="15" t="str">
        <f t="shared" si="272"/>
        <v/>
      </c>
      <c r="F150" s="15" t="str">
        <f t="shared" si="272"/>
        <v/>
      </c>
      <c r="G150" s="15" t="str">
        <f t="shared" si="272"/>
        <v/>
      </c>
      <c r="H150" s="15" t="str">
        <f>IF($AE$3&lt;=G150,"",IF(MONTH(G150+1)=MONTH(G150),(G150+1),""))</f>
        <v/>
      </c>
      <c r="I150" s="15" t="str">
        <f t="shared" ref="I150:AG150" si="273">IF($AE$3&lt;=H150,"",IF(MONTH(H150+1)=MONTH(H150),(H150+1),""))</f>
        <v/>
      </c>
      <c r="J150" s="15" t="str">
        <f t="shared" si="273"/>
        <v/>
      </c>
      <c r="K150" s="15" t="str">
        <f t="shared" si="273"/>
        <v/>
      </c>
      <c r="L150" s="15" t="str">
        <f t="shared" si="273"/>
        <v/>
      </c>
      <c r="M150" s="15" t="str">
        <f t="shared" si="273"/>
        <v/>
      </c>
      <c r="N150" s="15" t="str">
        <f t="shared" si="273"/>
        <v/>
      </c>
      <c r="O150" s="15" t="str">
        <f t="shared" si="273"/>
        <v/>
      </c>
      <c r="P150" s="15" t="str">
        <f t="shared" si="273"/>
        <v/>
      </c>
      <c r="Q150" s="15" t="str">
        <f t="shared" si="273"/>
        <v/>
      </c>
      <c r="R150" s="15" t="str">
        <f t="shared" si="273"/>
        <v/>
      </c>
      <c r="S150" s="15" t="str">
        <f t="shared" si="273"/>
        <v/>
      </c>
      <c r="T150" s="15" t="str">
        <f t="shared" si="273"/>
        <v/>
      </c>
      <c r="U150" s="15" t="str">
        <f t="shared" si="273"/>
        <v/>
      </c>
      <c r="V150" s="15" t="str">
        <f t="shared" si="273"/>
        <v/>
      </c>
      <c r="W150" s="15" t="str">
        <f t="shared" si="273"/>
        <v/>
      </c>
      <c r="X150" s="15" t="str">
        <f t="shared" si="273"/>
        <v/>
      </c>
      <c r="Y150" s="15" t="str">
        <f t="shared" si="273"/>
        <v/>
      </c>
      <c r="Z150" s="15" t="str">
        <f t="shared" si="273"/>
        <v/>
      </c>
      <c r="AA150" s="15" t="str">
        <f t="shared" si="273"/>
        <v/>
      </c>
      <c r="AB150" s="15" t="str">
        <f t="shared" si="273"/>
        <v/>
      </c>
      <c r="AC150" s="15" t="str">
        <f t="shared" si="273"/>
        <v/>
      </c>
      <c r="AD150" s="15" t="str">
        <f t="shared" si="273"/>
        <v/>
      </c>
      <c r="AE150" s="15" t="str">
        <f t="shared" si="273"/>
        <v/>
      </c>
      <c r="AF150" s="15" t="str">
        <f t="shared" si="273"/>
        <v/>
      </c>
      <c r="AG150" s="15" t="str">
        <f t="shared" si="273"/>
        <v/>
      </c>
      <c r="AH150" s="107" t="s">
        <v>27</v>
      </c>
      <c r="AK150" s="16"/>
      <c r="AQ150" s="6">
        <f>COUNTIFS(C152:AG152,"○",C151:AG151,$AQ$7)</f>
        <v>0</v>
      </c>
      <c r="AT150" s="6">
        <v>1</v>
      </c>
      <c r="AU150" s="6">
        <v>2</v>
      </c>
      <c r="AV150" s="6">
        <v>3</v>
      </c>
      <c r="AW150" s="6">
        <v>4</v>
      </c>
      <c r="AX150" s="6">
        <v>5</v>
      </c>
      <c r="AY150" s="6">
        <v>6</v>
      </c>
      <c r="AZ150" s="6">
        <v>7</v>
      </c>
      <c r="BA150" s="6">
        <v>8</v>
      </c>
      <c r="BB150" s="6">
        <v>9</v>
      </c>
      <c r="BC150" s="6">
        <v>10</v>
      </c>
      <c r="BD150" s="6">
        <v>11</v>
      </c>
      <c r="BE150" s="6">
        <v>12</v>
      </c>
      <c r="BF150" s="6">
        <v>13</v>
      </c>
      <c r="BG150" s="6">
        <v>14</v>
      </c>
      <c r="BH150" s="6">
        <v>15</v>
      </c>
      <c r="BI150" s="6">
        <v>16</v>
      </c>
      <c r="BJ150" s="6">
        <v>17</v>
      </c>
      <c r="BK150" s="6">
        <v>18</v>
      </c>
      <c r="BL150" s="6">
        <v>19</v>
      </c>
      <c r="BM150" s="6">
        <v>20</v>
      </c>
      <c r="BN150" s="6">
        <v>21</v>
      </c>
      <c r="BO150" s="6">
        <v>22</v>
      </c>
      <c r="BP150" s="6">
        <v>23</v>
      </c>
      <c r="BQ150" s="6">
        <v>24</v>
      </c>
      <c r="BR150" s="6">
        <v>25</v>
      </c>
      <c r="BS150" s="6">
        <v>26</v>
      </c>
      <c r="BT150" s="6">
        <v>27</v>
      </c>
      <c r="BU150" s="6">
        <v>28</v>
      </c>
      <c r="BV150" s="6">
        <v>29</v>
      </c>
      <c r="BW150" s="6">
        <v>30</v>
      </c>
      <c r="BX150" s="6">
        <v>31</v>
      </c>
      <c r="BY150" s="6">
        <v>32</v>
      </c>
      <c r="BZ150" s="6">
        <v>33</v>
      </c>
      <c r="CA150" s="6">
        <v>34</v>
      </c>
      <c r="CB150" s="6">
        <v>35</v>
      </c>
      <c r="CC150" s="6">
        <v>36</v>
      </c>
      <c r="CD150" s="6">
        <v>37</v>
      </c>
      <c r="CE150" s="6">
        <v>38</v>
      </c>
      <c r="CF150" s="6">
        <v>39</v>
      </c>
      <c r="CG150" s="6">
        <v>40</v>
      </c>
      <c r="CH150" s="6">
        <v>41</v>
      </c>
      <c r="CI150" s="6">
        <v>42</v>
      </c>
      <c r="CJ150" s="6">
        <v>43</v>
      </c>
      <c r="CK150" s="6">
        <v>44</v>
      </c>
      <c r="CL150" s="6">
        <v>45</v>
      </c>
      <c r="CM150" s="6">
        <v>46</v>
      </c>
      <c r="CN150" s="6">
        <v>47</v>
      </c>
      <c r="CO150" s="6">
        <v>48</v>
      </c>
      <c r="CP150" s="6">
        <v>49</v>
      </c>
      <c r="CQ150" s="6">
        <v>50</v>
      </c>
    </row>
    <row r="151" spans="1:95" ht="19.5" customHeight="1">
      <c r="A151" s="105" t="s">
        <v>28</v>
      </c>
      <c r="B151" s="106"/>
      <c r="C151" s="15" t="str">
        <f>IF(C150="","",TEXT(C150,"AAA"))</f>
        <v/>
      </c>
      <c r="D151" s="15" t="str">
        <f t="shared" ref="D151:AG151" si="274">IF(D150="","",TEXT(D150,"AAA"))</f>
        <v/>
      </c>
      <c r="E151" s="15" t="str">
        <f t="shared" si="274"/>
        <v/>
      </c>
      <c r="F151" s="15" t="str">
        <f t="shared" si="274"/>
        <v/>
      </c>
      <c r="G151" s="15" t="str">
        <f t="shared" si="274"/>
        <v/>
      </c>
      <c r="H151" s="15" t="str">
        <f t="shared" si="274"/>
        <v/>
      </c>
      <c r="I151" s="15" t="str">
        <f t="shared" si="274"/>
        <v/>
      </c>
      <c r="J151" s="15" t="str">
        <f t="shared" si="274"/>
        <v/>
      </c>
      <c r="K151" s="15" t="str">
        <f t="shared" si="274"/>
        <v/>
      </c>
      <c r="L151" s="15" t="str">
        <f t="shared" si="274"/>
        <v/>
      </c>
      <c r="M151" s="15" t="str">
        <f t="shared" si="274"/>
        <v/>
      </c>
      <c r="N151" s="15" t="str">
        <f t="shared" si="274"/>
        <v/>
      </c>
      <c r="O151" s="15" t="str">
        <f t="shared" si="274"/>
        <v/>
      </c>
      <c r="P151" s="15" t="str">
        <f t="shared" si="274"/>
        <v/>
      </c>
      <c r="Q151" s="15" t="str">
        <f t="shared" si="274"/>
        <v/>
      </c>
      <c r="R151" s="15" t="str">
        <f t="shared" si="274"/>
        <v/>
      </c>
      <c r="S151" s="15" t="str">
        <f t="shared" si="274"/>
        <v/>
      </c>
      <c r="T151" s="15" t="str">
        <f t="shared" si="274"/>
        <v/>
      </c>
      <c r="U151" s="15" t="str">
        <f t="shared" si="274"/>
        <v/>
      </c>
      <c r="V151" s="15" t="str">
        <f t="shared" si="274"/>
        <v/>
      </c>
      <c r="W151" s="15" t="str">
        <f t="shared" si="274"/>
        <v/>
      </c>
      <c r="X151" s="15" t="str">
        <f t="shared" si="274"/>
        <v/>
      </c>
      <c r="Y151" s="15" t="str">
        <f t="shared" si="274"/>
        <v/>
      </c>
      <c r="Z151" s="15" t="str">
        <f t="shared" si="274"/>
        <v/>
      </c>
      <c r="AA151" s="15" t="str">
        <f t="shared" si="274"/>
        <v/>
      </c>
      <c r="AB151" s="15" t="str">
        <f t="shared" si="274"/>
        <v/>
      </c>
      <c r="AC151" s="15" t="str">
        <f t="shared" si="274"/>
        <v/>
      </c>
      <c r="AD151" s="15" t="str">
        <f t="shared" si="274"/>
        <v/>
      </c>
      <c r="AE151" s="15" t="str">
        <f t="shared" si="274"/>
        <v/>
      </c>
      <c r="AF151" s="15" t="str">
        <f t="shared" si="274"/>
        <v/>
      </c>
      <c r="AG151" s="15" t="str">
        <f t="shared" si="274"/>
        <v/>
      </c>
      <c r="AH151" s="108"/>
      <c r="AQ151" s="6">
        <f>COUNTIFS(C152:AG152,"○",C151:AG151,$AQ$8)</f>
        <v>0</v>
      </c>
      <c r="AT151" s="17" t="str">
        <f>IF($C150&gt;$E$6,"",IF(MAX($C150:$AG150)&lt;$E$6,"",$E$6))</f>
        <v/>
      </c>
      <c r="AU151" s="18" t="str">
        <f>IF($C150&gt;$H$6,"",IF(MAX($C150:$AG150)&lt;$H$6,"",$H$6))</f>
        <v/>
      </c>
      <c r="AV151" s="18" t="str">
        <f>IF($C150&gt;$K$6,"",IF(MAX($C150:$AG150)&lt;$K$6,"",$K$6))</f>
        <v/>
      </c>
      <c r="AW151" s="18" t="str">
        <f>IF($C150&gt;$N$6,"",IF(MAX($C150:$AG150)&lt;$N$6,"",$N$6))</f>
        <v/>
      </c>
      <c r="AX151" s="18" t="str">
        <f>IF($C150&gt;$Q$6,"",IF(MAX($C150:$AG150)&lt;$Q$6,"",$Q$6))</f>
        <v/>
      </c>
      <c r="AY151" s="18" t="str">
        <f>IF($C150&gt;$T$6,"",IF(MAX($C150:$AG150)&lt;$T$6,"",$T$6))</f>
        <v/>
      </c>
      <c r="AZ151" s="18" t="str">
        <f>IF($C150&gt;$W$6,"",IF(MAX($C150:$AG150)&lt;$W$6,"",$W$6))</f>
        <v/>
      </c>
      <c r="BA151" s="18" t="str">
        <f>IF($C150&gt;$Z$6,"",IF(MAX($C150:$AG150)&lt;$Z$6,"",$Z$6))</f>
        <v/>
      </c>
      <c r="BB151" s="18" t="str">
        <f>IF($C150&gt;$AC$6,"",IF(MAX($C150:$AG150)&lt;$AC$6,"",$AC$6))</f>
        <v/>
      </c>
      <c r="BC151" s="18">
        <f>IF($C150&gt;$AF$6,"",IF(MAX($C150:$AG150)&lt;$AF$6,"",$AF$6))</f>
        <v>0</v>
      </c>
      <c r="BD151" s="18">
        <f>IF($C150&gt;$E$7,"",IF(MAX($C150:$AG150)&lt;$E$7,"",$E$7))</f>
        <v>0</v>
      </c>
      <c r="BE151" s="18">
        <f>IF($C150&gt;$H$7,"",IF(MAX($C150:$AG150)&lt;$H$7,"",$H$7))</f>
        <v>0</v>
      </c>
      <c r="BF151" s="18">
        <f>IF($C150&gt;$K$7,"",IF(MAX($C150:$AG150)&lt;$K$7,"",$K$7))</f>
        <v>0</v>
      </c>
      <c r="BG151" s="18">
        <f>IF($C150&gt;$N$7,"",IF(MAX($C150:$AG150)&lt;$N$7,"",$N$7))</f>
        <v>0</v>
      </c>
      <c r="BH151" s="18">
        <f>IF($C150&gt;$Q$7,"",IF(MAX($C150:$AG150)&lt;$Q$7,"",$Q$7))</f>
        <v>0</v>
      </c>
      <c r="BI151" s="18">
        <f>IF($C150&gt;$T$7,"",IF(MAX($C150:$AG150)&lt;$T$7,"",$T$7))</f>
        <v>0</v>
      </c>
      <c r="BJ151" s="18">
        <f>IF($C150&gt;$W$7,"",IF(MAX($C150:$AG150)&lt;$W$7,"",$W$7))</f>
        <v>0</v>
      </c>
      <c r="BK151" s="18">
        <f>IF($C150&gt;$Z$7,"",IF(MAX($C150:$AG150)&lt;$Z$7,"",$Z$7))</f>
        <v>0</v>
      </c>
      <c r="BL151" s="18">
        <f>IF($C150&gt;$AC$7,"",IF(MAX($C150:$AG150)&lt;$AC$7,"",$AC$7))</f>
        <v>0</v>
      </c>
      <c r="BM151" s="18">
        <f>IF($C150&gt;$AF$7,"",IF(MAX($C150:$AG150)&lt;$AF$7,"",$AF$7))</f>
        <v>0</v>
      </c>
      <c r="BN151" s="18">
        <f>IF($C150&gt;$E$8,"",IF(MAX($C150:$AG150)&lt;$E$8,"",$E$8))</f>
        <v>0</v>
      </c>
      <c r="BO151" s="18">
        <f>IF($C150&gt;$H$8,"",IF(MAX($C150:$AG150)&lt;$H$8,"",$H$8))</f>
        <v>0</v>
      </c>
      <c r="BP151" s="18">
        <f>IF($C150&gt;$K$8,"",IF(MAX($C150:$AG150)&lt;$K$8,"",$K$8))</f>
        <v>0</v>
      </c>
      <c r="BQ151" s="18">
        <f>IF($C150&gt;$N$8,"",IF(MAX($C150:$AG150)&lt;$N$8,"",$N$8))</f>
        <v>0</v>
      </c>
      <c r="BR151" s="18">
        <f>IF($C150&gt;$Q$8,"",IF(MAX($C150:$AG150)&lt;$Q$8,"",$Q$8))</f>
        <v>0</v>
      </c>
      <c r="BS151" s="18">
        <f>IF($C150&gt;$T$8,"",IF(MAX($C150:$AG150)&lt;$T$8,"",$T$8))</f>
        <v>0</v>
      </c>
      <c r="BT151" s="18">
        <f>IF($C150&gt;$W$8,"",IF(MAX($C150:$AG150)&lt;$W$8,"",$W$8))</f>
        <v>0</v>
      </c>
      <c r="BU151" s="18">
        <f>IF($C150&gt;$Z$8,"",IF(MAX($C150:$AG150)&lt;$Z$8,"",$Z$8))</f>
        <v>0</v>
      </c>
      <c r="BV151" s="18">
        <f>IF($C150&gt;$AC$8,"",IF(MAX($C150:$AG150)&lt;$AC$8,"",$AC$8))</f>
        <v>0</v>
      </c>
      <c r="BW151" s="18">
        <f>IF($C150&gt;$AF$8,"",IF(MAX($C150:$AG150)&lt;$AF$8,"",$AF$8))</f>
        <v>0</v>
      </c>
      <c r="BX151" s="18">
        <f>IF($C150&gt;$E$9,"",IF(MAX($C150:$AG150)&lt;$E$9,"",$E$9))</f>
        <v>0</v>
      </c>
      <c r="BY151" s="18">
        <f>IF($C150&gt;$H$9,"",IF(MAX($C150:$AG150)&lt;$H$9,"",$H$9))</f>
        <v>0</v>
      </c>
      <c r="BZ151" s="18">
        <f>IF($C150&gt;$K$9,"",IF(MAX($C150:$AG150)&lt;$K$9,"",$K$9))</f>
        <v>0</v>
      </c>
      <c r="CA151" s="18">
        <f>IF($C150&gt;$N$9,"",IF(MAX($C150:$AG150)&lt;$N$9,"",$N$9))</f>
        <v>0</v>
      </c>
      <c r="CB151" s="18">
        <f>IF($C150&gt;$Q$9,"",IF(MAX($C150:$AG150)&lt;$Q$9,"",$Q$9))</f>
        <v>0</v>
      </c>
      <c r="CC151" s="18">
        <f>IF($C150&gt;$T$9,"",IF(MAX($C150:$AG150)&lt;$T$9,"",$T$9))</f>
        <v>0</v>
      </c>
      <c r="CD151" s="18">
        <f>IF($C150&gt;$W$9,"",IF(MAX($C150:$AG150)&lt;$W$9,"",$W$9))</f>
        <v>0</v>
      </c>
      <c r="CE151" s="18">
        <f>IF($C150&gt;$Z$9,"",IF(MAX($C150:$AG150)&lt;$Z$9,"",$Z$9))</f>
        <v>0</v>
      </c>
      <c r="CF151" s="18">
        <f>IF($C150&gt;$AC$9,"",IF(MAX($C150:$AG150)&lt;$AC$9,"",$AC$9))</f>
        <v>0</v>
      </c>
      <c r="CG151" s="18">
        <f>IF($C150&gt;$AF$9,"",IF(MAX($C150:$AG150)&lt;$AF$9,"",$AF$9))</f>
        <v>0</v>
      </c>
      <c r="CH151" s="18">
        <f>IF($C150&gt;$E$10,"",IF(MAX($C150:$AG150)&lt;$E$10,"",$E$10))</f>
        <v>0</v>
      </c>
      <c r="CI151" s="18">
        <f>IF($C150&gt;$H$10,"",IF(MAX($C150:$AG150)&lt;$H$10,"",$H$10))</f>
        <v>0</v>
      </c>
      <c r="CJ151" s="18">
        <f>IF($C150&gt;$K$10,"",IF(MAX($C150:$AG150)&lt;$K$10,"",$K$10))</f>
        <v>0</v>
      </c>
      <c r="CK151" s="18">
        <f>IF($C150&gt;$N$10,"",IF(MAX($C150:$AG150)&lt;$N$10,"",$N$10))</f>
        <v>0</v>
      </c>
      <c r="CL151" s="18">
        <f>IF($C150&gt;$Q$10,"",IF(MAX($C150:$AG150)&lt;$Q$10,"",$Q$10))</f>
        <v>0</v>
      </c>
      <c r="CM151" s="18">
        <f>IF($C150&gt;$T$10,"",IF(MAX($C150:$AG150)&lt;$T$10,"",$T$10))</f>
        <v>0</v>
      </c>
      <c r="CN151" s="18">
        <f>IF($C150&gt;$W$10,"",IF(MAX($C150:$AG150)&lt;$W$10,"",$W$10))</f>
        <v>0</v>
      </c>
      <c r="CO151" s="18">
        <f>IF($C150&gt;$Z$10,"",IF(MAX($C150:$AG150)&lt;$Z$10,"",$Z$10))</f>
        <v>0</v>
      </c>
      <c r="CP151" s="18">
        <f>IF($C150&gt;$AC$10,"",IF(MAX($C150:$AG150)&lt;$AC$10,"",$AC$10))</f>
        <v>0</v>
      </c>
      <c r="CQ151" s="19">
        <f>IF($C150&gt;$AF$10,"",IF(MAX($C150:$AG150)&lt;$AF$10,"",$AF$10))</f>
        <v>0</v>
      </c>
    </row>
    <row r="152" spans="1:95" ht="19.5" customHeight="1">
      <c r="A152" s="134" t="s">
        <v>7</v>
      </c>
      <c r="B152" s="135"/>
      <c r="C152" s="20" t="str">
        <f t="shared" ref="C152:AG152" si="275">IF(C150="","",IF($D$5&lt;=C150,IF($L$5&gt;=C150,IF(COUNT(MATCH(C150,$AT151:$CQ151,0))&gt;0,"","○"),""),""))</f>
        <v/>
      </c>
      <c r="D152" s="20" t="str">
        <f t="shared" si="275"/>
        <v/>
      </c>
      <c r="E152" s="20" t="str">
        <f t="shared" si="275"/>
        <v/>
      </c>
      <c r="F152" s="20" t="str">
        <f t="shared" si="275"/>
        <v/>
      </c>
      <c r="G152" s="20" t="str">
        <f t="shared" si="275"/>
        <v/>
      </c>
      <c r="H152" s="20" t="str">
        <f t="shared" si="275"/>
        <v/>
      </c>
      <c r="I152" s="20" t="str">
        <f t="shared" si="275"/>
        <v/>
      </c>
      <c r="J152" s="20" t="str">
        <f t="shared" si="275"/>
        <v/>
      </c>
      <c r="K152" s="20" t="str">
        <f t="shared" si="275"/>
        <v/>
      </c>
      <c r="L152" s="20" t="str">
        <f t="shared" si="275"/>
        <v/>
      </c>
      <c r="M152" s="20" t="str">
        <f t="shared" si="275"/>
        <v/>
      </c>
      <c r="N152" s="20" t="str">
        <f t="shared" si="275"/>
        <v/>
      </c>
      <c r="O152" s="20" t="str">
        <f t="shared" si="275"/>
        <v/>
      </c>
      <c r="P152" s="20" t="str">
        <f t="shared" si="275"/>
        <v/>
      </c>
      <c r="Q152" s="20" t="str">
        <f t="shared" si="275"/>
        <v/>
      </c>
      <c r="R152" s="20" t="str">
        <f t="shared" si="275"/>
        <v/>
      </c>
      <c r="S152" s="20" t="str">
        <f t="shared" si="275"/>
        <v/>
      </c>
      <c r="T152" s="20" t="str">
        <f t="shared" si="275"/>
        <v/>
      </c>
      <c r="U152" s="20" t="str">
        <f t="shared" si="275"/>
        <v/>
      </c>
      <c r="V152" s="20" t="str">
        <f t="shared" si="275"/>
        <v/>
      </c>
      <c r="W152" s="20" t="str">
        <f t="shared" si="275"/>
        <v/>
      </c>
      <c r="X152" s="20" t="str">
        <f t="shared" si="275"/>
        <v/>
      </c>
      <c r="Y152" s="20" t="str">
        <f t="shared" si="275"/>
        <v/>
      </c>
      <c r="Z152" s="20" t="str">
        <f t="shared" si="275"/>
        <v/>
      </c>
      <c r="AA152" s="20" t="str">
        <f t="shared" si="275"/>
        <v/>
      </c>
      <c r="AB152" s="20" t="str">
        <f t="shared" si="275"/>
        <v/>
      </c>
      <c r="AC152" s="20" t="str">
        <f t="shared" si="275"/>
        <v/>
      </c>
      <c r="AD152" s="20" t="str">
        <f t="shared" si="275"/>
        <v/>
      </c>
      <c r="AE152" s="20" t="str">
        <f t="shared" si="275"/>
        <v/>
      </c>
      <c r="AF152" s="20" t="str">
        <f t="shared" si="275"/>
        <v/>
      </c>
      <c r="AG152" s="20" t="str">
        <f t="shared" si="275"/>
        <v/>
      </c>
      <c r="AH152" s="20">
        <f>COUNTIF(C152:AG152,"○")</f>
        <v>0</v>
      </c>
      <c r="AJ152" s="6">
        <f>$AH152</f>
        <v>0</v>
      </c>
      <c r="AK152" s="21"/>
      <c r="AQ152" s="6">
        <f>COUNTIFS(C152:AG152,"○",C151:AG151,$AQ$6)</f>
        <v>0</v>
      </c>
      <c r="AR152" s="6" t="str">
        <f>IF(AH152=0,"",IF(SUM(AQ150:AQ152)/AJ152&lt;0.285,SUM(AQ150:AQ152)/AJ152*AJ152,ROUNDUP(AH152*0.285,0)))</f>
        <v/>
      </c>
      <c r="BY152" s="22"/>
      <c r="BZ152" s="22"/>
    </row>
    <row r="153" spans="1:95" ht="19.5" customHeight="1">
      <c r="A153" s="36" t="s">
        <v>29</v>
      </c>
      <c r="B153" s="20" t="s">
        <v>8</v>
      </c>
      <c r="C153" s="23" t="str">
        <f t="shared" ref="C153:AG153" si="276">IF(C152="","",IF(C151=$AE149,"○",IF(C151=$AF149,"○",IF(C151=$AG149,"○",""))))</f>
        <v/>
      </c>
      <c r="D153" s="23" t="str">
        <f t="shared" si="276"/>
        <v/>
      </c>
      <c r="E153" s="23" t="str">
        <f t="shared" si="276"/>
        <v/>
      </c>
      <c r="F153" s="23" t="str">
        <f t="shared" si="276"/>
        <v/>
      </c>
      <c r="G153" s="23" t="str">
        <f t="shared" si="276"/>
        <v/>
      </c>
      <c r="H153" s="23" t="str">
        <f t="shared" si="276"/>
        <v/>
      </c>
      <c r="I153" s="23" t="str">
        <f t="shared" si="276"/>
        <v/>
      </c>
      <c r="J153" s="23" t="str">
        <f t="shared" si="276"/>
        <v/>
      </c>
      <c r="K153" s="23" t="str">
        <f t="shared" si="276"/>
        <v/>
      </c>
      <c r="L153" s="23" t="str">
        <f t="shared" si="276"/>
        <v/>
      </c>
      <c r="M153" s="23" t="str">
        <f t="shared" si="276"/>
        <v/>
      </c>
      <c r="N153" s="23" t="str">
        <f t="shared" si="276"/>
        <v/>
      </c>
      <c r="O153" s="23" t="str">
        <f t="shared" si="276"/>
        <v/>
      </c>
      <c r="P153" s="23" t="str">
        <f t="shared" si="276"/>
        <v/>
      </c>
      <c r="Q153" s="23" t="str">
        <f t="shared" si="276"/>
        <v/>
      </c>
      <c r="R153" s="23" t="str">
        <f t="shared" si="276"/>
        <v/>
      </c>
      <c r="S153" s="23" t="str">
        <f t="shared" si="276"/>
        <v/>
      </c>
      <c r="T153" s="23" t="str">
        <f t="shared" si="276"/>
        <v/>
      </c>
      <c r="U153" s="23" t="str">
        <f t="shared" si="276"/>
        <v/>
      </c>
      <c r="V153" s="23" t="str">
        <f t="shared" si="276"/>
        <v/>
      </c>
      <c r="W153" s="23" t="str">
        <f t="shared" si="276"/>
        <v/>
      </c>
      <c r="X153" s="23" t="str">
        <f t="shared" si="276"/>
        <v/>
      </c>
      <c r="Y153" s="23" t="str">
        <f t="shared" si="276"/>
        <v/>
      </c>
      <c r="Z153" s="23" t="str">
        <f t="shared" si="276"/>
        <v/>
      </c>
      <c r="AA153" s="23" t="str">
        <f t="shared" si="276"/>
        <v/>
      </c>
      <c r="AB153" s="23" t="str">
        <f t="shared" si="276"/>
        <v/>
      </c>
      <c r="AC153" s="23" t="str">
        <f t="shared" si="276"/>
        <v/>
      </c>
      <c r="AD153" s="23" t="str">
        <f t="shared" si="276"/>
        <v/>
      </c>
      <c r="AE153" s="23" t="str">
        <f t="shared" si="276"/>
        <v/>
      </c>
      <c r="AF153" s="23" t="str">
        <f t="shared" si="276"/>
        <v/>
      </c>
      <c r="AG153" s="23" t="str">
        <f t="shared" si="276"/>
        <v/>
      </c>
      <c r="AH153" s="20">
        <f t="shared" ref="AH153" si="277">COUNTIF(C153:AG153,"○")</f>
        <v>0</v>
      </c>
      <c r="AK153" s="6">
        <f>$AH153</f>
        <v>0</v>
      </c>
      <c r="AU153" s="30" t="str">
        <f>IF($AE$3&lt;A149,"",A149)</f>
        <v/>
      </c>
      <c r="AV153" s="30" t="str">
        <f t="shared" ref="AV153:BZ153" si="278">IF($AE$3&lt;=C150,"",IF(MONTH(C150+1)=MONTH(C150),(C150+1),""))</f>
        <v/>
      </c>
      <c r="AW153" s="30" t="str">
        <f t="shared" si="278"/>
        <v/>
      </c>
      <c r="AX153" s="30" t="str">
        <f t="shared" si="278"/>
        <v/>
      </c>
      <c r="AY153" s="30" t="str">
        <f t="shared" si="278"/>
        <v/>
      </c>
      <c r="AZ153" s="30" t="str">
        <f t="shared" si="278"/>
        <v/>
      </c>
      <c r="BA153" s="30" t="str">
        <f t="shared" si="278"/>
        <v/>
      </c>
      <c r="BB153" s="30" t="str">
        <f t="shared" si="278"/>
        <v/>
      </c>
      <c r="BC153" s="30" t="str">
        <f t="shared" si="278"/>
        <v/>
      </c>
      <c r="BD153" s="30" t="str">
        <f t="shared" si="278"/>
        <v/>
      </c>
      <c r="BE153" s="30" t="str">
        <f t="shared" si="278"/>
        <v/>
      </c>
      <c r="BF153" s="30" t="str">
        <f t="shared" si="278"/>
        <v/>
      </c>
      <c r="BG153" s="30" t="str">
        <f t="shared" si="278"/>
        <v/>
      </c>
      <c r="BH153" s="30" t="str">
        <f t="shared" si="278"/>
        <v/>
      </c>
      <c r="BI153" s="30" t="str">
        <f t="shared" si="278"/>
        <v/>
      </c>
      <c r="BJ153" s="30" t="str">
        <f t="shared" si="278"/>
        <v/>
      </c>
      <c r="BK153" s="30" t="str">
        <f t="shared" si="278"/>
        <v/>
      </c>
      <c r="BL153" s="30" t="str">
        <f t="shared" si="278"/>
        <v/>
      </c>
      <c r="BM153" s="30" t="str">
        <f t="shared" si="278"/>
        <v/>
      </c>
      <c r="BN153" s="30" t="str">
        <f t="shared" si="278"/>
        <v/>
      </c>
      <c r="BO153" s="30" t="str">
        <f t="shared" si="278"/>
        <v/>
      </c>
      <c r="BP153" s="30" t="str">
        <f t="shared" si="278"/>
        <v/>
      </c>
      <c r="BQ153" s="30" t="str">
        <f t="shared" si="278"/>
        <v/>
      </c>
      <c r="BR153" s="30" t="str">
        <f t="shared" si="278"/>
        <v/>
      </c>
      <c r="BS153" s="30" t="str">
        <f t="shared" si="278"/>
        <v/>
      </c>
      <c r="BT153" s="30" t="str">
        <f t="shared" si="278"/>
        <v/>
      </c>
      <c r="BU153" s="30" t="str">
        <f t="shared" si="278"/>
        <v/>
      </c>
      <c r="BV153" s="30" t="str">
        <f t="shared" si="278"/>
        <v/>
      </c>
      <c r="BW153" s="30" t="str">
        <f t="shared" si="278"/>
        <v/>
      </c>
      <c r="BX153" s="30" t="str">
        <f t="shared" si="278"/>
        <v/>
      </c>
      <c r="BY153" s="30" t="str">
        <f t="shared" si="278"/>
        <v/>
      </c>
      <c r="BZ153" s="30" t="str">
        <f t="shared" si="278"/>
        <v/>
      </c>
    </row>
    <row r="154" spans="1:95" ht="19.5" customHeight="1">
      <c r="A154" s="136"/>
      <c r="B154" s="20" t="s">
        <v>9</v>
      </c>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0">
        <f>AH153+COUNTIF(C154:AG154,"○")-COUNTIF(C154:AG154,"✕")</f>
        <v>0</v>
      </c>
      <c r="AL154" s="6">
        <f>$AH154</f>
        <v>0</v>
      </c>
      <c r="AN154" s="6">
        <f>COUNTIF(C154:AG154,"○")</f>
        <v>0</v>
      </c>
      <c r="AO154" s="6">
        <f>COUNTIF(C154:AG154,"✕")</f>
        <v>0</v>
      </c>
      <c r="AU154" s="1" t="str">
        <f t="shared" ref="AU154:BY154" si="279">IF($AF$2="○",IF(C153="○",IF(C154="","○",IF(C154="○","確認","")),IF(C154="○","○",IF(C153="○","",IF(C154="✕","確認","")))),IF(C153="○",IF(C154="","",IF(C154="○","確認","")),IF(C153="○","",IF(C154="✕","確認",""))))</f>
        <v/>
      </c>
      <c r="AV154" s="1" t="str">
        <f t="shared" si="279"/>
        <v/>
      </c>
      <c r="AW154" s="1" t="str">
        <f t="shared" si="279"/>
        <v/>
      </c>
      <c r="AX154" s="1" t="str">
        <f t="shared" si="279"/>
        <v/>
      </c>
      <c r="AY154" s="1" t="str">
        <f t="shared" si="279"/>
        <v/>
      </c>
      <c r="AZ154" s="1" t="str">
        <f t="shared" si="279"/>
        <v/>
      </c>
      <c r="BA154" s="1" t="str">
        <f t="shared" si="279"/>
        <v/>
      </c>
      <c r="BB154" s="1" t="str">
        <f t="shared" si="279"/>
        <v/>
      </c>
      <c r="BC154" s="1" t="str">
        <f t="shared" si="279"/>
        <v/>
      </c>
      <c r="BD154" s="1" t="str">
        <f t="shared" si="279"/>
        <v/>
      </c>
      <c r="BE154" s="1" t="str">
        <f t="shared" si="279"/>
        <v/>
      </c>
      <c r="BF154" s="1" t="str">
        <f t="shared" si="279"/>
        <v/>
      </c>
      <c r="BG154" s="1" t="str">
        <f t="shared" si="279"/>
        <v/>
      </c>
      <c r="BH154" s="1" t="str">
        <f t="shared" si="279"/>
        <v/>
      </c>
      <c r="BI154" s="1" t="str">
        <f t="shared" si="279"/>
        <v/>
      </c>
      <c r="BJ154" s="1" t="str">
        <f t="shared" si="279"/>
        <v/>
      </c>
      <c r="BK154" s="1" t="str">
        <f t="shared" si="279"/>
        <v/>
      </c>
      <c r="BL154" s="1" t="str">
        <f t="shared" si="279"/>
        <v/>
      </c>
      <c r="BM154" s="1" t="str">
        <f t="shared" si="279"/>
        <v/>
      </c>
      <c r="BN154" s="1" t="str">
        <f t="shared" si="279"/>
        <v/>
      </c>
      <c r="BO154" s="1" t="str">
        <f t="shared" si="279"/>
        <v/>
      </c>
      <c r="BP154" s="1" t="str">
        <f t="shared" si="279"/>
        <v/>
      </c>
      <c r="BQ154" s="1" t="str">
        <f t="shared" si="279"/>
        <v/>
      </c>
      <c r="BR154" s="1" t="str">
        <f t="shared" si="279"/>
        <v/>
      </c>
      <c r="BS154" s="1" t="str">
        <f t="shared" si="279"/>
        <v/>
      </c>
      <c r="BT154" s="1" t="str">
        <f t="shared" si="279"/>
        <v/>
      </c>
      <c r="BU154" s="1" t="str">
        <f t="shared" si="279"/>
        <v/>
      </c>
      <c r="BV154" s="1" t="str">
        <f t="shared" si="279"/>
        <v/>
      </c>
      <c r="BW154" s="1" t="str">
        <f t="shared" si="279"/>
        <v/>
      </c>
      <c r="BX154" s="1" t="str">
        <f t="shared" si="279"/>
        <v/>
      </c>
      <c r="BY154" s="1" t="str">
        <f t="shared" si="279"/>
        <v/>
      </c>
    </row>
    <row r="155" spans="1:95" ht="19.5" customHeight="1">
      <c r="A155" s="137"/>
      <c r="B155" s="20" t="s">
        <v>2</v>
      </c>
      <c r="C155" s="23" t="str">
        <f t="shared" ref="C155:AG155" si="280">IF($AF$2="○",IF(C153="○",IF(C154="","○",IF(C154="○","確認","")),IF(C154="○","○",IF(C153="○","",IF(C154="✕","確認","")))),IF(C153="○",IF(C154="","",IF(C154="○","確認","")),IF(C153="○","",IF(C154="✕","確認",""))))</f>
        <v/>
      </c>
      <c r="D155" s="23" t="str">
        <f t="shared" si="280"/>
        <v/>
      </c>
      <c r="E155" s="23" t="str">
        <f t="shared" si="280"/>
        <v/>
      </c>
      <c r="F155" s="23" t="str">
        <f t="shared" si="280"/>
        <v/>
      </c>
      <c r="G155" s="23" t="str">
        <f t="shared" si="280"/>
        <v/>
      </c>
      <c r="H155" s="23" t="str">
        <f t="shared" si="280"/>
        <v/>
      </c>
      <c r="I155" s="23" t="str">
        <f t="shared" si="280"/>
        <v/>
      </c>
      <c r="J155" s="23" t="str">
        <f t="shared" si="280"/>
        <v/>
      </c>
      <c r="K155" s="23" t="str">
        <f t="shared" si="280"/>
        <v/>
      </c>
      <c r="L155" s="23" t="str">
        <f t="shared" si="280"/>
        <v/>
      </c>
      <c r="M155" s="23" t="str">
        <f t="shared" si="280"/>
        <v/>
      </c>
      <c r="N155" s="23" t="str">
        <f t="shared" si="280"/>
        <v/>
      </c>
      <c r="O155" s="23" t="str">
        <f t="shared" si="280"/>
        <v/>
      </c>
      <c r="P155" s="23" t="str">
        <f t="shared" si="280"/>
        <v/>
      </c>
      <c r="Q155" s="23" t="str">
        <f t="shared" si="280"/>
        <v/>
      </c>
      <c r="R155" s="23" t="str">
        <f t="shared" si="280"/>
        <v/>
      </c>
      <c r="S155" s="23" t="str">
        <f t="shared" si="280"/>
        <v/>
      </c>
      <c r="T155" s="23" t="str">
        <f t="shared" si="280"/>
        <v/>
      </c>
      <c r="U155" s="23" t="str">
        <f t="shared" si="280"/>
        <v/>
      </c>
      <c r="V155" s="23" t="str">
        <f t="shared" si="280"/>
        <v/>
      </c>
      <c r="W155" s="23" t="str">
        <f t="shared" si="280"/>
        <v/>
      </c>
      <c r="X155" s="23" t="str">
        <f t="shared" si="280"/>
        <v/>
      </c>
      <c r="Y155" s="23" t="str">
        <f t="shared" si="280"/>
        <v/>
      </c>
      <c r="Z155" s="23" t="str">
        <f t="shared" si="280"/>
        <v/>
      </c>
      <c r="AA155" s="23" t="str">
        <f t="shared" si="280"/>
        <v/>
      </c>
      <c r="AB155" s="23" t="str">
        <f t="shared" si="280"/>
        <v/>
      </c>
      <c r="AC155" s="23" t="str">
        <f t="shared" si="280"/>
        <v/>
      </c>
      <c r="AD155" s="23" t="str">
        <f t="shared" si="280"/>
        <v/>
      </c>
      <c r="AE155" s="23" t="str">
        <f t="shared" si="280"/>
        <v/>
      </c>
      <c r="AF155" s="23" t="str">
        <f t="shared" si="280"/>
        <v/>
      </c>
      <c r="AG155" s="23" t="str">
        <f t="shared" si="280"/>
        <v/>
      </c>
      <c r="AH155" s="20">
        <f t="shared" ref="AH155" si="281">COUNTIF(C155:AG155,"○")</f>
        <v>0</v>
      </c>
      <c r="AM155" s="6">
        <f>$AH155</f>
        <v>0</v>
      </c>
      <c r="AP155" s="6">
        <f>COUNTIF(C155:AG155,"確認")</f>
        <v>0</v>
      </c>
      <c r="AT155" s="6">
        <f>COUNTIF(AU155:BY155,"確認")</f>
        <v>0</v>
      </c>
      <c r="AU155" s="1" t="str">
        <f t="shared" ref="AU155:BY155" si="282">IF(AU154=C155,"","確認")</f>
        <v/>
      </c>
      <c r="AV155" s="1" t="str">
        <f t="shared" si="282"/>
        <v/>
      </c>
      <c r="AW155" s="1" t="str">
        <f t="shared" si="282"/>
        <v/>
      </c>
      <c r="AX155" s="1" t="str">
        <f t="shared" si="282"/>
        <v/>
      </c>
      <c r="AY155" s="1" t="str">
        <f t="shared" si="282"/>
        <v/>
      </c>
      <c r="AZ155" s="1" t="str">
        <f t="shared" si="282"/>
        <v/>
      </c>
      <c r="BA155" s="1" t="str">
        <f t="shared" si="282"/>
        <v/>
      </c>
      <c r="BB155" s="1" t="str">
        <f t="shared" si="282"/>
        <v/>
      </c>
      <c r="BC155" s="1" t="str">
        <f t="shared" si="282"/>
        <v/>
      </c>
      <c r="BD155" s="1" t="str">
        <f t="shared" si="282"/>
        <v/>
      </c>
      <c r="BE155" s="1" t="str">
        <f t="shared" si="282"/>
        <v/>
      </c>
      <c r="BF155" s="1" t="str">
        <f t="shared" si="282"/>
        <v/>
      </c>
      <c r="BG155" s="1" t="str">
        <f t="shared" si="282"/>
        <v/>
      </c>
      <c r="BH155" s="1" t="str">
        <f t="shared" si="282"/>
        <v/>
      </c>
      <c r="BI155" s="1" t="str">
        <f t="shared" si="282"/>
        <v/>
      </c>
      <c r="BJ155" s="1" t="str">
        <f t="shared" si="282"/>
        <v/>
      </c>
      <c r="BK155" s="1" t="str">
        <f t="shared" si="282"/>
        <v/>
      </c>
      <c r="BL155" s="1" t="str">
        <f t="shared" si="282"/>
        <v/>
      </c>
      <c r="BM155" s="1" t="str">
        <f t="shared" si="282"/>
        <v/>
      </c>
      <c r="BN155" s="1" t="str">
        <f t="shared" si="282"/>
        <v/>
      </c>
      <c r="BO155" s="1" t="str">
        <f t="shared" si="282"/>
        <v/>
      </c>
      <c r="BP155" s="1" t="str">
        <f t="shared" si="282"/>
        <v/>
      </c>
      <c r="BQ155" s="1" t="str">
        <f t="shared" si="282"/>
        <v/>
      </c>
      <c r="BR155" s="1" t="str">
        <f t="shared" si="282"/>
        <v/>
      </c>
      <c r="BS155" s="1" t="str">
        <f t="shared" si="282"/>
        <v/>
      </c>
      <c r="BT155" s="1" t="str">
        <f t="shared" si="282"/>
        <v/>
      </c>
      <c r="BU155" s="1" t="str">
        <f t="shared" si="282"/>
        <v/>
      </c>
      <c r="BV155" s="1" t="str">
        <f t="shared" si="282"/>
        <v/>
      </c>
      <c r="BW155" s="1" t="str">
        <f t="shared" si="282"/>
        <v/>
      </c>
      <c r="BX155" s="1" t="str">
        <f t="shared" si="282"/>
        <v/>
      </c>
      <c r="BY155" s="1" t="str">
        <f t="shared" si="282"/>
        <v/>
      </c>
      <c r="BZ155" s="1" t="str">
        <f t="shared" ref="BZ155" si="283">IF($AF$2="○",IF(AH153="○",IF(AH154="","○",IF(AH154="○","確認","")),IF(AH154="○","○",IF(AH153="○","",IF(AH154="✕","確認","")))),IF(AH153="○",IF(AH154="","",IF(AH154="○","確認","")),IF(AH153="○","",IF(AH154="✕","確認",""))))</f>
        <v/>
      </c>
    </row>
    <row r="156" spans="1:95" ht="19.5" customHeight="1">
      <c r="C156" s="129" t="str">
        <f>IF(AH152=0,"",B153)</f>
        <v/>
      </c>
      <c r="D156" s="129"/>
      <c r="E156" s="130" t="str">
        <f>IF(AH152=0,"","週休２日")</f>
        <v/>
      </c>
      <c r="F156" s="130"/>
      <c r="G156" s="130" t="str">
        <f>IF(AH152=0,"",IF(SUM(AQ150:AQ152)/AJ152&lt;0.285,IF(SUM(AQ150:AQ152)/AJ152&lt;=AH153/AH152,"達成","未達成"),IF(AH153/AJ152&gt;=SUM(AQ150:AQ152)/AJ152,"達成","未達成")))</f>
        <v/>
      </c>
      <c r="H156" s="130"/>
      <c r="I156" s="131" t="str">
        <f>IF(AH152=0,"","現場閉所率")</f>
        <v/>
      </c>
      <c r="J156" s="131"/>
      <c r="K156" s="132" t="str">
        <f>IF(AH152=0,"",IF(AH152=0,0,ROUNDDOWN(AH153/AH152,4)))</f>
        <v/>
      </c>
      <c r="L156" s="132"/>
      <c r="N156" s="129" t="str">
        <f>IF(AH152=0,"",B154)</f>
        <v/>
      </c>
      <c r="O156" s="129"/>
      <c r="P156" s="130" t="str">
        <f>IF(AH152=0,"","週休２日")</f>
        <v/>
      </c>
      <c r="Q156" s="130"/>
      <c r="R156" s="130" t="str">
        <f>IF(AH152=0,"",IF(SUM(AQ150:AQ152)/AJ152&lt;0.285,IF(SUM(AQ150:AQ152)/AJ152&lt;=AH154/AH152,"達成","未達成"),IF(AH154/AJ152&gt;=SUM(AQ150:AQ152)/AJ152,"達成","未達成")))</f>
        <v/>
      </c>
      <c r="S156" s="130"/>
      <c r="T156" s="131" t="str">
        <f>IF(AH152=0,"","現場閉所率")</f>
        <v/>
      </c>
      <c r="U156" s="131"/>
      <c r="V156" s="132" t="str">
        <f>IF(AH152=0,"",IF(AH152=0,0,ROUNDDOWN(AH154/AH152,4)))</f>
        <v/>
      </c>
      <c r="W156" s="132"/>
      <c r="X156" s="25"/>
      <c r="Y156" s="129" t="str">
        <f>IF($AF$2="○",IF(AH152=0,"",B155),"")</f>
        <v/>
      </c>
      <c r="Z156" s="129"/>
      <c r="AA156" s="130" t="str">
        <f>IF($AF$2="○",IF(AH152=0,"","週休２日"),"")</f>
        <v/>
      </c>
      <c r="AB156" s="130"/>
      <c r="AC156" s="130" t="str">
        <f>IF($AF$2="○",IF(AH152=0,"",IF(SUM(AQ150:AQ152)/AJ152&lt;0.285,IF(SUM(AQ150:AQ152)/AJ152&lt;=AH155/AH152,"達成","未達成"),IF(AH155/AJ152&gt;=SUM(AQ150:AQ152)/AJ152,"達成","未達成"))),"")</f>
        <v/>
      </c>
      <c r="AD156" s="130"/>
      <c r="AE156" s="131" t="str">
        <f>IF($AF$2="○",IF(AH152=0,"","現場閉所率"),"")</f>
        <v/>
      </c>
      <c r="AF156" s="131"/>
      <c r="AG156" s="132" t="str">
        <f>IF($AF$2="○",IF(AH152=0,"",IF(AH152=0,0,ROUNDDOWN(AH155/AH152,4))),"")</f>
        <v/>
      </c>
      <c r="AH156" s="132"/>
      <c r="AQ156" s="24" t="str">
        <f>IF($AF$2="○",AC156,R156)</f>
        <v/>
      </c>
      <c r="AR156" s="24"/>
      <c r="AT156" s="1" t="str">
        <f>IF(AH152&lt;=0,"",IF((SUM(AQ150:AQ152)/AJ152)&lt;=AH154/AH152,"達成","未達成"))</f>
        <v/>
      </c>
    </row>
    <row r="157" spans="1:95" ht="19.5" customHeight="1">
      <c r="A157" s="101" t="str">
        <f t="shared" ref="A157" si="284">IF(MAX(C150:AG150)=$AE$3,"",IF(MAX(C150:AG150)=0,"",MAX(C150:AG150)+1))</f>
        <v/>
      </c>
      <c r="B157" s="101"/>
      <c r="S157" s="102" t="str">
        <f>IF(COUNTIF(C163:AG163,"確認")&gt;0,"入力確認",IF(AH160=0,IF(SUM(AH161:AH163)=0,"","入力確認"),IF($AF$2="",IF(COUNTIF(C163:AG163,"○")+COUNTIF(C163:AG163,"✕")=0,"","現場閉所 実績表に切替必要"),IF(AT163=0,"","変更手続き確認"))))</f>
        <v/>
      </c>
      <c r="T157" s="102"/>
      <c r="U157" s="102"/>
      <c r="V157" s="102"/>
      <c r="W157" s="102"/>
      <c r="X157" s="102"/>
      <c r="Y157" s="102"/>
      <c r="Z157" s="102"/>
      <c r="AA157" s="133" t="s">
        <v>30</v>
      </c>
      <c r="AB157" s="133"/>
      <c r="AC157" s="133"/>
      <c r="AD157" s="133"/>
      <c r="AE157" s="29" t="str">
        <f t="shared" ref="AE157" si="285">$AQ$7</f>
        <v>土</v>
      </c>
      <c r="AF157" s="29" t="str">
        <f t="shared" ref="AF157" si="286">$AQ$8</f>
        <v>日</v>
      </c>
      <c r="AG157" s="26">
        <f t="shared" ref="AG157" si="287">$AQ$6</f>
        <v>0</v>
      </c>
      <c r="AL157" s="14"/>
      <c r="AM157" s="14"/>
      <c r="AN157" s="14"/>
      <c r="AO157" s="14"/>
      <c r="AP157" s="14"/>
      <c r="AQ157" s="14"/>
    </row>
    <row r="158" spans="1:95" ht="19.5" customHeight="1">
      <c r="A158" s="105" t="s">
        <v>20</v>
      </c>
      <c r="B158" s="106"/>
      <c r="C158" s="15" t="str">
        <f>IF($AE$3&lt;A157,"",A157)</f>
        <v/>
      </c>
      <c r="D158" s="15" t="str">
        <f t="shared" ref="D158:G158" si="288">IF($AE$3&lt;=C158,"",IF(MONTH(C158+1)=MONTH(C158),(C158+1),""))</f>
        <v/>
      </c>
      <c r="E158" s="15" t="str">
        <f t="shared" si="288"/>
        <v/>
      </c>
      <c r="F158" s="15" t="str">
        <f t="shared" si="288"/>
        <v/>
      </c>
      <c r="G158" s="15" t="str">
        <f t="shared" si="288"/>
        <v/>
      </c>
      <c r="H158" s="15" t="str">
        <f>IF($AE$3&lt;=G158,"",IF(MONTH(G158+1)=MONTH(G158),(G158+1),""))</f>
        <v/>
      </c>
      <c r="I158" s="15" t="str">
        <f t="shared" ref="I158:AG158" si="289">IF($AE$3&lt;=H158,"",IF(MONTH(H158+1)=MONTH(H158),(H158+1),""))</f>
        <v/>
      </c>
      <c r="J158" s="15" t="str">
        <f t="shared" si="289"/>
        <v/>
      </c>
      <c r="K158" s="15" t="str">
        <f t="shared" si="289"/>
        <v/>
      </c>
      <c r="L158" s="15" t="str">
        <f t="shared" si="289"/>
        <v/>
      </c>
      <c r="M158" s="15" t="str">
        <f t="shared" si="289"/>
        <v/>
      </c>
      <c r="N158" s="15" t="str">
        <f t="shared" si="289"/>
        <v/>
      </c>
      <c r="O158" s="15" t="str">
        <f t="shared" si="289"/>
        <v/>
      </c>
      <c r="P158" s="15" t="str">
        <f t="shared" si="289"/>
        <v/>
      </c>
      <c r="Q158" s="15" t="str">
        <f t="shared" si="289"/>
        <v/>
      </c>
      <c r="R158" s="15" t="str">
        <f t="shared" si="289"/>
        <v/>
      </c>
      <c r="S158" s="15" t="str">
        <f t="shared" si="289"/>
        <v/>
      </c>
      <c r="T158" s="15" t="str">
        <f t="shared" si="289"/>
        <v/>
      </c>
      <c r="U158" s="15" t="str">
        <f t="shared" si="289"/>
        <v/>
      </c>
      <c r="V158" s="15" t="str">
        <f t="shared" si="289"/>
        <v/>
      </c>
      <c r="W158" s="15" t="str">
        <f t="shared" si="289"/>
        <v/>
      </c>
      <c r="X158" s="15" t="str">
        <f t="shared" si="289"/>
        <v/>
      </c>
      <c r="Y158" s="15" t="str">
        <f t="shared" si="289"/>
        <v/>
      </c>
      <c r="Z158" s="15" t="str">
        <f t="shared" si="289"/>
        <v/>
      </c>
      <c r="AA158" s="15" t="str">
        <f t="shared" si="289"/>
        <v/>
      </c>
      <c r="AB158" s="15" t="str">
        <f t="shared" si="289"/>
        <v/>
      </c>
      <c r="AC158" s="15" t="str">
        <f t="shared" si="289"/>
        <v/>
      </c>
      <c r="AD158" s="15" t="str">
        <f t="shared" si="289"/>
        <v/>
      </c>
      <c r="AE158" s="15" t="str">
        <f t="shared" si="289"/>
        <v/>
      </c>
      <c r="AF158" s="15" t="str">
        <f t="shared" si="289"/>
        <v/>
      </c>
      <c r="AG158" s="15" t="str">
        <f t="shared" si="289"/>
        <v/>
      </c>
      <c r="AH158" s="107" t="s">
        <v>27</v>
      </c>
      <c r="AK158" s="16"/>
      <c r="AQ158" s="6">
        <f>COUNTIFS(C160:AG160,"○",C159:AG159,$AQ$7)</f>
        <v>0</v>
      </c>
      <c r="AT158" s="6">
        <v>1</v>
      </c>
      <c r="AU158" s="6">
        <v>2</v>
      </c>
      <c r="AV158" s="6">
        <v>3</v>
      </c>
      <c r="AW158" s="6">
        <v>4</v>
      </c>
      <c r="AX158" s="6">
        <v>5</v>
      </c>
      <c r="AY158" s="6">
        <v>6</v>
      </c>
      <c r="AZ158" s="6">
        <v>7</v>
      </c>
      <c r="BA158" s="6">
        <v>8</v>
      </c>
      <c r="BB158" s="6">
        <v>9</v>
      </c>
      <c r="BC158" s="6">
        <v>10</v>
      </c>
      <c r="BD158" s="6">
        <v>11</v>
      </c>
      <c r="BE158" s="6">
        <v>12</v>
      </c>
      <c r="BF158" s="6">
        <v>13</v>
      </c>
      <c r="BG158" s="6">
        <v>14</v>
      </c>
      <c r="BH158" s="6">
        <v>15</v>
      </c>
      <c r="BI158" s="6">
        <v>16</v>
      </c>
      <c r="BJ158" s="6">
        <v>17</v>
      </c>
      <c r="BK158" s="6">
        <v>18</v>
      </c>
      <c r="BL158" s="6">
        <v>19</v>
      </c>
      <c r="BM158" s="6">
        <v>20</v>
      </c>
      <c r="BN158" s="6">
        <v>21</v>
      </c>
      <c r="BO158" s="6">
        <v>22</v>
      </c>
      <c r="BP158" s="6">
        <v>23</v>
      </c>
      <c r="BQ158" s="6">
        <v>24</v>
      </c>
      <c r="BR158" s="6">
        <v>25</v>
      </c>
      <c r="BS158" s="6">
        <v>26</v>
      </c>
      <c r="BT158" s="6">
        <v>27</v>
      </c>
      <c r="BU158" s="6">
        <v>28</v>
      </c>
      <c r="BV158" s="6">
        <v>29</v>
      </c>
      <c r="BW158" s="6">
        <v>30</v>
      </c>
      <c r="BX158" s="6">
        <v>31</v>
      </c>
      <c r="BY158" s="6">
        <v>32</v>
      </c>
      <c r="BZ158" s="6">
        <v>33</v>
      </c>
      <c r="CA158" s="6">
        <v>34</v>
      </c>
      <c r="CB158" s="6">
        <v>35</v>
      </c>
      <c r="CC158" s="6">
        <v>36</v>
      </c>
      <c r="CD158" s="6">
        <v>37</v>
      </c>
      <c r="CE158" s="6">
        <v>38</v>
      </c>
      <c r="CF158" s="6">
        <v>39</v>
      </c>
      <c r="CG158" s="6">
        <v>40</v>
      </c>
      <c r="CH158" s="6">
        <v>41</v>
      </c>
      <c r="CI158" s="6">
        <v>42</v>
      </c>
      <c r="CJ158" s="6">
        <v>43</v>
      </c>
      <c r="CK158" s="6">
        <v>44</v>
      </c>
      <c r="CL158" s="6">
        <v>45</v>
      </c>
      <c r="CM158" s="6">
        <v>46</v>
      </c>
      <c r="CN158" s="6">
        <v>47</v>
      </c>
      <c r="CO158" s="6">
        <v>48</v>
      </c>
      <c r="CP158" s="6">
        <v>49</v>
      </c>
      <c r="CQ158" s="6">
        <v>50</v>
      </c>
    </row>
    <row r="159" spans="1:95" ht="19.5" customHeight="1">
      <c r="A159" s="105" t="s">
        <v>28</v>
      </c>
      <c r="B159" s="106"/>
      <c r="C159" s="15" t="str">
        <f>IF(C158="","",TEXT(C158,"AAA"))</f>
        <v/>
      </c>
      <c r="D159" s="15" t="str">
        <f t="shared" ref="D159:AG159" si="290">IF(D158="","",TEXT(D158,"AAA"))</f>
        <v/>
      </c>
      <c r="E159" s="15" t="str">
        <f t="shared" si="290"/>
        <v/>
      </c>
      <c r="F159" s="15" t="str">
        <f t="shared" si="290"/>
        <v/>
      </c>
      <c r="G159" s="15" t="str">
        <f t="shared" si="290"/>
        <v/>
      </c>
      <c r="H159" s="15" t="str">
        <f t="shared" si="290"/>
        <v/>
      </c>
      <c r="I159" s="15" t="str">
        <f t="shared" si="290"/>
        <v/>
      </c>
      <c r="J159" s="15" t="str">
        <f t="shared" si="290"/>
        <v/>
      </c>
      <c r="K159" s="15" t="str">
        <f t="shared" si="290"/>
        <v/>
      </c>
      <c r="L159" s="15" t="str">
        <f t="shared" si="290"/>
        <v/>
      </c>
      <c r="M159" s="15" t="str">
        <f t="shared" si="290"/>
        <v/>
      </c>
      <c r="N159" s="15" t="str">
        <f t="shared" si="290"/>
        <v/>
      </c>
      <c r="O159" s="15" t="str">
        <f t="shared" si="290"/>
        <v/>
      </c>
      <c r="P159" s="15" t="str">
        <f t="shared" si="290"/>
        <v/>
      </c>
      <c r="Q159" s="15" t="str">
        <f t="shared" si="290"/>
        <v/>
      </c>
      <c r="R159" s="15" t="str">
        <f t="shared" si="290"/>
        <v/>
      </c>
      <c r="S159" s="15" t="str">
        <f t="shared" si="290"/>
        <v/>
      </c>
      <c r="T159" s="15" t="str">
        <f t="shared" si="290"/>
        <v/>
      </c>
      <c r="U159" s="15" t="str">
        <f t="shared" si="290"/>
        <v/>
      </c>
      <c r="V159" s="15" t="str">
        <f t="shared" si="290"/>
        <v/>
      </c>
      <c r="W159" s="15" t="str">
        <f t="shared" si="290"/>
        <v/>
      </c>
      <c r="X159" s="15" t="str">
        <f t="shared" si="290"/>
        <v/>
      </c>
      <c r="Y159" s="15" t="str">
        <f t="shared" si="290"/>
        <v/>
      </c>
      <c r="Z159" s="15" t="str">
        <f t="shared" si="290"/>
        <v/>
      </c>
      <c r="AA159" s="15" t="str">
        <f t="shared" si="290"/>
        <v/>
      </c>
      <c r="AB159" s="15" t="str">
        <f t="shared" si="290"/>
        <v/>
      </c>
      <c r="AC159" s="15" t="str">
        <f t="shared" si="290"/>
        <v/>
      </c>
      <c r="AD159" s="15" t="str">
        <f t="shared" si="290"/>
        <v/>
      </c>
      <c r="AE159" s="15" t="str">
        <f t="shared" si="290"/>
        <v/>
      </c>
      <c r="AF159" s="15" t="str">
        <f t="shared" si="290"/>
        <v/>
      </c>
      <c r="AG159" s="15" t="str">
        <f t="shared" si="290"/>
        <v/>
      </c>
      <c r="AH159" s="108"/>
      <c r="AQ159" s="6">
        <f>COUNTIFS(C160:AG160,"○",C159:AG159,$AQ$8)</f>
        <v>0</v>
      </c>
      <c r="AT159" s="17" t="str">
        <f>IF($C158&gt;$E$6,"",IF(MAX($C158:$AG158)&lt;$E$6,"",$E$6))</f>
        <v/>
      </c>
      <c r="AU159" s="18" t="str">
        <f>IF($C158&gt;$H$6,"",IF(MAX($C158:$AG158)&lt;$H$6,"",$H$6))</f>
        <v/>
      </c>
      <c r="AV159" s="18" t="str">
        <f>IF($C158&gt;$K$6,"",IF(MAX($C158:$AG158)&lt;$K$6,"",$K$6))</f>
        <v/>
      </c>
      <c r="AW159" s="18" t="str">
        <f>IF($C158&gt;$N$6,"",IF(MAX($C158:$AG158)&lt;$N$6,"",$N$6))</f>
        <v/>
      </c>
      <c r="AX159" s="18" t="str">
        <f>IF($C158&gt;$Q$6,"",IF(MAX($C158:$AG158)&lt;$Q$6,"",$Q$6))</f>
        <v/>
      </c>
      <c r="AY159" s="18" t="str">
        <f>IF($C158&gt;$T$6,"",IF(MAX($C158:$AG158)&lt;$T$6,"",$T$6))</f>
        <v/>
      </c>
      <c r="AZ159" s="18" t="str">
        <f>IF($C158&gt;$W$6,"",IF(MAX($C158:$AG158)&lt;$W$6,"",$W$6))</f>
        <v/>
      </c>
      <c r="BA159" s="18" t="str">
        <f>IF($C158&gt;$Z$6,"",IF(MAX($C158:$AG158)&lt;$Z$6,"",$Z$6))</f>
        <v/>
      </c>
      <c r="BB159" s="18" t="str">
        <f>IF($C158&gt;$AC$6,"",IF(MAX($C158:$AG158)&lt;$AC$6,"",$AC$6))</f>
        <v/>
      </c>
      <c r="BC159" s="18">
        <f>IF($C158&gt;$AF$6,"",IF(MAX($C158:$AG158)&lt;$AF$6,"",$AF$6))</f>
        <v>0</v>
      </c>
      <c r="BD159" s="18">
        <f>IF($C158&gt;$E$7,"",IF(MAX($C158:$AG158)&lt;$E$7,"",$E$7))</f>
        <v>0</v>
      </c>
      <c r="BE159" s="18">
        <f>IF($C158&gt;$H$7,"",IF(MAX($C158:$AG158)&lt;$H$7,"",$H$7))</f>
        <v>0</v>
      </c>
      <c r="BF159" s="18">
        <f>IF($C158&gt;$K$7,"",IF(MAX($C158:$AG158)&lt;$K$7,"",$K$7))</f>
        <v>0</v>
      </c>
      <c r="BG159" s="18">
        <f>IF($C158&gt;$N$7,"",IF(MAX($C158:$AG158)&lt;$N$7,"",$N$7))</f>
        <v>0</v>
      </c>
      <c r="BH159" s="18">
        <f>IF($C158&gt;$Q$7,"",IF(MAX($C158:$AG158)&lt;$Q$7,"",$Q$7))</f>
        <v>0</v>
      </c>
      <c r="BI159" s="18">
        <f>IF($C158&gt;$T$7,"",IF(MAX($C158:$AG158)&lt;$T$7,"",$T$7))</f>
        <v>0</v>
      </c>
      <c r="BJ159" s="18">
        <f>IF($C158&gt;$W$7,"",IF(MAX($C158:$AG158)&lt;$W$7,"",$W$7))</f>
        <v>0</v>
      </c>
      <c r="BK159" s="18">
        <f>IF($C158&gt;$Z$7,"",IF(MAX($C158:$AG158)&lt;$Z$7,"",$Z$7))</f>
        <v>0</v>
      </c>
      <c r="BL159" s="18">
        <f>IF($C158&gt;$AC$7,"",IF(MAX($C158:$AG158)&lt;$AC$7,"",$AC$7))</f>
        <v>0</v>
      </c>
      <c r="BM159" s="18">
        <f>IF($C158&gt;$AF$7,"",IF(MAX($C158:$AG158)&lt;$AF$7,"",$AF$7))</f>
        <v>0</v>
      </c>
      <c r="BN159" s="18">
        <f>IF($C158&gt;$E$8,"",IF(MAX($C158:$AG158)&lt;$E$8,"",$E$8))</f>
        <v>0</v>
      </c>
      <c r="BO159" s="18">
        <f>IF($C158&gt;$H$8,"",IF(MAX($C158:$AG158)&lt;$H$8,"",$H$8))</f>
        <v>0</v>
      </c>
      <c r="BP159" s="18">
        <f>IF($C158&gt;$K$8,"",IF(MAX($C158:$AG158)&lt;$K$8,"",$K$8))</f>
        <v>0</v>
      </c>
      <c r="BQ159" s="18">
        <f>IF($C158&gt;$N$8,"",IF(MAX($C158:$AG158)&lt;$N$8,"",$N$8))</f>
        <v>0</v>
      </c>
      <c r="BR159" s="18">
        <f>IF($C158&gt;$Q$8,"",IF(MAX($C158:$AG158)&lt;$Q$8,"",$Q$8))</f>
        <v>0</v>
      </c>
      <c r="BS159" s="18">
        <f>IF($C158&gt;$T$8,"",IF(MAX($C158:$AG158)&lt;$T$8,"",$T$8))</f>
        <v>0</v>
      </c>
      <c r="BT159" s="18">
        <f>IF($C158&gt;$W$8,"",IF(MAX($C158:$AG158)&lt;$W$8,"",$W$8))</f>
        <v>0</v>
      </c>
      <c r="BU159" s="18">
        <f>IF($C158&gt;$Z$8,"",IF(MAX($C158:$AG158)&lt;$Z$8,"",$Z$8))</f>
        <v>0</v>
      </c>
      <c r="BV159" s="18">
        <f>IF($C158&gt;$AC$8,"",IF(MAX($C158:$AG158)&lt;$AC$8,"",$AC$8))</f>
        <v>0</v>
      </c>
      <c r="BW159" s="18">
        <f>IF($C158&gt;$AF$8,"",IF(MAX($C158:$AG158)&lt;$AF$8,"",$AF$8))</f>
        <v>0</v>
      </c>
      <c r="BX159" s="18">
        <f>IF($C158&gt;$E$9,"",IF(MAX($C158:$AG158)&lt;$E$9,"",$E$9))</f>
        <v>0</v>
      </c>
      <c r="BY159" s="18">
        <f>IF($C158&gt;$H$9,"",IF(MAX($C158:$AG158)&lt;$H$9,"",$H$9))</f>
        <v>0</v>
      </c>
      <c r="BZ159" s="18">
        <f>IF($C158&gt;$K$9,"",IF(MAX($C158:$AG158)&lt;$K$9,"",$K$9))</f>
        <v>0</v>
      </c>
      <c r="CA159" s="18">
        <f>IF($C158&gt;$N$9,"",IF(MAX($C158:$AG158)&lt;$N$9,"",$N$9))</f>
        <v>0</v>
      </c>
      <c r="CB159" s="18">
        <f>IF($C158&gt;$Q$9,"",IF(MAX($C158:$AG158)&lt;$Q$9,"",$Q$9))</f>
        <v>0</v>
      </c>
      <c r="CC159" s="18">
        <f>IF($C158&gt;$T$9,"",IF(MAX($C158:$AG158)&lt;$T$9,"",$T$9))</f>
        <v>0</v>
      </c>
      <c r="CD159" s="18">
        <f>IF($C158&gt;$W$9,"",IF(MAX($C158:$AG158)&lt;$W$9,"",$W$9))</f>
        <v>0</v>
      </c>
      <c r="CE159" s="18">
        <f>IF($C158&gt;$Z$9,"",IF(MAX($C158:$AG158)&lt;$Z$9,"",$Z$9))</f>
        <v>0</v>
      </c>
      <c r="CF159" s="18">
        <f>IF($C158&gt;$AC$9,"",IF(MAX($C158:$AG158)&lt;$AC$9,"",$AC$9))</f>
        <v>0</v>
      </c>
      <c r="CG159" s="18">
        <f>IF($C158&gt;$AF$9,"",IF(MAX($C158:$AG158)&lt;$AF$9,"",$AF$9))</f>
        <v>0</v>
      </c>
      <c r="CH159" s="18">
        <f>IF($C158&gt;$E$10,"",IF(MAX($C158:$AG158)&lt;$E$10,"",$E$10))</f>
        <v>0</v>
      </c>
      <c r="CI159" s="18">
        <f>IF($C158&gt;$H$10,"",IF(MAX($C158:$AG158)&lt;$H$10,"",$H$10))</f>
        <v>0</v>
      </c>
      <c r="CJ159" s="18">
        <f>IF($C158&gt;$K$10,"",IF(MAX($C158:$AG158)&lt;$K$10,"",$K$10))</f>
        <v>0</v>
      </c>
      <c r="CK159" s="18">
        <f>IF($C158&gt;$N$10,"",IF(MAX($C158:$AG158)&lt;$N$10,"",$N$10))</f>
        <v>0</v>
      </c>
      <c r="CL159" s="18">
        <f>IF($C158&gt;$Q$10,"",IF(MAX($C158:$AG158)&lt;$Q$10,"",$Q$10))</f>
        <v>0</v>
      </c>
      <c r="CM159" s="18">
        <f>IF($C158&gt;$T$10,"",IF(MAX($C158:$AG158)&lt;$T$10,"",$T$10))</f>
        <v>0</v>
      </c>
      <c r="CN159" s="18">
        <f>IF($C158&gt;$W$10,"",IF(MAX($C158:$AG158)&lt;$W$10,"",$W$10))</f>
        <v>0</v>
      </c>
      <c r="CO159" s="18">
        <f>IF($C158&gt;$Z$10,"",IF(MAX($C158:$AG158)&lt;$Z$10,"",$Z$10))</f>
        <v>0</v>
      </c>
      <c r="CP159" s="18">
        <f>IF($C158&gt;$AC$10,"",IF(MAX($C158:$AG158)&lt;$AC$10,"",$AC$10))</f>
        <v>0</v>
      </c>
      <c r="CQ159" s="19">
        <f>IF($C158&gt;$AF$10,"",IF(MAX($C158:$AG158)&lt;$AF$10,"",$AF$10))</f>
        <v>0</v>
      </c>
    </row>
    <row r="160" spans="1:95" ht="19.5" customHeight="1">
      <c r="A160" s="134" t="s">
        <v>7</v>
      </c>
      <c r="B160" s="135"/>
      <c r="C160" s="20" t="str">
        <f t="shared" ref="C160:AG160" si="291">IF(C158="","",IF($D$5&lt;=C158,IF($L$5&gt;=C158,IF(COUNT(MATCH(C158,$AT159:$CQ159,0))&gt;0,"","○"),""),""))</f>
        <v/>
      </c>
      <c r="D160" s="20" t="str">
        <f t="shared" si="291"/>
        <v/>
      </c>
      <c r="E160" s="20" t="str">
        <f t="shared" si="291"/>
        <v/>
      </c>
      <c r="F160" s="20" t="str">
        <f t="shared" si="291"/>
        <v/>
      </c>
      <c r="G160" s="20" t="str">
        <f t="shared" si="291"/>
        <v/>
      </c>
      <c r="H160" s="20" t="str">
        <f t="shared" si="291"/>
        <v/>
      </c>
      <c r="I160" s="20" t="str">
        <f t="shared" si="291"/>
        <v/>
      </c>
      <c r="J160" s="20" t="str">
        <f t="shared" si="291"/>
        <v/>
      </c>
      <c r="K160" s="20" t="str">
        <f t="shared" si="291"/>
        <v/>
      </c>
      <c r="L160" s="20" t="str">
        <f t="shared" si="291"/>
        <v/>
      </c>
      <c r="M160" s="20" t="str">
        <f t="shared" si="291"/>
        <v/>
      </c>
      <c r="N160" s="20" t="str">
        <f t="shared" si="291"/>
        <v/>
      </c>
      <c r="O160" s="20" t="str">
        <f t="shared" si="291"/>
        <v/>
      </c>
      <c r="P160" s="20" t="str">
        <f t="shared" si="291"/>
        <v/>
      </c>
      <c r="Q160" s="20" t="str">
        <f t="shared" si="291"/>
        <v/>
      </c>
      <c r="R160" s="20" t="str">
        <f t="shared" si="291"/>
        <v/>
      </c>
      <c r="S160" s="20" t="str">
        <f t="shared" si="291"/>
        <v/>
      </c>
      <c r="T160" s="20" t="str">
        <f t="shared" si="291"/>
        <v/>
      </c>
      <c r="U160" s="20" t="str">
        <f t="shared" si="291"/>
        <v/>
      </c>
      <c r="V160" s="20" t="str">
        <f t="shared" si="291"/>
        <v/>
      </c>
      <c r="W160" s="20" t="str">
        <f t="shared" si="291"/>
        <v/>
      </c>
      <c r="X160" s="20" t="str">
        <f t="shared" si="291"/>
        <v/>
      </c>
      <c r="Y160" s="20" t="str">
        <f t="shared" si="291"/>
        <v/>
      </c>
      <c r="Z160" s="20" t="str">
        <f t="shared" si="291"/>
        <v/>
      </c>
      <c r="AA160" s="20" t="str">
        <f t="shared" si="291"/>
        <v/>
      </c>
      <c r="AB160" s="20" t="str">
        <f t="shared" si="291"/>
        <v/>
      </c>
      <c r="AC160" s="20" t="str">
        <f t="shared" si="291"/>
        <v/>
      </c>
      <c r="AD160" s="20" t="str">
        <f t="shared" si="291"/>
        <v/>
      </c>
      <c r="AE160" s="20" t="str">
        <f t="shared" si="291"/>
        <v/>
      </c>
      <c r="AF160" s="20" t="str">
        <f t="shared" si="291"/>
        <v/>
      </c>
      <c r="AG160" s="20" t="str">
        <f t="shared" si="291"/>
        <v/>
      </c>
      <c r="AH160" s="20">
        <f>COUNTIF(C160:AG160,"○")</f>
        <v>0</v>
      </c>
      <c r="AJ160" s="6">
        <f>$AH160</f>
        <v>0</v>
      </c>
      <c r="AK160" s="21"/>
      <c r="AQ160" s="6">
        <f>COUNTIFS(C160:AG160,"○",C159:AG159,$AQ$6)</f>
        <v>0</v>
      </c>
      <c r="AR160" s="6" t="str">
        <f>IF(AH160=0,"",IF(SUM(AQ158:AQ160)/AJ160&lt;0.285,SUM(AQ158:AQ160)/AJ160*AJ160,ROUNDUP(AH160*0.285,0)))</f>
        <v/>
      </c>
      <c r="BY160" s="22"/>
      <c r="BZ160" s="22"/>
    </row>
    <row r="161" spans="1:95" ht="19.5" customHeight="1">
      <c r="A161" s="36" t="s">
        <v>29</v>
      </c>
      <c r="B161" s="20" t="s">
        <v>8</v>
      </c>
      <c r="C161" s="23" t="str">
        <f t="shared" ref="C161:AG161" si="292">IF(C160="","",IF(C159=$AE157,"○",IF(C159=$AF157,"○",IF(C159=$AG157,"○",""))))</f>
        <v/>
      </c>
      <c r="D161" s="23" t="str">
        <f t="shared" si="292"/>
        <v/>
      </c>
      <c r="E161" s="23" t="str">
        <f t="shared" si="292"/>
        <v/>
      </c>
      <c r="F161" s="23" t="str">
        <f t="shared" si="292"/>
        <v/>
      </c>
      <c r="G161" s="23" t="str">
        <f t="shared" si="292"/>
        <v/>
      </c>
      <c r="H161" s="23" t="str">
        <f t="shared" si="292"/>
        <v/>
      </c>
      <c r="I161" s="23" t="str">
        <f t="shared" si="292"/>
        <v/>
      </c>
      <c r="J161" s="23" t="str">
        <f t="shared" si="292"/>
        <v/>
      </c>
      <c r="K161" s="23" t="str">
        <f t="shared" si="292"/>
        <v/>
      </c>
      <c r="L161" s="23" t="str">
        <f t="shared" si="292"/>
        <v/>
      </c>
      <c r="M161" s="23" t="str">
        <f t="shared" si="292"/>
        <v/>
      </c>
      <c r="N161" s="23" t="str">
        <f t="shared" si="292"/>
        <v/>
      </c>
      <c r="O161" s="23" t="str">
        <f t="shared" si="292"/>
        <v/>
      </c>
      <c r="P161" s="23" t="str">
        <f t="shared" si="292"/>
        <v/>
      </c>
      <c r="Q161" s="23" t="str">
        <f t="shared" si="292"/>
        <v/>
      </c>
      <c r="R161" s="23" t="str">
        <f t="shared" si="292"/>
        <v/>
      </c>
      <c r="S161" s="23" t="str">
        <f t="shared" si="292"/>
        <v/>
      </c>
      <c r="T161" s="23" t="str">
        <f t="shared" si="292"/>
        <v/>
      </c>
      <c r="U161" s="23" t="str">
        <f t="shared" si="292"/>
        <v/>
      </c>
      <c r="V161" s="23" t="str">
        <f t="shared" si="292"/>
        <v/>
      </c>
      <c r="W161" s="23" t="str">
        <f t="shared" si="292"/>
        <v/>
      </c>
      <c r="X161" s="23" t="str">
        <f t="shared" si="292"/>
        <v/>
      </c>
      <c r="Y161" s="23" t="str">
        <f t="shared" si="292"/>
        <v/>
      </c>
      <c r="Z161" s="23" t="str">
        <f t="shared" si="292"/>
        <v/>
      </c>
      <c r="AA161" s="23" t="str">
        <f t="shared" si="292"/>
        <v/>
      </c>
      <c r="AB161" s="23" t="str">
        <f t="shared" si="292"/>
        <v/>
      </c>
      <c r="AC161" s="23" t="str">
        <f t="shared" si="292"/>
        <v/>
      </c>
      <c r="AD161" s="23" t="str">
        <f t="shared" si="292"/>
        <v/>
      </c>
      <c r="AE161" s="23" t="str">
        <f t="shared" si="292"/>
        <v/>
      </c>
      <c r="AF161" s="23" t="str">
        <f t="shared" si="292"/>
        <v/>
      </c>
      <c r="AG161" s="23" t="str">
        <f t="shared" si="292"/>
        <v/>
      </c>
      <c r="AH161" s="20">
        <f t="shared" ref="AH161" si="293">COUNTIF(C161:AG161,"○")</f>
        <v>0</v>
      </c>
      <c r="AK161" s="6">
        <f>$AH161</f>
        <v>0</v>
      </c>
      <c r="AU161" s="30" t="str">
        <f>IF($AE$3&lt;A157,"",A157)</f>
        <v/>
      </c>
      <c r="AV161" s="30" t="str">
        <f t="shared" ref="AV161:BZ161" si="294">IF($AE$3&lt;=C158,"",IF(MONTH(C158+1)=MONTH(C158),(C158+1),""))</f>
        <v/>
      </c>
      <c r="AW161" s="30" t="str">
        <f t="shared" si="294"/>
        <v/>
      </c>
      <c r="AX161" s="30" t="str">
        <f t="shared" si="294"/>
        <v/>
      </c>
      <c r="AY161" s="30" t="str">
        <f t="shared" si="294"/>
        <v/>
      </c>
      <c r="AZ161" s="30" t="str">
        <f t="shared" si="294"/>
        <v/>
      </c>
      <c r="BA161" s="30" t="str">
        <f t="shared" si="294"/>
        <v/>
      </c>
      <c r="BB161" s="30" t="str">
        <f t="shared" si="294"/>
        <v/>
      </c>
      <c r="BC161" s="30" t="str">
        <f t="shared" si="294"/>
        <v/>
      </c>
      <c r="BD161" s="30" t="str">
        <f t="shared" si="294"/>
        <v/>
      </c>
      <c r="BE161" s="30" t="str">
        <f t="shared" si="294"/>
        <v/>
      </c>
      <c r="BF161" s="30" t="str">
        <f t="shared" si="294"/>
        <v/>
      </c>
      <c r="BG161" s="30" t="str">
        <f t="shared" si="294"/>
        <v/>
      </c>
      <c r="BH161" s="30" t="str">
        <f t="shared" si="294"/>
        <v/>
      </c>
      <c r="BI161" s="30" t="str">
        <f t="shared" si="294"/>
        <v/>
      </c>
      <c r="BJ161" s="30" t="str">
        <f t="shared" si="294"/>
        <v/>
      </c>
      <c r="BK161" s="30" t="str">
        <f t="shared" si="294"/>
        <v/>
      </c>
      <c r="BL161" s="30" t="str">
        <f t="shared" si="294"/>
        <v/>
      </c>
      <c r="BM161" s="30" t="str">
        <f t="shared" si="294"/>
        <v/>
      </c>
      <c r="BN161" s="30" t="str">
        <f t="shared" si="294"/>
        <v/>
      </c>
      <c r="BO161" s="30" t="str">
        <f t="shared" si="294"/>
        <v/>
      </c>
      <c r="BP161" s="30" t="str">
        <f t="shared" si="294"/>
        <v/>
      </c>
      <c r="BQ161" s="30" t="str">
        <f t="shared" si="294"/>
        <v/>
      </c>
      <c r="BR161" s="30" t="str">
        <f t="shared" si="294"/>
        <v/>
      </c>
      <c r="BS161" s="30" t="str">
        <f t="shared" si="294"/>
        <v/>
      </c>
      <c r="BT161" s="30" t="str">
        <f t="shared" si="294"/>
        <v/>
      </c>
      <c r="BU161" s="30" t="str">
        <f t="shared" si="294"/>
        <v/>
      </c>
      <c r="BV161" s="30" t="str">
        <f t="shared" si="294"/>
        <v/>
      </c>
      <c r="BW161" s="30" t="str">
        <f t="shared" si="294"/>
        <v/>
      </c>
      <c r="BX161" s="30" t="str">
        <f t="shared" si="294"/>
        <v/>
      </c>
      <c r="BY161" s="30" t="str">
        <f t="shared" si="294"/>
        <v/>
      </c>
      <c r="BZ161" s="30" t="str">
        <f t="shared" si="294"/>
        <v/>
      </c>
    </row>
    <row r="162" spans="1:95" ht="19.5" customHeight="1">
      <c r="A162" s="136"/>
      <c r="B162" s="20" t="s">
        <v>9</v>
      </c>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0">
        <f>AH161+COUNTIF(C162:AG162,"○")-COUNTIF(C162:AG162,"✕")</f>
        <v>0</v>
      </c>
      <c r="AL162" s="6">
        <f>$AH162</f>
        <v>0</v>
      </c>
      <c r="AN162" s="6">
        <f>COUNTIF(C162:AG162,"○")</f>
        <v>0</v>
      </c>
      <c r="AO162" s="6">
        <f>COUNTIF(C162:AG162,"✕")</f>
        <v>0</v>
      </c>
      <c r="AU162" s="1" t="str">
        <f t="shared" ref="AU162:BY162" si="295">IF($AF$2="○",IF(C161="○",IF(C162="","○",IF(C162="○","確認","")),IF(C162="○","○",IF(C161="○","",IF(C162="✕","確認","")))),IF(C161="○",IF(C162="","",IF(C162="○","確認","")),IF(C161="○","",IF(C162="✕","確認",""))))</f>
        <v/>
      </c>
      <c r="AV162" s="1" t="str">
        <f t="shared" si="295"/>
        <v/>
      </c>
      <c r="AW162" s="1" t="str">
        <f t="shared" si="295"/>
        <v/>
      </c>
      <c r="AX162" s="1" t="str">
        <f t="shared" si="295"/>
        <v/>
      </c>
      <c r="AY162" s="1" t="str">
        <f t="shared" si="295"/>
        <v/>
      </c>
      <c r="AZ162" s="1" t="str">
        <f t="shared" si="295"/>
        <v/>
      </c>
      <c r="BA162" s="1" t="str">
        <f t="shared" si="295"/>
        <v/>
      </c>
      <c r="BB162" s="1" t="str">
        <f t="shared" si="295"/>
        <v/>
      </c>
      <c r="BC162" s="1" t="str">
        <f t="shared" si="295"/>
        <v/>
      </c>
      <c r="BD162" s="1" t="str">
        <f t="shared" si="295"/>
        <v/>
      </c>
      <c r="BE162" s="1" t="str">
        <f t="shared" si="295"/>
        <v/>
      </c>
      <c r="BF162" s="1" t="str">
        <f t="shared" si="295"/>
        <v/>
      </c>
      <c r="BG162" s="1" t="str">
        <f t="shared" si="295"/>
        <v/>
      </c>
      <c r="BH162" s="1" t="str">
        <f t="shared" si="295"/>
        <v/>
      </c>
      <c r="BI162" s="1" t="str">
        <f t="shared" si="295"/>
        <v/>
      </c>
      <c r="BJ162" s="1" t="str">
        <f t="shared" si="295"/>
        <v/>
      </c>
      <c r="BK162" s="1" t="str">
        <f t="shared" si="295"/>
        <v/>
      </c>
      <c r="BL162" s="1" t="str">
        <f t="shared" si="295"/>
        <v/>
      </c>
      <c r="BM162" s="1" t="str">
        <f t="shared" si="295"/>
        <v/>
      </c>
      <c r="BN162" s="1" t="str">
        <f t="shared" si="295"/>
        <v/>
      </c>
      <c r="BO162" s="1" t="str">
        <f t="shared" si="295"/>
        <v/>
      </c>
      <c r="BP162" s="1" t="str">
        <f t="shared" si="295"/>
        <v/>
      </c>
      <c r="BQ162" s="1" t="str">
        <f t="shared" si="295"/>
        <v/>
      </c>
      <c r="BR162" s="1" t="str">
        <f t="shared" si="295"/>
        <v/>
      </c>
      <c r="BS162" s="1" t="str">
        <f t="shared" si="295"/>
        <v/>
      </c>
      <c r="BT162" s="1" t="str">
        <f t="shared" si="295"/>
        <v/>
      </c>
      <c r="BU162" s="1" t="str">
        <f t="shared" si="295"/>
        <v/>
      </c>
      <c r="BV162" s="1" t="str">
        <f t="shared" si="295"/>
        <v/>
      </c>
      <c r="BW162" s="1" t="str">
        <f t="shared" si="295"/>
        <v/>
      </c>
      <c r="BX162" s="1" t="str">
        <f t="shared" si="295"/>
        <v/>
      </c>
      <c r="BY162" s="1" t="str">
        <f t="shared" si="295"/>
        <v/>
      </c>
    </row>
    <row r="163" spans="1:95" ht="19.5" customHeight="1">
      <c r="A163" s="137"/>
      <c r="B163" s="20" t="s">
        <v>2</v>
      </c>
      <c r="C163" s="23" t="str">
        <f t="shared" ref="C163:AG163" si="296">IF($AF$2="○",IF(C161="○",IF(C162="","○",IF(C162="○","確認","")),IF(C162="○","○",IF(C161="○","",IF(C162="✕","確認","")))),IF(C161="○",IF(C162="","",IF(C162="○","確認","")),IF(C161="○","",IF(C162="✕","確認",""))))</f>
        <v/>
      </c>
      <c r="D163" s="23" t="str">
        <f t="shared" si="296"/>
        <v/>
      </c>
      <c r="E163" s="23" t="str">
        <f t="shared" si="296"/>
        <v/>
      </c>
      <c r="F163" s="23" t="str">
        <f t="shared" si="296"/>
        <v/>
      </c>
      <c r="G163" s="23" t="str">
        <f t="shared" si="296"/>
        <v/>
      </c>
      <c r="H163" s="23" t="str">
        <f t="shared" si="296"/>
        <v/>
      </c>
      <c r="I163" s="23" t="str">
        <f t="shared" si="296"/>
        <v/>
      </c>
      <c r="J163" s="23" t="str">
        <f t="shared" si="296"/>
        <v/>
      </c>
      <c r="K163" s="23" t="str">
        <f t="shared" si="296"/>
        <v/>
      </c>
      <c r="L163" s="23" t="str">
        <f t="shared" si="296"/>
        <v/>
      </c>
      <c r="M163" s="23" t="str">
        <f t="shared" si="296"/>
        <v/>
      </c>
      <c r="N163" s="23" t="str">
        <f t="shared" si="296"/>
        <v/>
      </c>
      <c r="O163" s="23" t="str">
        <f t="shared" si="296"/>
        <v/>
      </c>
      <c r="P163" s="23" t="str">
        <f t="shared" si="296"/>
        <v/>
      </c>
      <c r="Q163" s="23" t="str">
        <f t="shared" si="296"/>
        <v/>
      </c>
      <c r="R163" s="23" t="str">
        <f t="shared" si="296"/>
        <v/>
      </c>
      <c r="S163" s="23" t="str">
        <f t="shared" si="296"/>
        <v/>
      </c>
      <c r="T163" s="23" t="str">
        <f t="shared" si="296"/>
        <v/>
      </c>
      <c r="U163" s="23" t="str">
        <f t="shared" si="296"/>
        <v/>
      </c>
      <c r="V163" s="23" t="str">
        <f t="shared" si="296"/>
        <v/>
      </c>
      <c r="W163" s="23" t="str">
        <f t="shared" si="296"/>
        <v/>
      </c>
      <c r="X163" s="23" t="str">
        <f t="shared" si="296"/>
        <v/>
      </c>
      <c r="Y163" s="23" t="str">
        <f t="shared" si="296"/>
        <v/>
      </c>
      <c r="Z163" s="23" t="str">
        <f t="shared" si="296"/>
        <v/>
      </c>
      <c r="AA163" s="23" t="str">
        <f t="shared" si="296"/>
        <v/>
      </c>
      <c r="AB163" s="23" t="str">
        <f t="shared" si="296"/>
        <v/>
      </c>
      <c r="AC163" s="23" t="str">
        <f t="shared" si="296"/>
        <v/>
      </c>
      <c r="AD163" s="23" t="str">
        <f t="shared" si="296"/>
        <v/>
      </c>
      <c r="AE163" s="23" t="str">
        <f t="shared" si="296"/>
        <v/>
      </c>
      <c r="AF163" s="23" t="str">
        <f t="shared" si="296"/>
        <v/>
      </c>
      <c r="AG163" s="23" t="str">
        <f t="shared" si="296"/>
        <v/>
      </c>
      <c r="AH163" s="20">
        <f t="shared" ref="AH163" si="297">COUNTIF(C163:AG163,"○")</f>
        <v>0</v>
      </c>
      <c r="AM163" s="6">
        <f>$AH163</f>
        <v>0</v>
      </c>
      <c r="AP163" s="6">
        <f>COUNTIF(C163:AG163,"確認")</f>
        <v>0</v>
      </c>
      <c r="AT163" s="6">
        <f>COUNTIF(AU163:BY163,"確認")</f>
        <v>0</v>
      </c>
      <c r="AU163" s="1" t="str">
        <f t="shared" ref="AU163:BY163" si="298">IF(AU162=C163,"","確認")</f>
        <v/>
      </c>
      <c r="AV163" s="1" t="str">
        <f t="shared" si="298"/>
        <v/>
      </c>
      <c r="AW163" s="1" t="str">
        <f t="shared" si="298"/>
        <v/>
      </c>
      <c r="AX163" s="1" t="str">
        <f t="shared" si="298"/>
        <v/>
      </c>
      <c r="AY163" s="1" t="str">
        <f t="shared" si="298"/>
        <v/>
      </c>
      <c r="AZ163" s="1" t="str">
        <f t="shared" si="298"/>
        <v/>
      </c>
      <c r="BA163" s="1" t="str">
        <f t="shared" si="298"/>
        <v/>
      </c>
      <c r="BB163" s="1" t="str">
        <f t="shared" si="298"/>
        <v/>
      </c>
      <c r="BC163" s="1" t="str">
        <f t="shared" si="298"/>
        <v/>
      </c>
      <c r="BD163" s="1" t="str">
        <f t="shared" si="298"/>
        <v/>
      </c>
      <c r="BE163" s="1" t="str">
        <f t="shared" si="298"/>
        <v/>
      </c>
      <c r="BF163" s="1" t="str">
        <f t="shared" si="298"/>
        <v/>
      </c>
      <c r="BG163" s="1" t="str">
        <f t="shared" si="298"/>
        <v/>
      </c>
      <c r="BH163" s="1" t="str">
        <f t="shared" si="298"/>
        <v/>
      </c>
      <c r="BI163" s="1" t="str">
        <f t="shared" si="298"/>
        <v/>
      </c>
      <c r="BJ163" s="1" t="str">
        <f t="shared" si="298"/>
        <v/>
      </c>
      <c r="BK163" s="1" t="str">
        <f t="shared" si="298"/>
        <v/>
      </c>
      <c r="BL163" s="1" t="str">
        <f t="shared" si="298"/>
        <v/>
      </c>
      <c r="BM163" s="1" t="str">
        <f t="shared" si="298"/>
        <v/>
      </c>
      <c r="BN163" s="1" t="str">
        <f t="shared" si="298"/>
        <v/>
      </c>
      <c r="BO163" s="1" t="str">
        <f t="shared" si="298"/>
        <v/>
      </c>
      <c r="BP163" s="1" t="str">
        <f t="shared" si="298"/>
        <v/>
      </c>
      <c r="BQ163" s="1" t="str">
        <f t="shared" si="298"/>
        <v/>
      </c>
      <c r="BR163" s="1" t="str">
        <f t="shared" si="298"/>
        <v/>
      </c>
      <c r="BS163" s="1" t="str">
        <f t="shared" si="298"/>
        <v/>
      </c>
      <c r="BT163" s="1" t="str">
        <f t="shared" si="298"/>
        <v/>
      </c>
      <c r="BU163" s="1" t="str">
        <f t="shared" si="298"/>
        <v/>
      </c>
      <c r="BV163" s="1" t="str">
        <f t="shared" si="298"/>
        <v/>
      </c>
      <c r="BW163" s="1" t="str">
        <f t="shared" si="298"/>
        <v/>
      </c>
      <c r="BX163" s="1" t="str">
        <f t="shared" si="298"/>
        <v/>
      </c>
      <c r="BY163" s="1" t="str">
        <f t="shared" si="298"/>
        <v/>
      </c>
      <c r="BZ163" s="1" t="str">
        <f t="shared" ref="BZ163" si="299">IF($AF$2="○",IF(AH161="○",IF(AH162="","○",IF(AH162="○","確認","")),IF(AH162="○","○",IF(AH161="○","",IF(AH162="✕","確認","")))),IF(AH161="○",IF(AH162="","",IF(AH162="○","確認","")),IF(AH161="○","",IF(AH162="✕","確認",""))))</f>
        <v/>
      </c>
    </row>
    <row r="164" spans="1:95" ht="19.5" customHeight="1">
      <c r="C164" s="129" t="str">
        <f>IF(AH160=0,"",B161)</f>
        <v/>
      </c>
      <c r="D164" s="129"/>
      <c r="E164" s="130" t="str">
        <f>IF(AH160=0,"","週休２日")</f>
        <v/>
      </c>
      <c r="F164" s="130"/>
      <c r="G164" s="130" t="str">
        <f>IF(AH160=0,"",IF(SUM(AQ158:AQ160)/AJ160&lt;0.285,IF(SUM(AQ158:AQ160)/AJ160&lt;=AH161/AH160,"達成","未達成"),IF(AH161/AJ160&gt;=SUM(AQ158:AQ160)/AJ160,"達成","未達成")))</f>
        <v/>
      </c>
      <c r="H164" s="130"/>
      <c r="I164" s="131" t="str">
        <f>IF(AH160=0,"","現場閉所率")</f>
        <v/>
      </c>
      <c r="J164" s="131"/>
      <c r="K164" s="132" t="str">
        <f>IF(AH160=0,"",IF(AH160=0,0,ROUNDDOWN(AH161/AH160,4)))</f>
        <v/>
      </c>
      <c r="L164" s="132"/>
      <c r="N164" s="129" t="str">
        <f>IF(AH160=0,"",B162)</f>
        <v/>
      </c>
      <c r="O164" s="129"/>
      <c r="P164" s="130" t="str">
        <f>IF(AH160=0,"","週休２日")</f>
        <v/>
      </c>
      <c r="Q164" s="130"/>
      <c r="R164" s="130" t="str">
        <f>IF(AH160=0,"",IF(SUM(AQ158:AQ160)/AJ160&lt;0.285,IF(SUM(AQ158:AQ160)/AJ160&lt;=AH162/AH160,"達成","未達成"),IF(AH162/AJ160&gt;=SUM(AQ158:AQ160)/AJ160,"達成","未達成")))</f>
        <v/>
      </c>
      <c r="S164" s="130"/>
      <c r="T164" s="131" t="str">
        <f>IF(AH160=0,"","現場閉所率")</f>
        <v/>
      </c>
      <c r="U164" s="131"/>
      <c r="V164" s="132" t="str">
        <f>IF(AH160=0,"",IF(AH160=0,0,ROUNDDOWN(AH162/AH160,4)))</f>
        <v/>
      </c>
      <c r="W164" s="132"/>
      <c r="X164" s="25"/>
      <c r="Y164" s="129" t="str">
        <f>IF($AF$2="○",IF(AH160=0,"",B163),"")</f>
        <v/>
      </c>
      <c r="Z164" s="129"/>
      <c r="AA164" s="130" t="str">
        <f>IF($AF$2="○",IF(AH160=0,"","週休２日"),"")</f>
        <v/>
      </c>
      <c r="AB164" s="130"/>
      <c r="AC164" s="130" t="str">
        <f>IF($AF$2="○",IF(AH160=0,"",IF(SUM(AQ158:AQ160)/AJ160&lt;0.285,IF(SUM(AQ158:AQ160)/AJ160&lt;=AH163/AH160,"達成","未達成"),IF(AH163/AJ160&gt;=SUM(AQ158:AQ160)/AJ160,"達成","未達成"))),"")</f>
        <v/>
      </c>
      <c r="AD164" s="130"/>
      <c r="AE164" s="131" t="str">
        <f>IF($AF$2="○",IF(AH160=0,"","現場閉所率"),"")</f>
        <v/>
      </c>
      <c r="AF164" s="131"/>
      <c r="AG164" s="132" t="str">
        <f>IF($AF$2="○",IF(AH160=0,"",IF(AH160=0,0,ROUNDDOWN(AH163/AH160,4))),"")</f>
        <v/>
      </c>
      <c r="AH164" s="132"/>
      <c r="AQ164" s="24" t="str">
        <f>IF($AF$2="○",AC164,R164)</f>
        <v/>
      </c>
      <c r="AR164" s="24"/>
      <c r="AT164" s="1" t="str">
        <f>IF(AH160&lt;=0,"",IF((SUM(AQ158:AQ160)/AJ160)&lt;=AH162/AH160,"達成","未達成"))</f>
        <v/>
      </c>
    </row>
    <row r="165" spans="1:95" ht="19.5" customHeight="1">
      <c r="A165" s="101" t="str">
        <f t="shared" ref="A165" si="300">IF(MAX(C158:AG158)=$AE$3,"",IF(MAX(C158:AG158)=0,"",MAX(C158:AG158)+1))</f>
        <v/>
      </c>
      <c r="B165" s="101"/>
      <c r="S165" s="102" t="str">
        <f>IF(COUNTIF(C171:AG171,"確認")&gt;0,"入力確認",IF(AH168=0,IF(SUM(AH169:AH171)=0,"","入力確認"),IF($AF$2="",IF(COUNTIF(C171:AG171,"○")+COUNTIF(C171:AG171,"✕")=0,"","現場閉所 実績表に切替必要"),IF(AT171=0,"","変更手続き確認"))))</f>
        <v/>
      </c>
      <c r="T165" s="102"/>
      <c r="U165" s="102"/>
      <c r="V165" s="102"/>
      <c r="W165" s="102"/>
      <c r="X165" s="102"/>
      <c r="Y165" s="102"/>
      <c r="Z165" s="102"/>
      <c r="AA165" s="133" t="s">
        <v>30</v>
      </c>
      <c r="AB165" s="133"/>
      <c r="AC165" s="133"/>
      <c r="AD165" s="133"/>
      <c r="AE165" s="29" t="str">
        <f t="shared" ref="AE165" si="301">$AQ$7</f>
        <v>土</v>
      </c>
      <c r="AF165" s="29" t="str">
        <f t="shared" ref="AF165" si="302">$AQ$8</f>
        <v>日</v>
      </c>
      <c r="AG165" s="26">
        <f t="shared" ref="AG165" si="303">$AQ$6</f>
        <v>0</v>
      </c>
      <c r="AL165" s="14"/>
      <c r="AM165" s="14"/>
      <c r="AN165" s="14"/>
      <c r="AO165" s="14"/>
      <c r="AP165" s="14"/>
      <c r="AQ165" s="14"/>
    </row>
    <row r="166" spans="1:95" ht="19.5" customHeight="1">
      <c r="A166" s="105" t="s">
        <v>20</v>
      </c>
      <c r="B166" s="106"/>
      <c r="C166" s="15" t="str">
        <f>IF($AE$3&lt;A165,"",A165)</f>
        <v/>
      </c>
      <c r="D166" s="15" t="str">
        <f t="shared" ref="D166:G166" si="304">IF($AE$3&lt;=C166,"",IF(MONTH(C166+1)=MONTH(C166),(C166+1),""))</f>
        <v/>
      </c>
      <c r="E166" s="15" t="str">
        <f t="shared" si="304"/>
        <v/>
      </c>
      <c r="F166" s="15" t="str">
        <f t="shared" si="304"/>
        <v/>
      </c>
      <c r="G166" s="15" t="str">
        <f t="shared" si="304"/>
        <v/>
      </c>
      <c r="H166" s="15" t="str">
        <f>IF($AE$3&lt;=G166,"",IF(MONTH(G166+1)=MONTH(G166),(G166+1),""))</f>
        <v/>
      </c>
      <c r="I166" s="15" t="str">
        <f t="shared" ref="I166:AG166" si="305">IF($AE$3&lt;=H166,"",IF(MONTH(H166+1)=MONTH(H166),(H166+1),""))</f>
        <v/>
      </c>
      <c r="J166" s="15" t="str">
        <f t="shared" si="305"/>
        <v/>
      </c>
      <c r="K166" s="15" t="str">
        <f t="shared" si="305"/>
        <v/>
      </c>
      <c r="L166" s="15" t="str">
        <f t="shared" si="305"/>
        <v/>
      </c>
      <c r="M166" s="15" t="str">
        <f t="shared" si="305"/>
        <v/>
      </c>
      <c r="N166" s="15" t="str">
        <f t="shared" si="305"/>
        <v/>
      </c>
      <c r="O166" s="15" t="str">
        <f t="shared" si="305"/>
        <v/>
      </c>
      <c r="P166" s="15" t="str">
        <f t="shared" si="305"/>
        <v/>
      </c>
      <c r="Q166" s="15" t="str">
        <f t="shared" si="305"/>
        <v/>
      </c>
      <c r="R166" s="15" t="str">
        <f t="shared" si="305"/>
        <v/>
      </c>
      <c r="S166" s="15" t="str">
        <f t="shared" si="305"/>
        <v/>
      </c>
      <c r="T166" s="15" t="str">
        <f t="shared" si="305"/>
        <v/>
      </c>
      <c r="U166" s="15" t="str">
        <f t="shared" si="305"/>
        <v/>
      </c>
      <c r="V166" s="15" t="str">
        <f t="shared" si="305"/>
        <v/>
      </c>
      <c r="W166" s="15" t="str">
        <f t="shared" si="305"/>
        <v/>
      </c>
      <c r="X166" s="15" t="str">
        <f t="shared" si="305"/>
        <v/>
      </c>
      <c r="Y166" s="15" t="str">
        <f t="shared" si="305"/>
        <v/>
      </c>
      <c r="Z166" s="15" t="str">
        <f t="shared" si="305"/>
        <v/>
      </c>
      <c r="AA166" s="15" t="str">
        <f t="shared" si="305"/>
        <v/>
      </c>
      <c r="AB166" s="15" t="str">
        <f t="shared" si="305"/>
        <v/>
      </c>
      <c r="AC166" s="15" t="str">
        <f t="shared" si="305"/>
        <v/>
      </c>
      <c r="AD166" s="15" t="str">
        <f t="shared" si="305"/>
        <v/>
      </c>
      <c r="AE166" s="15" t="str">
        <f t="shared" si="305"/>
        <v/>
      </c>
      <c r="AF166" s="15" t="str">
        <f t="shared" si="305"/>
        <v/>
      </c>
      <c r="AG166" s="15" t="str">
        <f t="shared" si="305"/>
        <v/>
      </c>
      <c r="AH166" s="107" t="s">
        <v>27</v>
      </c>
      <c r="AK166" s="16"/>
      <c r="AQ166" s="6">
        <f>COUNTIFS(C168:AG168,"○",C167:AG167,$AQ$7)</f>
        <v>0</v>
      </c>
      <c r="AT166" s="6">
        <v>1</v>
      </c>
      <c r="AU166" s="6">
        <v>2</v>
      </c>
      <c r="AV166" s="6">
        <v>3</v>
      </c>
      <c r="AW166" s="6">
        <v>4</v>
      </c>
      <c r="AX166" s="6">
        <v>5</v>
      </c>
      <c r="AY166" s="6">
        <v>6</v>
      </c>
      <c r="AZ166" s="6">
        <v>7</v>
      </c>
      <c r="BA166" s="6">
        <v>8</v>
      </c>
      <c r="BB166" s="6">
        <v>9</v>
      </c>
      <c r="BC166" s="6">
        <v>10</v>
      </c>
      <c r="BD166" s="6">
        <v>11</v>
      </c>
      <c r="BE166" s="6">
        <v>12</v>
      </c>
      <c r="BF166" s="6">
        <v>13</v>
      </c>
      <c r="BG166" s="6">
        <v>14</v>
      </c>
      <c r="BH166" s="6">
        <v>15</v>
      </c>
      <c r="BI166" s="6">
        <v>16</v>
      </c>
      <c r="BJ166" s="6">
        <v>17</v>
      </c>
      <c r="BK166" s="6">
        <v>18</v>
      </c>
      <c r="BL166" s="6">
        <v>19</v>
      </c>
      <c r="BM166" s="6">
        <v>20</v>
      </c>
      <c r="BN166" s="6">
        <v>21</v>
      </c>
      <c r="BO166" s="6">
        <v>22</v>
      </c>
      <c r="BP166" s="6">
        <v>23</v>
      </c>
      <c r="BQ166" s="6">
        <v>24</v>
      </c>
      <c r="BR166" s="6">
        <v>25</v>
      </c>
      <c r="BS166" s="6">
        <v>26</v>
      </c>
      <c r="BT166" s="6">
        <v>27</v>
      </c>
      <c r="BU166" s="6">
        <v>28</v>
      </c>
      <c r="BV166" s="6">
        <v>29</v>
      </c>
      <c r="BW166" s="6">
        <v>30</v>
      </c>
      <c r="BX166" s="6">
        <v>31</v>
      </c>
      <c r="BY166" s="6">
        <v>32</v>
      </c>
      <c r="BZ166" s="6">
        <v>33</v>
      </c>
      <c r="CA166" s="6">
        <v>34</v>
      </c>
      <c r="CB166" s="6">
        <v>35</v>
      </c>
      <c r="CC166" s="6">
        <v>36</v>
      </c>
      <c r="CD166" s="6">
        <v>37</v>
      </c>
      <c r="CE166" s="6">
        <v>38</v>
      </c>
      <c r="CF166" s="6">
        <v>39</v>
      </c>
      <c r="CG166" s="6">
        <v>40</v>
      </c>
      <c r="CH166" s="6">
        <v>41</v>
      </c>
      <c r="CI166" s="6">
        <v>42</v>
      </c>
      <c r="CJ166" s="6">
        <v>43</v>
      </c>
      <c r="CK166" s="6">
        <v>44</v>
      </c>
      <c r="CL166" s="6">
        <v>45</v>
      </c>
      <c r="CM166" s="6">
        <v>46</v>
      </c>
      <c r="CN166" s="6">
        <v>47</v>
      </c>
      <c r="CO166" s="6">
        <v>48</v>
      </c>
      <c r="CP166" s="6">
        <v>49</v>
      </c>
      <c r="CQ166" s="6">
        <v>50</v>
      </c>
    </row>
    <row r="167" spans="1:95" ht="19.5" customHeight="1">
      <c r="A167" s="105" t="s">
        <v>28</v>
      </c>
      <c r="B167" s="106"/>
      <c r="C167" s="15" t="str">
        <f>IF(C166="","",TEXT(C166,"AAA"))</f>
        <v/>
      </c>
      <c r="D167" s="15" t="str">
        <f t="shared" ref="D167:AG167" si="306">IF(D166="","",TEXT(D166,"AAA"))</f>
        <v/>
      </c>
      <c r="E167" s="15" t="str">
        <f t="shared" si="306"/>
        <v/>
      </c>
      <c r="F167" s="15" t="str">
        <f t="shared" si="306"/>
        <v/>
      </c>
      <c r="G167" s="15" t="str">
        <f t="shared" si="306"/>
        <v/>
      </c>
      <c r="H167" s="15" t="str">
        <f t="shared" si="306"/>
        <v/>
      </c>
      <c r="I167" s="15" t="str">
        <f t="shared" si="306"/>
        <v/>
      </c>
      <c r="J167" s="15" t="str">
        <f t="shared" si="306"/>
        <v/>
      </c>
      <c r="K167" s="15" t="str">
        <f t="shared" si="306"/>
        <v/>
      </c>
      <c r="L167" s="15" t="str">
        <f t="shared" si="306"/>
        <v/>
      </c>
      <c r="M167" s="15" t="str">
        <f t="shared" si="306"/>
        <v/>
      </c>
      <c r="N167" s="15" t="str">
        <f t="shared" si="306"/>
        <v/>
      </c>
      <c r="O167" s="15" t="str">
        <f t="shared" si="306"/>
        <v/>
      </c>
      <c r="P167" s="15" t="str">
        <f t="shared" si="306"/>
        <v/>
      </c>
      <c r="Q167" s="15" t="str">
        <f t="shared" si="306"/>
        <v/>
      </c>
      <c r="R167" s="15" t="str">
        <f t="shared" si="306"/>
        <v/>
      </c>
      <c r="S167" s="15" t="str">
        <f t="shared" si="306"/>
        <v/>
      </c>
      <c r="T167" s="15" t="str">
        <f t="shared" si="306"/>
        <v/>
      </c>
      <c r="U167" s="15" t="str">
        <f t="shared" si="306"/>
        <v/>
      </c>
      <c r="V167" s="15" t="str">
        <f t="shared" si="306"/>
        <v/>
      </c>
      <c r="W167" s="15" t="str">
        <f t="shared" si="306"/>
        <v/>
      </c>
      <c r="X167" s="15" t="str">
        <f t="shared" si="306"/>
        <v/>
      </c>
      <c r="Y167" s="15" t="str">
        <f t="shared" si="306"/>
        <v/>
      </c>
      <c r="Z167" s="15" t="str">
        <f t="shared" si="306"/>
        <v/>
      </c>
      <c r="AA167" s="15" t="str">
        <f t="shared" si="306"/>
        <v/>
      </c>
      <c r="AB167" s="15" t="str">
        <f t="shared" si="306"/>
        <v/>
      </c>
      <c r="AC167" s="15" t="str">
        <f t="shared" si="306"/>
        <v/>
      </c>
      <c r="AD167" s="15" t="str">
        <f t="shared" si="306"/>
        <v/>
      </c>
      <c r="AE167" s="15" t="str">
        <f t="shared" si="306"/>
        <v/>
      </c>
      <c r="AF167" s="15" t="str">
        <f t="shared" si="306"/>
        <v/>
      </c>
      <c r="AG167" s="15" t="str">
        <f t="shared" si="306"/>
        <v/>
      </c>
      <c r="AH167" s="108"/>
      <c r="AQ167" s="6">
        <f>COUNTIFS(C168:AG168,"○",C167:AG167,$AQ$8)</f>
        <v>0</v>
      </c>
      <c r="AT167" s="17" t="str">
        <f>IF($C166&gt;$E$6,"",IF(MAX($C166:$AG166)&lt;$E$6,"",$E$6))</f>
        <v/>
      </c>
      <c r="AU167" s="18" t="str">
        <f>IF($C166&gt;$H$6,"",IF(MAX($C166:$AG166)&lt;$H$6,"",$H$6))</f>
        <v/>
      </c>
      <c r="AV167" s="18" t="str">
        <f>IF($C166&gt;$K$6,"",IF(MAX($C166:$AG166)&lt;$K$6,"",$K$6))</f>
        <v/>
      </c>
      <c r="AW167" s="18" t="str">
        <f>IF($C166&gt;$N$6,"",IF(MAX($C166:$AG166)&lt;$N$6,"",$N$6))</f>
        <v/>
      </c>
      <c r="AX167" s="18" t="str">
        <f>IF($C166&gt;$Q$6,"",IF(MAX($C166:$AG166)&lt;$Q$6,"",$Q$6))</f>
        <v/>
      </c>
      <c r="AY167" s="18" t="str">
        <f>IF($C166&gt;$T$6,"",IF(MAX($C166:$AG166)&lt;$T$6,"",$T$6))</f>
        <v/>
      </c>
      <c r="AZ167" s="18" t="str">
        <f>IF($C166&gt;$W$6,"",IF(MAX($C166:$AG166)&lt;$W$6,"",$W$6))</f>
        <v/>
      </c>
      <c r="BA167" s="18" t="str">
        <f>IF($C166&gt;$Z$6,"",IF(MAX($C166:$AG166)&lt;$Z$6,"",$Z$6))</f>
        <v/>
      </c>
      <c r="BB167" s="18" t="str">
        <f>IF($C166&gt;$AC$6,"",IF(MAX($C166:$AG166)&lt;$AC$6,"",$AC$6))</f>
        <v/>
      </c>
      <c r="BC167" s="18">
        <f>IF($C166&gt;$AF$6,"",IF(MAX($C166:$AG166)&lt;$AF$6,"",$AF$6))</f>
        <v>0</v>
      </c>
      <c r="BD167" s="18">
        <f>IF($C166&gt;$E$7,"",IF(MAX($C166:$AG166)&lt;$E$7,"",$E$7))</f>
        <v>0</v>
      </c>
      <c r="BE167" s="18">
        <f>IF($C166&gt;$H$7,"",IF(MAX($C166:$AG166)&lt;$H$7,"",$H$7))</f>
        <v>0</v>
      </c>
      <c r="BF167" s="18">
        <f>IF($C166&gt;$K$7,"",IF(MAX($C166:$AG166)&lt;$K$7,"",$K$7))</f>
        <v>0</v>
      </c>
      <c r="BG167" s="18">
        <f>IF($C166&gt;$N$7,"",IF(MAX($C166:$AG166)&lt;$N$7,"",$N$7))</f>
        <v>0</v>
      </c>
      <c r="BH167" s="18">
        <f>IF($C166&gt;$Q$7,"",IF(MAX($C166:$AG166)&lt;$Q$7,"",$Q$7))</f>
        <v>0</v>
      </c>
      <c r="BI167" s="18">
        <f>IF($C166&gt;$T$7,"",IF(MAX($C166:$AG166)&lt;$T$7,"",$T$7))</f>
        <v>0</v>
      </c>
      <c r="BJ167" s="18">
        <f>IF($C166&gt;$W$7,"",IF(MAX($C166:$AG166)&lt;$W$7,"",$W$7))</f>
        <v>0</v>
      </c>
      <c r="BK167" s="18">
        <f>IF($C166&gt;$Z$7,"",IF(MAX($C166:$AG166)&lt;$Z$7,"",$Z$7))</f>
        <v>0</v>
      </c>
      <c r="BL167" s="18">
        <f>IF($C166&gt;$AC$7,"",IF(MAX($C166:$AG166)&lt;$AC$7,"",$AC$7))</f>
        <v>0</v>
      </c>
      <c r="BM167" s="18">
        <f>IF($C166&gt;$AF$7,"",IF(MAX($C166:$AG166)&lt;$AF$7,"",$AF$7))</f>
        <v>0</v>
      </c>
      <c r="BN167" s="18">
        <f>IF($C166&gt;$E$8,"",IF(MAX($C166:$AG166)&lt;$E$8,"",$E$8))</f>
        <v>0</v>
      </c>
      <c r="BO167" s="18">
        <f>IF($C166&gt;$H$8,"",IF(MAX($C166:$AG166)&lt;$H$8,"",$H$8))</f>
        <v>0</v>
      </c>
      <c r="BP167" s="18">
        <f>IF($C166&gt;$K$8,"",IF(MAX($C166:$AG166)&lt;$K$8,"",$K$8))</f>
        <v>0</v>
      </c>
      <c r="BQ167" s="18">
        <f>IF($C166&gt;$N$8,"",IF(MAX($C166:$AG166)&lt;$N$8,"",$N$8))</f>
        <v>0</v>
      </c>
      <c r="BR167" s="18">
        <f>IF($C166&gt;$Q$8,"",IF(MAX($C166:$AG166)&lt;$Q$8,"",$Q$8))</f>
        <v>0</v>
      </c>
      <c r="BS167" s="18">
        <f>IF($C166&gt;$T$8,"",IF(MAX($C166:$AG166)&lt;$T$8,"",$T$8))</f>
        <v>0</v>
      </c>
      <c r="BT167" s="18">
        <f>IF($C166&gt;$W$8,"",IF(MAX($C166:$AG166)&lt;$W$8,"",$W$8))</f>
        <v>0</v>
      </c>
      <c r="BU167" s="18">
        <f>IF($C166&gt;$Z$8,"",IF(MAX($C166:$AG166)&lt;$Z$8,"",$Z$8))</f>
        <v>0</v>
      </c>
      <c r="BV167" s="18">
        <f>IF($C166&gt;$AC$8,"",IF(MAX($C166:$AG166)&lt;$AC$8,"",$AC$8))</f>
        <v>0</v>
      </c>
      <c r="BW167" s="18">
        <f>IF($C166&gt;$AF$8,"",IF(MAX($C166:$AG166)&lt;$AF$8,"",$AF$8))</f>
        <v>0</v>
      </c>
      <c r="BX167" s="18">
        <f>IF($C166&gt;$E$9,"",IF(MAX($C166:$AG166)&lt;$E$9,"",$E$9))</f>
        <v>0</v>
      </c>
      <c r="BY167" s="18">
        <f>IF($C166&gt;$H$9,"",IF(MAX($C166:$AG166)&lt;$H$9,"",$H$9))</f>
        <v>0</v>
      </c>
      <c r="BZ167" s="18">
        <f>IF($C166&gt;$K$9,"",IF(MAX($C166:$AG166)&lt;$K$9,"",$K$9))</f>
        <v>0</v>
      </c>
      <c r="CA167" s="18">
        <f>IF($C166&gt;$N$9,"",IF(MAX($C166:$AG166)&lt;$N$9,"",$N$9))</f>
        <v>0</v>
      </c>
      <c r="CB167" s="18">
        <f>IF($C166&gt;$Q$9,"",IF(MAX($C166:$AG166)&lt;$Q$9,"",$Q$9))</f>
        <v>0</v>
      </c>
      <c r="CC167" s="18">
        <f>IF($C166&gt;$T$9,"",IF(MAX($C166:$AG166)&lt;$T$9,"",$T$9))</f>
        <v>0</v>
      </c>
      <c r="CD167" s="18">
        <f>IF($C166&gt;$W$9,"",IF(MAX($C166:$AG166)&lt;$W$9,"",$W$9))</f>
        <v>0</v>
      </c>
      <c r="CE167" s="18">
        <f>IF($C166&gt;$Z$9,"",IF(MAX($C166:$AG166)&lt;$Z$9,"",$Z$9))</f>
        <v>0</v>
      </c>
      <c r="CF167" s="18">
        <f>IF($C166&gt;$AC$9,"",IF(MAX($C166:$AG166)&lt;$AC$9,"",$AC$9))</f>
        <v>0</v>
      </c>
      <c r="CG167" s="18">
        <f>IF($C166&gt;$AF$9,"",IF(MAX($C166:$AG166)&lt;$AF$9,"",$AF$9))</f>
        <v>0</v>
      </c>
      <c r="CH167" s="18">
        <f>IF($C166&gt;$E$10,"",IF(MAX($C166:$AG166)&lt;$E$10,"",$E$10))</f>
        <v>0</v>
      </c>
      <c r="CI167" s="18">
        <f>IF($C166&gt;$H$10,"",IF(MAX($C166:$AG166)&lt;$H$10,"",$H$10))</f>
        <v>0</v>
      </c>
      <c r="CJ167" s="18">
        <f>IF($C166&gt;$K$10,"",IF(MAX($C166:$AG166)&lt;$K$10,"",$K$10))</f>
        <v>0</v>
      </c>
      <c r="CK167" s="18">
        <f>IF($C166&gt;$N$10,"",IF(MAX($C166:$AG166)&lt;$N$10,"",$N$10))</f>
        <v>0</v>
      </c>
      <c r="CL167" s="18">
        <f>IF($C166&gt;$Q$10,"",IF(MAX($C166:$AG166)&lt;$Q$10,"",$Q$10))</f>
        <v>0</v>
      </c>
      <c r="CM167" s="18">
        <f>IF($C166&gt;$T$10,"",IF(MAX($C166:$AG166)&lt;$T$10,"",$T$10))</f>
        <v>0</v>
      </c>
      <c r="CN167" s="18">
        <f>IF($C166&gt;$W$10,"",IF(MAX($C166:$AG166)&lt;$W$10,"",$W$10))</f>
        <v>0</v>
      </c>
      <c r="CO167" s="18">
        <f>IF($C166&gt;$Z$10,"",IF(MAX($C166:$AG166)&lt;$Z$10,"",$Z$10))</f>
        <v>0</v>
      </c>
      <c r="CP167" s="18">
        <f>IF($C166&gt;$AC$10,"",IF(MAX($C166:$AG166)&lt;$AC$10,"",$AC$10))</f>
        <v>0</v>
      </c>
      <c r="CQ167" s="19">
        <f>IF($C166&gt;$AF$10,"",IF(MAX($C166:$AG166)&lt;$AF$10,"",$AF$10))</f>
        <v>0</v>
      </c>
    </row>
    <row r="168" spans="1:95" ht="19.5" customHeight="1">
      <c r="A168" s="134" t="s">
        <v>7</v>
      </c>
      <c r="B168" s="135"/>
      <c r="C168" s="20" t="str">
        <f t="shared" ref="C168:AG168" si="307">IF(C166="","",IF($D$5&lt;=C166,IF($L$5&gt;=C166,IF(COUNT(MATCH(C166,$AT167:$CQ167,0))&gt;0,"","○"),""),""))</f>
        <v/>
      </c>
      <c r="D168" s="20" t="str">
        <f t="shared" si="307"/>
        <v/>
      </c>
      <c r="E168" s="20" t="str">
        <f t="shared" si="307"/>
        <v/>
      </c>
      <c r="F168" s="20" t="str">
        <f t="shared" si="307"/>
        <v/>
      </c>
      <c r="G168" s="20" t="str">
        <f t="shared" si="307"/>
        <v/>
      </c>
      <c r="H168" s="20" t="str">
        <f t="shared" si="307"/>
        <v/>
      </c>
      <c r="I168" s="20" t="str">
        <f t="shared" si="307"/>
        <v/>
      </c>
      <c r="J168" s="20" t="str">
        <f t="shared" si="307"/>
        <v/>
      </c>
      <c r="K168" s="20" t="str">
        <f t="shared" si="307"/>
        <v/>
      </c>
      <c r="L168" s="20" t="str">
        <f t="shared" si="307"/>
        <v/>
      </c>
      <c r="M168" s="20" t="str">
        <f t="shared" si="307"/>
        <v/>
      </c>
      <c r="N168" s="20" t="str">
        <f t="shared" si="307"/>
        <v/>
      </c>
      <c r="O168" s="20" t="str">
        <f t="shared" si="307"/>
        <v/>
      </c>
      <c r="P168" s="20" t="str">
        <f t="shared" si="307"/>
        <v/>
      </c>
      <c r="Q168" s="20" t="str">
        <f t="shared" si="307"/>
        <v/>
      </c>
      <c r="R168" s="20" t="str">
        <f t="shared" si="307"/>
        <v/>
      </c>
      <c r="S168" s="20" t="str">
        <f t="shared" si="307"/>
        <v/>
      </c>
      <c r="T168" s="20" t="str">
        <f t="shared" si="307"/>
        <v/>
      </c>
      <c r="U168" s="20" t="str">
        <f t="shared" si="307"/>
        <v/>
      </c>
      <c r="V168" s="20" t="str">
        <f t="shared" si="307"/>
        <v/>
      </c>
      <c r="W168" s="20" t="str">
        <f t="shared" si="307"/>
        <v/>
      </c>
      <c r="X168" s="20" t="str">
        <f t="shared" si="307"/>
        <v/>
      </c>
      <c r="Y168" s="20" t="str">
        <f t="shared" si="307"/>
        <v/>
      </c>
      <c r="Z168" s="20" t="str">
        <f t="shared" si="307"/>
        <v/>
      </c>
      <c r="AA168" s="20" t="str">
        <f t="shared" si="307"/>
        <v/>
      </c>
      <c r="AB168" s="20" t="str">
        <f t="shared" si="307"/>
        <v/>
      </c>
      <c r="AC168" s="20" t="str">
        <f t="shared" si="307"/>
        <v/>
      </c>
      <c r="AD168" s="20" t="str">
        <f t="shared" si="307"/>
        <v/>
      </c>
      <c r="AE168" s="20" t="str">
        <f t="shared" si="307"/>
        <v/>
      </c>
      <c r="AF168" s="20" t="str">
        <f t="shared" si="307"/>
        <v/>
      </c>
      <c r="AG168" s="20" t="str">
        <f t="shared" si="307"/>
        <v/>
      </c>
      <c r="AH168" s="20">
        <f>COUNTIF(C168:AG168,"○")</f>
        <v>0</v>
      </c>
      <c r="AJ168" s="6">
        <f>$AH168</f>
        <v>0</v>
      </c>
      <c r="AK168" s="21"/>
      <c r="AQ168" s="6">
        <f>COUNTIFS(C168:AG168,"○",C167:AG167,$AQ$6)</f>
        <v>0</v>
      </c>
      <c r="AR168" s="6" t="str">
        <f>IF(AH168=0,"",IF(SUM(AQ166:AQ168)/AJ168&lt;0.285,SUM(AQ166:AQ168)/AJ168*AJ168,ROUNDUP(AH168*0.285,0)))</f>
        <v/>
      </c>
      <c r="BY168" s="22"/>
      <c r="BZ168" s="22"/>
    </row>
    <row r="169" spans="1:95" ht="19.5" customHeight="1">
      <c r="A169" s="36" t="s">
        <v>29</v>
      </c>
      <c r="B169" s="20" t="s">
        <v>8</v>
      </c>
      <c r="C169" s="23" t="str">
        <f t="shared" ref="C169:AG169" si="308">IF(C168="","",IF(C167=$AE165,"○",IF(C167=$AF165,"○",IF(C167=$AG165,"○",""))))</f>
        <v/>
      </c>
      <c r="D169" s="23" t="str">
        <f t="shared" si="308"/>
        <v/>
      </c>
      <c r="E169" s="23" t="str">
        <f t="shared" si="308"/>
        <v/>
      </c>
      <c r="F169" s="23" t="str">
        <f t="shared" si="308"/>
        <v/>
      </c>
      <c r="G169" s="23" t="str">
        <f t="shared" si="308"/>
        <v/>
      </c>
      <c r="H169" s="23" t="str">
        <f t="shared" si="308"/>
        <v/>
      </c>
      <c r="I169" s="23" t="str">
        <f t="shared" si="308"/>
        <v/>
      </c>
      <c r="J169" s="23" t="str">
        <f t="shared" si="308"/>
        <v/>
      </c>
      <c r="K169" s="23" t="str">
        <f t="shared" si="308"/>
        <v/>
      </c>
      <c r="L169" s="23" t="str">
        <f t="shared" si="308"/>
        <v/>
      </c>
      <c r="M169" s="23" t="str">
        <f t="shared" si="308"/>
        <v/>
      </c>
      <c r="N169" s="23" t="str">
        <f t="shared" si="308"/>
        <v/>
      </c>
      <c r="O169" s="23" t="str">
        <f t="shared" si="308"/>
        <v/>
      </c>
      <c r="P169" s="23" t="str">
        <f t="shared" si="308"/>
        <v/>
      </c>
      <c r="Q169" s="23" t="str">
        <f t="shared" si="308"/>
        <v/>
      </c>
      <c r="R169" s="23" t="str">
        <f t="shared" si="308"/>
        <v/>
      </c>
      <c r="S169" s="23" t="str">
        <f t="shared" si="308"/>
        <v/>
      </c>
      <c r="T169" s="23" t="str">
        <f t="shared" si="308"/>
        <v/>
      </c>
      <c r="U169" s="23" t="str">
        <f t="shared" si="308"/>
        <v/>
      </c>
      <c r="V169" s="23" t="str">
        <f t="shared" si="308"/>
        <v/>
      </c>
      <c r="W169" s="23" t="str">
        <f t="shared" si="308"/>
        <v/>
      </c>
      <c r="X169" s="23" t="str">
        <f t="shared" si="308"/>
        <v/>
      </c>
      <c r="Y169" s="23" t="str">
        <f t="shared" si="308"/>
        <v/>
      </c>
      <c r="Z169" s="23" t="str">
        <f t="shared" si="308"/>
        <v/>
      </c>
      <c r="AA169" s="23" t="str">
        <f t="shared" si="308"/>
        <v/>
      </c>
      <c r="AB169" s="23" t="str">
        <f t="shared" si="308"/>
        <v/>
      </c>
      <c r="AC169" s="23" t="str">
        <f t="shared" si="308"/>
        <v/>
      </c>
      <c r="AD169" s="23" t="str">
        <f t="shared" si="308"/>
        <v/>
      </c>
      <c r="AE169" s="23" t="str">
        <f t="shared" si="308"/>
        <v/>
      </c>
      <c r="AF169" s="23" t="str">
        <f t="shared" si="308"/>
        <v/>
      </c>
      <c r="AG169" s="23" t="str">
        <f t="shared" si="308"/>
        <v/>
      </c>
      <c r="AH169" s="20">
        <f t="shared" ref="AH169" si="309">COUNTIF(C169:AG169,"○")</f>
        <v>0</v>
      </c>
      <c r="AK169" s="6">
        <f>$AH169</f>
        <v>0</v>
      </c>
      <c r="AU169" s="30" t="str">
        <f>IF($AE$3&lt;A165,"",A165)</f>
        <v/>
      </c>
      <c r="AV169" s="30" t="str">
        <f t="shared" ref="AV169:BZ169" si="310">IF($AE$3&lt;=C166,"",IF(MONTH(C166+1)=MONTH(C166),(C166+1),""))</f>
        <v/>
      </c>
      <c r="AW169" s="30" t="str">
        <f t="shared" si="310"/>
        <v/>
      </c>
      <c r="AX169" s="30" t="str">
        <f t="shared" si="310"/>
        <v/>
      </c>
      <c r="AY169" s="30" t="str">
        <f t="shared" si="310"/>
        <v/>
      </c>
      <c r="AZ169" s="30" t="str">
        <f t="shared" si="310"/>
        <v/>
      </c>
      <c r="BA169" s="30" t="str">
        <f t="shared" si="310"/>
        <v/>
      </c>
      <c r="BB169" s="30" t="str">
        <f t="shared" si="310"/>
        <v/>
      </c>
      <c r="BC169" s="30" t="str">
        <f t="shared" si="310"/>
        <v/>
      </c>
      <c r="BD169" s="30" t="str">
        <f t="shared" si="310"/>
        <v/>
      </c>
      <c r="BE169" s="30" t="str">
        <f t="shared" si="310"/>
        <v/>
      </c>
      <c r="BF169" s="30" t="str">
        <f t="shared" si="310"/>
        <v/>
      </c>
      <c r="BG169" s="30" t="str">
        <f t="shared" si="310"/>
        <v/>
      </c>
      <c r="BH169" s="30" t="str">
        <f t="shared" si="310"/>
        <v/>
      </c>
      <c r="BI169" s="30" t="str">
        <f t="shared" si="310"/>
        <v/>
      </c>
      <c r="BJ169" s="30" t="str">
        <f t="shared" si="310"/>
        <v/>
      </c>
      <c r="BK169" s="30" t="str">
        <f t="shared" si="310"/>
        <v/>
      </c>
      <c r="BL169" s="30" t="str">
        <f t="shared" si="310"/>
        <v/>
      </c>
      <c r="BM169" s="30" t="str">
        <f t="shared" si="310"/>
        <v/>
      </c>
      <c r="BN169" s="30" t="str">
        <f t="shared" si="310"/>
        <v/>
      </c>
      <c r="BO169" s="30" t="str">
        <f t="shared" si="310"/>
        <v/>
      </c>
      <c r="BP169" s="30" t="str">
        <f t="shared" si="310"/>
        <v/>
      </c>
      <c r="BQ169" s="30" t="str">
        <f t="shared" si="310"/>
        <v/>
      </c>
      <c r="BR169" s="30" t="str">
        <f t="shared" si="310"/>
        <v/>
      </c>
      <c r="BS169" s="30" t="str">
        <f t="shared" si="310"/>
        <v/>
      </c>
      <c r="BT169" s="30" t="str">
        <f t="shared" si="310"/>
        <v/>
      </c>
      <c r="BU169" s="30" t="str">
        <f t="shared" si="310"/>
        <v/>
      </c>
      <c r="BV169" s="30" t="str">
        <f t="shared" si="310"/>
        <v/>
      </c>
      <c r="BW169" s="30" t="str">
        <f t="shared" si="310"/>
        <v/>
      </c>
      <c r="BX169" s="30" t="str">
        <f t="shared" si="310"/>
        <v/>
      </c>
      <c r="BY169" s="30" t="str">
        <f t="shared" si="310"/>
        <v/>
      </c>
      <c r="BZ169" s="30" t="str">
        <f t="shared" si="310"/>
        <v/>
      </c>
    </row>
    <row r="170" spans="1:95" ht="19.5" customHeight="1">
      <c r="A170" s="136"/>
      <c r="B170" s="20" t="s">
        <v>9</v>
      </c>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0">
        <f>AH169+COUNTIF(C170:AG170,"○")-COUNTIF(C170:AG170,"✕")</f>
        <v>0</v>
      </c>
      <c r="AL170" s="6">
        <f>$AH170</f>
        <v>0</v>
      </c>
      <c r="AN170" s="6">
        <f>COUNTIF(C170:AG170,"○")</f>
        <v>0</v>
      </c>
      <c r="AO170" s="6">
        <f>COUNTIF(C170:AG170,"✕")</f>
        <v>0</v>
      </c>
      <c r="AU170" s="1" t="str">
        <f t="shared" ref="AU170:BY170" si="311">IF($AF$2="○",IF(C169="○",IF(C170="","○",IF(C170="○","確認","")),IF(C170="○","○",IF(C169="○","",IF(C170="✕","確認","")))),IF(C169="○",IF(C170="","",IF(C170="○","確認","")),IF(C169="○","",IF(C170="✕","確認",""))))</f>
        <v/>
      </c>
      <c r="AV170" s="1" t="str">
        <f t="shared" si="311"/>
        <v/>
      </c>
      <c r="AW170" s="1" t="str">
        <f t="shared" si="311"/>
        <v/>
      </c>
      <c r="AX170" s="1" t="str">
        <f t="shared" si="311"/>
        <v/>
      </c>
      <c r="AY170" s="1" t="str">
        <f t="shared" si="311"/>
        <v/>
      </c>
      <c r="AZ170" s="1" t="str">
        <f t="shared" si="311"/>
        <v/>
      </c>
      <c r="BA170" s="1" t="str">
        <f t="shared" si="311"/>
        <v/>
      </c>
      <c r="BB170" s="1" t="str">
        <f t="shared" si="311"/>
        <v/>
      </c>
      <c r="BC170" s="1" t="str">
        <f t="shared" si="311"/>
        <v/>
      </c>
      <c r="BD170" s="1" t="str">
        <f t="shared" si="311"/>
        <v/>
      </c>
      <c r="BE170" s="1" t="str">
        <f t="shared" si="311"/>
        <v/>
      </c>
      <c r="BF170" s="1" t="str">
        <f t="shared" si="311"/>
        <v/>
      </c>
      <c r="BG170" s="1" t="str">
        <f t="shared" si="311"/>
        <v/>
      </c>
      <c r="BH170" s="1" t="str">
        <f t="shared" si="311"/>
        <v/>
      </c>
      <c r="BI170" s="1" t="str">
        <f t="shared" si="311"/>
        <v/>
      </c>
      <c r="BJ170" s="1" t="str">
        <f t="shared" si="311"/>
        <v/>
      </c>
      <c r="BK170" s="1" t="str">
        <f t="shared" si="311"/>
        <v/>
      </c>
      <c r="BL170" s="1" t="str">
        <f t="shared" si="311"/>
        <v/>
      </c>
      <c r="BM170" s="1" t="str">
        <f t="shared" si="311"/>
        <v/>
      </c>
      <c r="BN170" s="1" t="str">
        <f t="shared" si="311"/>
        <v/>
      </c>
      <c r="BO170" s="1" t="str">
        <f t="shared" si="311"/>
        <v/>
      </c>
      <c r="BP170" s="1" t="str">
        <f t="shared" si="311"/>
        <v/>
      </c>
      <c r="BQ170" s="1" t="str">
        <f t="shared" si="311"/>
        <v/>
      </c>
      <c r="BR170" s="1" t="str">
        <f t="shared" si="311"/>
        <v/>
      </c>
      <c r="BS170" s="1" t="str">
        <f t="shared" si="311"/>
        <v/>
      </c>
      <c r="BT170" s="1" t="str">
        <f t="shared" si="311"/>
        <v/>
      </c>
      <c r="BU170" s="1" t="str">
        <f t="shared" si="311"/>
        <v/>
      </c>
      <c r="BV170" s="1" t="str">
        <f t="shared" si="311"/>
        <v/>
      </c>
      <c r="BW170" s="1" t="str">
        <f t="shared" si="311"/>
        <v/>
      </c>
      <c r="BX170" s="1" t="str">
        <f t="shared" si="311"/>
        <v/>
      </c>
      <c r="BY170" s="1" t="str">
        <f t="shared" si="311"/>
        <v/>
      </c>
    </row>
    <row r="171" spans="1:95" ht="19.5" customHeight="1">
      <c r="A171" s="137"/>
      <c r="B171" s="20" t="s">
        <v>2</v>
      </c>
      <c r="C171" s="23" t="str">
        <f t="shared" ref="C171:AG171" si="312">IF($AF$2="○",IF(C169="○",IF(C170="","○",IF(C170="○","確認","")),IF(C170="○","○",IF(C169="○","",IF(C170="✕","確認","")))),IF(C169="○",IF(C170="","",IF(C170="○","確認","")),IF(C169="○","",IF(C170="✕","確認",""))))</f>
        <v/>
      </c>
      <c r="D171" s="23" t="str">
        <f t="shared" si="312"/>
        <v/>
      </c>
      <c r="E171" s="23" t="str">
        <f t="shared" si="312"/>
        <v/>
      </c>
      <c r="F171" s="23" t="str">
        <f t="shared" si="312"/>
        <v/>
      </c>
      <c r="G171" s="23" t="str">
        <f t="shared" si="312"/>
        <v/>
      </c>
      <c r="H171" s="23" t="str">
        <f t="shared" si="312"/>
        <v/>
      </c>
      <c r="I171" s="23" t="str">
        <f t="shared" si="312"/>
        <v/>
      </c>
      <c r="J171" s="23" t="str">
        <f t="shared" si="312"/>
        <v/>
      </c>
      <c r="K171" s="23" t="str">
        <f t="shared" si="312"/>
        <v/>
      </c>
      <c r="L171" s="23" t="str">
        <f t="shared" si="312"/>
        <v/>
      </c>
      <c r="M171" s="23" t="str">
        <f t="shared" si="312"/>
        <v/>
      </c>
      <c r="N171" s="23" t="str">
        <f t="shared" si="312"/>
        <v/>
      </c>
      <c r="O171" s="23" t="str">
        <f t="shared" si="312"/>
        <v/>
      </c>
      <c r="P171" s="23" t="str">
        <f t="shared" si="312"/>
        <v/>
      </c>
      <c r="Q171" s="23" t="str">
        <f t="shared" si="312"/>
        <v/>
      </c>
      <c r="R171" s="23" t="str">
        <f t="shared" si="312"/>
        <v/>
      </c>
      <c r="S171" s="23" t="str">
        <f t="shared" si="312"/>
        <v/>
      </c>
      <c r="T171" s="23" t="str">
        <f t="shared" si="312"/>
        <v/>
      </c>
      <c r="U171" s="23" t="str">
        <f t="shared" si="312"/>
        <v/>
      </c>
      <c r="V171" s="23" t="str">
        <f t="shared" si="312"/>
        <v/>
      </c>
      <c r="W171" s="23" t="str">
        <f t="shared" si="312"/>
        <v/>
      </c>
      <c r="X171" s="23" t="str">
        <f t="shared" si="312"/>
        <v/>
      </c>
      <c r="Y171" s="23" t="str">
        <f t="shared" si="312"/>
        <v/>
      </c>
      <c r="Z171" s="23" t="str">
        <f t="shared" si="312"/>
        <v/>
      </c>
      <c r="AA171" s="23" t="str">
        <f t="shared" si="312"/>
        <v/>
      </c>
      <c r="AB171" s="23" t="str">
        <f t="shared" si="312"/>
        <v/>
      </c>
      <c r="AC171" s="23" t="str">
        <f t="shared" si="312"/>
        <v/>
      </c>
      <c r="AD171" s="23" t="str">
        <f t="shared" si="312"/>
        <v/>
      </c>
      <c r="AE171" s="23" t="str">
        <f t="shared" si="312"/>
        <v/>
      </c>
      <c r="AF171" s="23" t="str">
        <f t="shared" si="312"/>
        <v/>
      </c>
      <c r="AG171" s="23" t="str">
        <f t="shared" si="312"/>
        <v/>
      </c>
      <c r="AH171" s="20">
        <f t="shared" ref="AH171" si="313">COUNTIF(C171:AG171,"○")</f>
        <v>0</v>
      </c>
      <c r="AM171" s="6">
        <f>$AH171</f>
        <v>0</v>
      </c>
      <c r="AP171" s="6">
        <f>COUNTIF(C171:AG171,"確認")</f>
        <v>0</v>
      </c>
      <c r="AT171" s="6">
        <f>COUNTIF(AU171:BY171,"確認")</f>
        <v>0</v>
      </c>
      <c r="AU171" s="1" t="str">
        <f t="shared" ref="AU171:BY171" si="314">IF(AU170=C171,"","確認")</f>
        <v/>
      </c>
      <c r="AV171" s="1" t="str">
        <f t="shared" si="314"/>
        <v/>
      </c>
      <c r="AW171" s="1" t="str">
        <f t="shared" si="314"/>
        <v/>
      </c>
      <c r="AX171" s="1" t="str">
        <f t="shared" si="314"/>
        <v/>
      </c>
      <c r="AY171" s="1" t="str">
        <f t="shared" si="314"/>
        <v/>
      </c>
      <c r="AZ171" s="1" t="str">
        <f t="shared" si="314"/>
        <v/>
      </c>
      <c r="BA171" s="1" t="str">
        <f t="shared" si="314"/>
        <v/>
      </c>
      <c r="BB171" s="1" t="str">
        <f t="shared" si="314"/>
        <v/>
      </c>
      <c r="BC171" s="1" t="str">
        <f t="shared" si="314"/>
        <v/>
      </c>
      <c r="BD171" s="1" t="str">
        <f t="shared" si="314"/>
        <v/>
      </c>
      <c r="BE171" s="1" t="str">
        <f t="shared" si="314"/>
        <v/>
      </c>
      <c r="BF171" s="1" t="str">
        <f t="shared" si="314"/>
        <v/>
      </c>
      <c r="BG171" s="1" t="str">
        <f t="shared" si="314"/>
        <v/>
      </c>
      <c r="BH171" s="1" t="str">
        <f t="shared" si="314"/>
        <v/>
      </c>
      <c r="BI171" s="1" t="str">
        <f t="shared" si="314"/>
        <v/>
      </c>
      <c r="BJ171" s="1" t="str">
        <f t="shared" si="314"/>
        <v/>
      </c>
      <c r="BK171" s="1" t="str">
        <f t="shared" si="314"/>
        <v/>
      </c>
      <c r="BL171" s="1" t="str">
        <f t="shared" si="314"/>
        <v/>
      </c>
      <c r="BM171" s="1" t="str">
        <f t="shared" si="314"/>
        <v/>
      </c>
      <c r="BN171" s="1" t="str">
        <f t="shared" si="314"/>
        <v/>
      </c>
      <c r="BO171" s="1" t="str">
        <f t="shared" si="314"/>
        <v/>
      </c>
      <c r="BP171" s="1" t="str">
        <f t="shared" si="314"/>
        <v/>
      </c>
      <c r="BQ171" s="1" t="str">
        <f t="shared" si="314"/>
        <v/>
      </c>
      <c r="BR171" s="1" t="str">
        <f t="shared" si="314"/>
        <v/>
      </c>
      <c r="BS171" s="1" t="str">
        <f t="shared" si="314"/>
        <v/>
      </c>
      <c r="BT171" s="1" t="str">
        <f t="shared" si="314"/>
        <v/>
      </c>
      <c r="BU171" s="1" t="str">
        <f t="shared" si="314"/>
        <v/>
      </c>
      <c r="BV171" s="1" t="str">
        <f t="shared" si="314"/>
        <v/>
      </c>
      <c r="BW171" s="1" t="str">
        <f t="shared" si="314"/>
        <v/>
      </c>
      <c r="BX171" s="1" t="str">
        <f t="shared" si="314"/>
        <v/>
      </c>
      <c r="BY171" s="1" t="str">
        <f t="shared" si="314"/>
        <v/>
      </c>
      <c r="BZ171" s="1" t="str">
        <f t="shared" ref="BZ171" si="315">IF($AF$2="○",IF(AH169="○",IF(AH170="","○",IF(AH170="○","確認","")),IF(AH170="○","○",IF(AH169="○","",IF(AH170="✕","確認","")))),IF(AH169="○",IF(AH170="","",IF(AH170="○","確認","")),IF(AH169="○","",IF(AH170="✕","確認",""))))</f>
        <v/>
      </c>
    </row>
    <row r="172" spans="1:95" ht="19.5" customHeight="1">
      <c r="C172" s="129" t="str">
        <f>IF(AH168=0,"",B169)</f>
        <v/>
      </c>
      <c r="D172" s="129"/>
      <c r="E172" s="130" t="str">
        <f>IF(AH168=0,"","週休２日")</f>
        <v/>
      </c>
      <c r="F172" s="130"/>
      <c r="G172" s="130" t="str">
        <f>IF(AH168=0,"",IF(SUM(AQ166:AQ168)/AJ168&lt;0.285,IF(SUM(AQ166:AQ168)/AJ168&lt;=AH169/AH168,"達成","未達成"),IF(AH169/AJ168&gt;=SUM(AQ166:AQ168)/AJ168,"達成","未達成")))</f>
        <v/>
      </c>
      <c r="H172" s="130"/>
      <c r="I172" s="131" t="str">
        <f>IF(AH168=0,"","現場閉所率")</f>
        <v/>
      </c>
      <c r="J172" s="131"/>
      <c r="K172" s="132" t="str">
        <f>IF(AH168=0,"",IF(AH168=0,0,ROUNDDOWN(AH169/AH168,4)))</f>
        <v/>
      </c>
      <c r="L172" s="132"/>
      <c r="N172" s="129" t="str">
        <f>IF(AH168=0,"",B170)</f>
        <v/>
      </c>
      <c r="O172" s="129"/>
      <c r="P172" s="130" t="str">
        <f>IF(AH168=0,"","週休２日")</f>
        <v/>
      </c>
      <c r="Q172" s="130"/>
      <c r="R172" s="130" t="str">
        <f>IF(AH168=0,"",IF(SUM(AQ166:AQ168)/AJ168&lt;0.285,IF(SUM(AQ166:AQ168)/AJ168&lt;=AH170/AH168,"達成","未達成"),IF(AH170/AJ168&gt;=SUM(AQ166:AQ168)/AJ168,"達成","未達成")))</f>
        <v/>
      </c>
      <c r="S172" s="130"/>
      <c r="T172" s="131" t="str">
        <f>IF(AH168=0,"","現場閉所率")</f>
        <v/>
      </c>
      <c r="U172" s="131"/>
      <c r="V172" s="132" t="str">
        <f>IF(AH168=0,"",IF(AH168=0,0,ROUNDDOWN(AH170/AH168,4)))</f>
        <v/>
      </c>
      <c r="W172" s="132"/>
      <c r="X172" s="25"/>
      <c r="Y172" s="129" t="str">
        <f>IF($AF$2="○",IF(AH168=0,"",B171),"")</f>
        <v/>
      </c>
      <c r="Z172" s="129"/>
      <c r="AA172" s="130" t="str">
        <f>IF($AF$2="○",IF(AH168=0,"","週休２日"),"")</f>
        <v/>
      </c>
      <c r="AB172" s="130"/>
      <c r="AC172" s="130" t="str">
        <f>IF($AF$2="○",IF(AH168=0,"",IF(SUM(AQ166:AQ168)/AJ168&lt;0.285,IF(SUM(AQ166:AQ168)/AJ168&lt;=AH171/AH168,"達成","未達成"),IF(AH171/AJ168&gt;=SUM(AQ166:AQ168)/AJ168,"達成","未達成"))),"")</f>
        <v/>
      </c>
      <c r="AD172" s="130"/>
      <c r="AE172" s="131" t="str">
        <f>IF($AF$2="○",IF(AH168=0,"","現場閉所率"),"")</f>
        <v/>
      </c>
      <c r="AF172" s="131"/>
      <c r="AG172" s="132" t="str">
        <f>IF($AF$2="○",IF(AH168=0,"",IF(AH168=0,0,ROUNDDOWN(AH171/AH168,4))),"")</f>
        <v/>
      </c>
      <c r="AH172" s="132"/>
      <c r="AQ172" s="24" t="str">
        <f>IF($AF$2="○",AC172,R172)</f>
        <v/>
      </c>
      <c r="AR172" s="24"/>
      <c r="AT172" s="1" t="str">
        <f>IF(AH168&lt;=0,"",IF((SUM(AQ166:AQ168)/AJ168)&lt;=AH170/AH168,"達成","未達成"))</f>
        <v/>
      </c>
    </row>
    <row r="173" spans="1:95" ht="19.5" customHeight="1">
      <c r="A173" s="101" t="str">
        <f t="shared" ref="A173" si="316">IF(MAX(C166:AG166)=$AE$3,"",IF(MAX(C166:AG166)=0,"",MAX(C166:AG166)+1))</f>
        <v/>
      </c>
      <c r="B173" s="101"/>
      <c r="S173" s="102" t="str">
        <f>IF(COUNTIF(C179:AG179,"確認")&gt;0,"入力確認",IF(AH176=0,IF(SUM(AH177:AH179)=0,"","入力確認"),IF($AF$2="",IF(COUNTIF(C179:AG179,"○")+COUNTIF(C179:AG179,"✕")=0,"","現場閉所 実績表に切替必要"),IF(AT179=0,"","変更手続き確認"))))</f>
        <v/>
      </c>
      <c r="T173" s="102"/>
      <c r="U173" s="102"/>
      <c r="V173" s="102"/>
      <c r="W173" s="102"/>
      <c r="X173" s="102"/>
      <c r="Y173" s="102"/>
      <c r="Z173" s="102"/>
      <c r="AA173" s="133" t="s">
        <v>30</v>
      </c>
      <c r="AB173" s="133"/>
      <c r="AC173" s="133"/>
      <c r="AD173" s="133"/>
      <c r="AE173" s="29" t="str">
        <f t="shared" ref="AE173" si="317">$AQ$7</f>
        <v>土</v>
      </c>
      <c r="AF173" s="29" t="str">
        <f t="shared" ref="AF173" si="318">$AQ$8</f>
        <v>日</v>
      </c>
      <c r="AG173" s="26">
        <f t="shared" ref="AG173" si="319">$AQ$6</f>
        <v>0</v>
      </c>
      <c r="AL173" s="14"/>
      <c r="AM173" s="14"/>
      <c r="AN173" s="14"/>
      <c r="AO173" s="14"/>
      <c r="AP173" s="14"/>
      <c r="AQ173" s="14"/>
    </row>
    <row r="174" spans="1:95" ht="19.5" customHeight="1">
      <c r="A174" s="105" t="s">
        <v>20</v>
      </c>
      <c r="B174" s="106"/>
      <c r="C174" s="15" t="str">
        <f>IF($AE$3&lt;A173,"",A173)</f>
        <v/>
      </c>
      <c r="D174" s="15" t="str">
        <f t="shared" ref="D174:G174" si="320">IF($AE$3&lt;=C174,"",IF(MONTH(C174+1)=MONTH(C174),(C174+1),""))</f>
        <v/>
      </c>
      <c r="E174" s="15" t="str">
        <f t="shared" si="320"/>
        <v/>
      </c>
      <c r="F174" s="15" t="str">
        <f t="shared" si="320"/>
        <v/>
      </c>
      <c r="G174" s="15" t="str">
        <f t="shared" si="320"/>
        <v/>
      </c>
      <c r="H174" s="15" t="str">
        <f>IF($AE$3&lt;=G174,"",IF(MONTH(G174+1)=MONTH(G174),(G174+1),""))</f>
        <v/>
      </c>
      <c r="I174" s="15" t="str">
        <f t="shared" ref="I174:AG174" si="321">IF($AE$3&lt;=H174,"",IF(MONTH(H174+1)=MONTH(H174),(H174+1),""))</f>
        <v/>
      </c>
      <c r="J174" s="15" t="str">
        <f t="shared" si="321"/>
        <v/>
      </c>
      <c r="K174" s="15" t="str">
        <f t="shared" si="321"/>
        <v/>
      </c>
      <c r="L174" s="15" t="str">
        <f t="shared" si="321"/>
        <v/>
      </c>
      <c r="M174" s="15" t="str">
        <f t="shared" si="321"/>
        <v/>
      </c>
      <c r="N174" s="15" t="str">
        <f t="shared" si="321"/>
        <v/>
      </c>
      <c r="O174" s="15" t="str">
        <f t="shared" si="321"/>
        <v/>
      </c>
      <c r="P174" s="15" t="str">
        <f t="shared" si="321"/>
        <v/>
      </c>
      <c r="Q174" s="15" t="str">
        <f t="shared" si="321"/>
        <v/>
      </c>
      <c r="R174" s="15" t="str">
        <f t="shared" si="321"/>
        <v/>
      </c>
      <c r="S174" s="15" t="str">
        <f t="shared" si="321"/>
        <v/>
      </c>
      <c r="T174" s="15" t="str">
        <f t="shared" si="321"/>
        <v/>
      </c>
      <c r="U174" s="15" t="str">
        <f t="shared" si="321"/>
        <v/>
      </c>
      <c r="V174" s="15" t="str">
        <f t="shared" si="321"/>
        <v/>
      </c>
      <c r="W174" s="15" t="str">
        <f t="shared" si="321"/>
        <v/>
      </c>
      <c r="X174" s="15" t="str">
        <f t="shared" si="321"/>
        <v/>
      </c>
      <c r="Y174" s="15" t="str">
        <f t="shared" si="321"/>
        <v/>
      </c>
      <c r="Z174" s="15" t="str">
        <f t="shared" si="321"/>
        <v/>
      </c>
      <c r="AA174" s="15" t="str">
        <f t="shared" si="321"/>
        <v/>
      </c>
      <c r="AB174" s="15" t="str">
        <f t="shared" si="321"/>
        <v/>
      </c>
      <c r="AC174" s="15" t="str">
        <f t="shared" si="321"/>
        <v/>
      </c>
      <c r="AD174" s="15" t="str">
        <f t="shared" si="321"/>
        <v/>
      </c>
      <c r="AE174" s="15" t="str">
        <f t="shared" si="321"/>
        <v/>
      </c>
      <c r="AF174" s="15" t="str">
        <f t="shared" si="321"/>
        <v/>
      </c>
      <c r="AG174" s="15" t="str">
        <f t="shared" si="321"/>
        <v/>
      </c>
      <c r="AH174" s="107" t="s">
        <v>27</v>
      </c>
      <c r="AK174" s="16"/>
      <c r="AQ174" s="6">
        <f>COUNTIFS(C176:AG176,"○",C175:AG175,$AQ$7)</f>
        <v>0</v>
      </c>
      <c r="AT174" s="6">
        <v>1</v>
      </c>
      <c r="AU174" s="6">
        <v>2</v>
      </c>
      <c r="AV174" s="6">
        <v>3</v>
      </c>
      <c r="AW174" s="6">
        <v>4</v>
      </c>
      <c r="AX174" s="6">
        <v>5</v>
      </c>
      <c r="AY174" s="6">
        <v>6</v>
      </c>
      <c r="AZ174" s="6">
        <v>7</v>
      </c>
      <c r="BA174" s="6">
        <v>8</v>
      </c>
      <c r="BB174" s="6">
        <v>9</v>
      </c>
      <c r="BC174" s="6">
        <v>10</v>
      </c>
      <c r="BD174" s="6">
        <v>11</v>
      </c>
      <c r="BE174" s="6">
        <v>12</v>
      </c>
      <c r="BF174" s="6">
        <v>13</v>
      </c>
      <c r="BG174" s="6">
        <v>14</v>
      </c>
      <c r="BH174" s="6">
        <v>15</v>
      </c>
      <c r="BI174" s="6">
        <v>16</v>
      </c>
      <c r="BJ174" s="6">
        <v>17</v>
      </c>
      <c r="BK174" s="6">
        <v>18</v>
      </c>
      <c r="BL174" s="6">
        <v>19</v>
      </c>
      <c r="BM174" s="6">
        <v>20</v>
      </c>
      <c r="BN174" s="6">
        <v>21</v>
      </c>
      <c r="BO174" s="6">
        <v>22</v>
      </c>
      <c r="BP174" s="6">
        <v>23</v>
      </c>
      <c r="BQ174" s="6">
        <v>24</v>
      </c>
      <c r="BR174" s="6">
        <v>25</v>
      </c>
      <c r="BS174" s="6">
        <v>26</v>
      </c>
      <c r="BT174" s="6">
        <v>27</v>
      </c>
      <c r="BU174" s="6">
        <v>28</v>
      </c>
      <c r="BV174" s="6">
        <v>29</v>
      </c>
      <c r="BW174" s="6">
        <v>30</v>
      </c>
      <c r="BX174" s="6">
        <v>31</v>
      </c>
      <c r="BY174" s="6">
        <v>32</v>
      </c>
      <c r="BZ174" s="6">
        <v>33</v>
      </c>
      <c r="CA174" s="6">
        <v>34</v>
      </c>
      <c r="CB174" s="6">
        <v>35</v>
      </c>
      <c r="CC174" s="6">
        <v>36</v>
      </c>
      <c r="CD174" s="6">
        <v>37</v>
      </c>
      <c r="CE174" s="6">
        <v>38</v>
      </c>
      <c r="CF174" s="6">
        <v>39</v>
      </c>
      <c r="CG174" s="6">
        <v>40</v>
      </c>
      <c r="CH174" s="6">
        <v>41</v>
      </c>
      <c r="CI174" s="6">
        <v>42</v>
      </c>
      <c r="CJ174" s="6">
        <v>43</v>
      </c>
      <c r="CK174" s="6">
        <v>44</v>
      </c>
      <c r="CL174" s="6">
        <v>45</v>
      </c>
      <c r="CM174" s="6">
        <v>46</v>
      </c>
      <c r="CN174" s="6">
        <v>47</v>
      </c>
      <c r="CO174" s="6">
        <v>48</v>
      </c>
      <c r="CP174" s="6">
        <v>49</v>
      </c>
      <c r="CQ174" s="6">
        <v>50</v>
      </c>
    </row>
    <row r="175" spans="1:95" ht="19.5" customHeight="1">
      <c r="A175" s="105" t="s">
        <v>28</v>
      </c>
      <c r="B175" s="106"/>
      <c r="C175" s="15" t="str">
        <f>IF(C174="","",TEXT(C174,"AAA"))</f>
        <v/>
      </c>
      <c r="D175" s="15" t="str">
        <f t="shared" ref="D175:AG175" si="322">IF(D174="","",TEXT(D174,"AAA"))</f>
        <v/>
      </c>
      <c r="E175" s="15" t="str">
        <f t="shared" si="322"/>
        <v/>
      </c>
      <c r="F175" s="15" t="str">
        <f t="shared" si="322"/>
        <v/>
      </c>
      <c r="G175" s="15" t="str">
        <f t="shared" si="322"/>
        <v/>
      </c>
      <c r="H175" s="15" t="str">
        <f t="shared" si="322"/>
        <v/>
      </c>
      <c r="I175" s="15" t="str">
        <f t="shared" si="322"/>
        <v/>
      </c>
      <c r="J175" s="15" t="str">
        <f t="shared" si="322"/>
        <v/>
      </c>
      <c r="K175" s="15" t="str">
        <f t="shared" si="322"/>
        <v/>
      </c>
      <c r="L175" s="15" t="str">
        <f t="shared" si="322"/>
        <v/>
      </c>
      <c r="M175" s="15" t="str">
        <f t="shared" si="322"/>
        <v/>
      </c>
      <c r="N175" s="15" t="str">
        <f t="shared" si="322"/>
        <v/>
      </c>
      <c r="O175" s="15" t="str">
        <f t="shared" si="322"/>
        <v/>
      </c>
      <c r="P175" s="15" t="str">
        <f t="shared" si="322"/>
        <v/>
      </c>
      <c r="Q175" s="15" t="str">
        <f t="shared" si="322"/>
        <v/>
      </c>
      <c r="R175" s="15" t="str">
        <f t="shared" si="322"/>
        <v/>
      </c>
      <c r="S175" s="15" t="str">
        <f t="shared" si="322"/>
        <v/>
      </c>
      <c r="T175" s="15" t="str">
        <f t="shared" si="322"/>
        <v/>
      </c>
      <c r="U175" s="15" t="str">
        <f t="shared" si="322"/>
        <v/>
      </c>
      <c r="V175" s="15" t="str">
        <f t="shared" si="322"/>
        <v/>
      </c>
      <c r="W175" s="15" t="str">
        <f t="shared" si="322"/>
        <v/>
      </c>
      <c r="X175" s="15" t="str">
        <f t="shared" si="322"/>
        <v/>
      </c>
      <c r="Y175" s="15" t="str">
        <f t="shared" si="322"/>
        <v/>
      </c>
      <c r="Z175" s="15" t="str">
        <f t="shared" si="322"/>
        <v/>
      </c>
      <c r="AA175" s="15" t="str">
        <f t="shared" si="322"/>
        <v/>
      </c>
      <c r="AB175" s="15" t="str">
        <f t="shared" si="322"/>
        <v/>
      </c>
      <c r="AC175" s="15" t="str">
        <f t="shared" si="322"/>
        <v/>
      </c>
      <c r="AD175" s="15" t="str">
        <f t="shared" si="322"/>
        <v/>
      </c>
      <c r="AE175" s="15" t="str">
        <f t="shared" si="322"/>
        <v/>
      </c>
      <c r="AF175" s="15" t="str">
        <f t="shared" si="322"/>
        <v/>
      </c>
      <c r="AG175" s="15" t="str">
        <f t="shared" si="322"/>
        <v/>
      </c>
      <c r="AH175" s="108"/>
      <c r="AQ175" s="6">
        <f>COUNTIFS(C176:AG176,"○",C175:AG175,$AQ$8)</f>
        <v>0</v>
      </c>
      <c r="AT175" s="17" t="str">
        <f>IF($C174&gt;$E$6,"",IF(MAX($C174:$AG174)&lt;$E$6,"",$E$6))</f>
        <v/>
      </c>
      <c r="AU175" s="18" t="str">
        <f>IF($C174&gt;$H$6,"",IF(MAX($C174:$AG174)&lt;$H$6,"",$H$6))</f>
        <v/>
      </c>
      <c r="AV175" s="18" t="str">
        <f>IF($C174&gt;$K$6,"",IF(MAX($C174:$AG174)&lt;$K$6,"",$K$6))</f>
        <v/>
      </c>
      <c r="AW175" s="18" t="str">
        <f>IF($C174&gt;$N$6,"",IF(MAX($C174:$AG174)&lt;$N$6,"",$N$6))</f>
        <v/>
      </c>
      <c r="AX175" s="18" t="str">
        <f>IF($C174&gt;$Q$6,"",IF(MAX($C174:$AG174)&lt;$Q$6,"",$Q$6))</f>
        <v/>
      </c>
      <c r="AY175" s="18" t="str">
        <f>IF($C174&gt;$T$6,"",IF(MAX($C174:$AG174)&lt;$T$6,"",$T$6))</f>
        <v/>
      </c>
      <c r="AZ175" s="18" t="str">
        <f>IF($C174&gt;$W$6,"",IF(MAX($C174:$AG174)&lt;$W$6,"",$W$6))</f>
        <v/>
      </c>
      <c r="BA175" s="18" t="str">
        <f>IF($C174&gt;$Z$6,"",IF(MAX($C174:$AG174)&lt;$Z$6,"",$Z$6))</f>
        <v/>
      </c>
      <c r="BB175" s="18" t="str">
        <f>IF($C174&gt;$AC$6,"",IF(MAX($C174:$AG174)&lt;$AC$6,"",$AC$6))</f>
        <v/>
      </c>
      <c r="BC175" s="18">
        <f>IF($C174&gt;$AF$6,"",IF(MAX($C174:$AG174)&lt;$AF$6,"",$AF$6))</f>
        <v>0</v>
      </c>
      <c r="BD175" s="18">
        <f>IF($C174&gt;$E$7,"",IF(MAX($C174:$AG174)&lt;$E$7,"",$E$7))</f>
        <v>0</v>
      </c>
      <c r="BE175" s="18">
        <f>IF($C174&gt;$H$7,"",IF(MAX($C174:$AG174)&lt;$H$7,"",$H$7))</f>
        <v>0</v>
      </c>
      <c r="BF175" s="18">
        <f>IF($C174&gt;$K$7,"",IF(MAX($C174:$AG174)&lt;$K$7,"",$K$7))</f>
        <v>0</v>
      </c>
      <c r="BG175" s="18">
        <f>IF($C174&gt;$N$7,"",IF(MAX($C174:$AG174)&lt;$N$7,"",$N$7))</f>
        <v>0</v>
      </c>
      <c r="BH175" s="18">
        <f>IF($C174&gt;$Q$7,"",IF(MAX($C174:$AG174)&lt;$Q$7,"",$Q$7))</f>
        <v>0</v>
      </c>
      <c r="BI175" s="18">
        <f>IF($C174&gt;$T$7,"",IF(MAX($C174:$AG174)&lt;$T$7,"",$T$7))</f>
        <v>0</v>
      </c>
      <c r="BJ175" s="18">
        <f>IF($C174&gt;$W$7,"",IF(MAX($C174:$AG174)&lt;$W$7,"",$W$7))</f>
        <v>0</v>
      </c>
      <c r="BK175" s="18">
        <f>IF($C174&gt;$Z$7,"",IF(MAX($C174:$AG174)&lt;$Z$7,"",$Z$7))</f>
        <v>0</v>
      </c>
      <c r="BL175" s="18">
        <f>IF($C174&gt;$AC$7,"",IF(MAX($C174:$AG174)&lt;$AC$7,"",$AC$7))</f>
        <v>0</v>
      </c>
      <c r="BM175" s="18">
        <f>IF($C174&gt;$AF$7,"",IF(MAX($C174:$AG174)&lt;$AF$7,"",$AF$7))</f>
        <v>0</v>
      </c>
      <c r="BN175" s="18">
        <f>IF($C174&gt;$E$8,"",IF(MAX($C174:$AG174)&lt;$E$8,"",$E$8))</f>
        <v>0</v>
      </c>
      <c r="BO175" s="18">
        <f>IF($C174&gt;$H$8,"",IF(MAX($C174:$AG174)&lt;$H$8,"",$H$8))</f>
        <v>0</v>
      </c>
      <c r="BP175" s="18">
        <f>IF($C174&gt;$K$8,"",IF(MAX($C174:$AG174)&lt;$K$8,"",$K$8))</f>
        <v>0</v>
      </c>
      <c r="BQ175" s="18">
        <f>IF($C174&gt;$N$8,"",IF(MAX($C174:$AG174)&lt;$N$8,"",$N$8))</f>
        <v>0</v>
      </c>
      <c r="BR175" s="18">
        <f>IF($C174&gt;$Q$8,"",IF(MAX($C174:$AG174)&lt;$Q$8,"",$Q$8))</f>
        <v>0</v>
      </c>
      <c r="BS175" s="18">
        <f>IF($C174&gt;$T$8,"",IF(MAX($C174:$AG174)&lt;$T$8,"",$T$8))</f>
        <v>0</v>
      </c>
      <c r="BT175" s="18">
        <f>IF($C174&gt;$W$8,"",IF(MAX($C174:$AG174)&lt;$W$8,"",$W$8))</f>
        <v>0</v>
      </c>
      <c r="BU175" s="18">
        <f>IF($C174&gt;$Z$8,"",IF(MAX($C174:$AG174)&lt;$Z$8,"",$Z$8))</f>
        <v>0</v>
      </c>
      <c r="BV175" s="18">
        <f>IF($C174&gt;$AC$8,"",IF(MAX($C174:$AG174)&lt;$AC$8,"",$AC$8))</f>
        <v>0</v>
      </c>
      <c r="BW175" s="18">
        <f>IF($C174&gt;$AF$8,"",IF(MAX($C174:$AG174)&lt;$AF$8,"",$AF$8))</f>
        <v>0</v>
      </c>
      <c r="BX175" s="18">
        <f>IF($C174&gt;$E$9,"",IF(MAX($C174:$AG174)&lt;$E$9,"",$E$9))</f>
        <v>0</v>
      </c>
      <c r="BY175" s="18">
        <f>IF($C174&gt;$H$9,"",IF(MAX($C174:$AG174)&lt;$H$9,"",$H$9))</f>
        <v>0</v>
      </c>
      <c r="BZ175" s="18">
        <f>IF($C174&gt;$K$9,"",IF(MAX($C174:$AG174)&lt;$K$9,"",$K$9))</f>
        <v>0</v>
      </c>
      <c r="CA175" s="18">
        <f>IF($C174&gt;$N$9,"",IF(MAX($C174:$AG174)&lt;$N$9,"",$N$9))</f>
        <v>0</v>
      </c>
      <c r="CB175" s="18">
        <f>IF($C174&gt;$Q$9,"",IF(MAX($C174:$AG174)&lt;$Q$9,"",$Q$9))</f>
        <v>0</v>
      </c>
      <c r="CC175" s="18">
        <f>IF($C174&gt;$T$9,"",IF(MAX($C174:$AG174)&lt;$T$9,"",$T$9))</f>
        <v>0</v>
      </c>
      <c r="CD175" s="18">
        <f>IF($C174&gt;$W$9,"",IF(MAX($C174:$AG174)&lt;$W$9,"",$W$9))</f>
        <v>0</v>
      </c>
      <c r="CE175" s="18">
        <f>IF($C174&gt;$Z$9,"",IF(MAX($C174:$AG174)&lt;$Z$9,"",$Z$9))</f>
        <v>0</v>
      </c>
      <c r="CF175" s="18">
        <f>IF($C174&gt;$AC$9,"",IF(MAX($C174:$AG174)&lt;$AC$9,"",$AC$9))</f>
        <v>0</v>
      </c>
      <c r="CG175" s="18">
        <f>IF($C174&gt;$AF$9,"",IF(MAX($C174:$AG174)&lt;$AF$9,"",$AF$9))</f>
        <v>0</v>
      </c>
      <c r="CH175" s="18">
        <f>IF($C174&gt;$E$10,"",IF(MAX($C174:$AG174)&lt;$E$10,"",$E$10))</f>
        <v>0</v>
      </c>
      <c r="CI175" s="18">
        <f>IF($C174&gt;$H$10,"",IF(MAX($C174:$AG174)&lt;$H$10,"",$H$10))</f>
        <v>0</v>
      </c>
      <c r="CJ175" s="18">
        <f>IF($C174&gt;$K$10,"",IF(MAX($C174:$AG174)&lt;$K$10,"",$K$10))</f>
        <v>0</v>
      </c>
      <c r="CK175" s="18">
        <f>IF($C174&gt;$N$10,"",IF(MAX($C174:$AG174)&lt;$N$10,"",$N$10))</f>
        <v>0</v>
      </c>
      <c r="CL175" s="18">
        <f>IF($C174&gt;$Q$10,"",IF(MAX($C174:$AG174)&lt;$Q$10,"",$Q$10))</f>
        <v>0</v>
      </c>
      <c r="CM175" s="18">
        <f>IF($C174&gt;$T$10,"",IF(MAX($C174:$AG174)&lt;$T$10,"",$T$10))</f>
        <v>0</v>
      </c>
      <c r="CN175" s="18">
        <f>IF($C174&gt;$W$10,"",IF(MAX($C174:$AG174)&lt;$W$10,"",$W$10))</f>
        <v>0</v>
      </c>
      <c r="CO175" s="18">
        <f>IF($C174&gt;$Z$10,"",IF(MAX($C174:$AG174)&lt;$Z$10,"",$Z$10))</f>
        <v>0</v>
      </c>
      <c r="CP175" s="18">
        <f>IF($C174&gt;$AC$10,"",IF(MAX($C174:$AG174)&lt;$AC$10,"",$AC$10))</f>
        <v>0</v>
      </c>
      <c r="CQ175" s="19">
        <f>IF($C174&gt;$AF$10,"",IF(MAX($C174:$AG174)&lt;$AF$10,"",$AF$10))</f>
        <v>0</v>
      </c>
    </row>
    <row r="176" spans="1:95" ht="19.5" customHeight="1">
      <c r="A176" s="134" t="s">
        <v>7</v>
      </c>
      <c r="B176" s="135"/>
      <c r="C176" s="20" t="str">
        <f t="shared" ref="C176:AG176" si="323">IF(C174="","",IF($D$5&lt;=C174,IF($L$5&gt;=C174,IF(COUNT(MATCH(C174,$AT175:$CQ175,0))&gt;0,"","○"),""),""))</f>
        <v/>
      </c>
      <c r="D176" s="20" t="str">
        <f t="shared" si="323"/>
        <v/>
      </c>
      <c r="E176" s="20" t="str">
        <f t="shared" si="323"/>
        <v/>
      </c>
      <c r="F176" s="20" t="str">
        <f t="shared" si="323"/>
        <v/>
      </c>
      <c r="G176" s="20" t="str">
        <f t="shared" si="323"/>
        <v/>
      </c>
      <c r="H176" s="20" t="str">
        <f t="shared" si="323"/>
        <v/>
      </c>
      <c r="I176" s="20" t="str">
        <f t="shared" si="323"/>
        <v/>
      </c>
      <c r="J176" s="20" t="str">
        <f t="shared" si="323"/>
        <v/>
      </c>
      <c r="K176" s="20" t="str">
        <f t="shared" si="323"/>
        <v/>
      </c>
      <c r="L176" s="20" t="str">
        <f t="shared" si="323"/>
        <v/>
      </c>
      <c r="M176" s="20" t="str">
        <f t="shared" si="323"/>
        <v/>
      </c>
      <c r="N176" s="20" t="str">
        <f t="shared" si="323"/>
        <v/>
      </c>
      <c r="O176" s="20" t="str">
        <f t="shared" si="323"/>
        <v/>
      </c>
      <c r="P176" s="20" t="str">
        <f t="shared" si="323"/>
        <v/>
      </c>
      <c r="Q176" s="20" t="str">
        <f t="shared" si="323"/>
        <v/>
      </c>
      <c r="R176" s="20" t="str">
        <f t="shared" si="323"/>
        <v/>
      </c>
      <c r="S176" s="20" t="str">
        <f t="shared" si="323"/>
        <v/>
      </c>
      <c r="T176" s="20" t="str">
        <f t="shared" si="323"/>
        <v/>
      </c>
      <c r="U176" s="20" t="str">
        <f t="shared" si="323"/>
        <v/>
      </c>
      <c r="V176" s="20" t="str">
        <f t="shared" si="323"/>
        <v/>
      </c>
      <c r="W176" s="20" t="str">
        <f t="shared" si="323"/>
        <v/>
      </c>
      <c r="X176" s="20" t="str">
        <f t="shared" si="323"/>
        <v/>
      </c>
      <c r="Y176" s="20" t="str">
        <f t="shared" si="323"/>
        <v/>
      </c>
      <c r="Z176" s="20" t="str">
        <f t="shared" si="323"/>
        <v/>
      </c>
      <c r="AA176" s="20" t="str">
        <f t="shared" si="323"/>
        <v/>
      </c>
      <c r="AB176" s="20" t="str">
        <f t="shared" si="323"/>
        <v/>
      </c>
      <c r="AC176" s="20" t="str">
        <f t="shared" si="323"/>
        <v/>
      </c>
      <c r="AD176" s="20" t="str">
        <f t="shared" si="323"/>
        <v/>
      </c>
      <c r="AE176" s="20" t="str">
        <f t="shared" si="323"/>
        <v/>
      </c>
      <c r="AF176" s="20" t="str">
        <f t="shared" si="323"/>
        <v/>
      </c>
      <c r="AG176" s="20" t="str">
        <f t="shared" si="323"/>
        <v/>
      </c>
      <c r="AH176" s="20">
        <f>COUNTIF(C176:AG176,"○")</f>
        <v>0</v>
      </c>
      <c r="AJ176" s="6">
        <f>$AH176</f>
        <v>0</v>
      </c>
      <c r="AK176" s="21"/>
      <c r="AQ176" s="6">
        <f>COUNTIFS(C176:AG176,"○",C175:AG175,$AQ$6)</f>
        <v>0</v>
      </c>
      <c r="AR176" s="6" t="str">
        <f>IF(AH176=0,"",IF(SUM(AQ174:AQ176)/AJ176&lt;0.285,SUM(AQ174:AQ176)/AJ176*AJ176,ROUNDUP(AH176*0.285,0)))</f>
        <v/>
      </c>
      <c r="BY176" s="22"/>
      <c r="BZ176" s="22"/>
    </row>
    <row r="177" spans="1:95" ht="19.5" customHeight="1">
      <c r="A177" s="36" t="s">
        <v>29</v>
      </c>
      <c r="B177" s="20" t="s">
        <v>8</v>
      </c>
      <c r="C177" s="23" t="str">
        <f t="shared" ref="C177:AG177" si="324">IF(C176="","",IF(C175=$AE173,"○",IF(C175=$AF173,"○",IF(C175=$AG173,"○",""))))</f>
        <v/>
      </c>
      <c r="D177" s="23" t="str">
        <f t="shared" si="324"/>
        <v/>
      </c>
      <c r="E177" s="23" t="str">
        <f t="shared" si="324"/>
        <v/>
      </c>
      <c r="F177" s="23" t="str">
        <f t="shared" si="324"/>
        <v/>
      </c>
      <c r="G177" s="23" t="str">
        <f t="shared" si="324"/>
        <v/>
      </c>
      <c r="H177" s="23" t="str">
        <f t="shared" si="324"/>
        <v/>
      </c>
      <c r="I177" s="23" t="str">
        <f t="shared" si="324"/>
        <v/>
      </c>
      <c r="J177" s="23" t="str">
        <f t="shared" si="324"/>
        <v/>
      </c>
      <c r="K177" s="23" t="str">
        <f t="shared" si="324"/>
        <v/>
      </c>
      <c r="L177" s="23" t="str">
        <f t="shared" si="324"/>
        <v/>
      </c>
      <c r="M177" s="23" t="str">
        <f t="shared" si="324"/>
        <v/>
      </c>
      <c r="N177" s="23" t="str">
        <f t="shared" si="324"/>
        <v/>
      </c>
      <c r="O177" s="23" t="str">
        <f t="shared" si="324"/>
        <v/>
      </c>
      <c r="P177" s="23" t="str">
        <f t="shared" si="324"/>
        <v/>
      </c>
      <c r="Q177" s="23" t="str">
        <f t="shared" si="324"/>
        <v/>
      </c>
      <c r="R177" s="23" t="str">
        <f t="shared" si="324"/>
        <v/>
      </c>
      <c r="S177" s="23" t="str">
        <f t="shared" si="324"/>
        <v/>
      </c>
      <c r="T177" s="23" t="str">
        <f t="shared" si="324"/>
        <v/>
      </c>
      <c r="U177" s="23" t="str">
        <f t="shared" si="324"/>
        <v/>
      </c>
      <c r="V177" s="23" t="str">
        <f t="shared" si="324"/>
        <v/>
      </c>
      <c r="W177" s="23" t="str">
        <f t="shared" si="324"/>
        <v/>
      </c>
      <c r="X177" s="23" t="str">
        <f t="shared" si="324"/>
        <v/>
      </c>
      <c r="Y177" s="23" t="str">
        <f t="shared" si="324"/>
        <v/>
      </c>
      <c r="Z177" s="23" t="str">
        <f t="shared" si="324"/>
        <v/>
      </c>
      <c r="AA177" s="23" t="str">
        <f t="shared" si="324"/>
        <v/>
      </c>
      <c r="AB177" s="23" t="str">
        <f t="shared" si="324"/>
        <v/>
      </c>
      <c r="AC177" s="23" t="str">
        <f t="shared" si="324"/>
        <v/>
      </c>
      <c r="AD177" s="23" t="str">
        <f t="shared" si="324"/>
        <v/>
      </c>
      <c r="AE177" s="23" t="str">
        <f t="shared" si="324"/>
        <v/>
      </c>
      <c r="AF177" s="23" t="str">
        <f t="shared" si="324"/>
        <v/>
      </c>
      <c r="AG177" s="23" t="str">
        <f t="shared" si="324"/>
        <v/>
      </c>
      <c r="AH177" s="20">
        <f t="shared" ref="AH177" si="325">COUNTIF(C177:AG177,"○")</f>
        <v>0</v>
      </c>
      <c r="AK177" s="6">
        <f>$AH177</f>
        <v>0</v>
      </c>
      <c r="AU177" s="30" t="str">
        <f>IF($AE$3&lt;A173,"",A173)</f>
        <v/>
      </c>
      <c r="AV177" s="30" t="str">
        <f t="shared" ref="AV177:BZ177" si="326">IF($AE$3&lt;=C174,"",IF(MONTH(C174+1)=MONTH(C174),(C174+1),""))</f>
        <v/>
      </c>
      <c r="AW177" s="30" t="str">
        <f t="shared" si="326"/>
        <v/>
      </c>
      <c r="AX177" s="30" t="str">
        <f t="shared" si="326"/>
        <v/>
      </c>
      <c r="AY177" s="30" t="str">
        <f t="shared" si="326"/>
        <v/>
      </c>
      <c r="AZ177" s="30" t="str">
        <f t="shared" si="326"/>
        <v/>
      </c>
      <c r="BA177" s="30" t="str">
        <f t="shared" si="326"/>
        <v/>
      </c>
      <c r="BB177" s="30" t="str">
        <f t="shared" si="326"/>
        <v/>
      </c>
      <c r="BC177" s="30" t="str">
        <f t="shared" si="326"/>
        <v/>
      </c>
      <c r="BD177" s="30" t="str">
        <f t="shared" si="326"/>
        <v/>
      </c>
      <c r="BE177" s="30" t="str">
        <f t="shared" si="326"/>
        <v/>
      </c>
      <c r="BF177" s="30" t="str">
        <f t="shared" si="326"/>
        <v/>
      </c>
      <c r="BG177" s="30" t="str">
        <f t="shared" si="326"/>
        <v/>
      </c>
      <c r="BH177" s="30" t="str">
        <f t="shared" si="326"/>
        <v/>
      </c>
      <c r="BI177" s="30" t="str">
        <f t="shared" si="326"/>
        <v/>
      </c>
      <c r="BJ177" s="30" t="str">
        <f t="shared" si="326"/>
        <v/>
      </c>
      <c r="BK177" s="30" t="str">
        <f t="shared" si="326"/>
        <v/>
      </c>
      <c r="BL177" s="30" t="str">
        <f t="shared" si="326"/>
        <v/>
      </c>
      <c r="BM177" s="30" t="str">
        <f t="shared" si="326"/>
        <v/>
      </c>
      <c r="BN177" s="30" t="str">
        <f t="shared" si="326"/>
        <v/>
      </c>
      <c r="BO177" s="30" t="str">
        <f t="shared" si="326"/>
        <v/>
      </c>
      <c r="BP177" s="30" t="str">
        <f t="shared" si="326"/>
        <v/>
      </c>
      <c r="BQ177" s="30" t="str">
        <f t="shared" si="326"/>
        <v/>
      </c>
      <c r="BR177" s="30" t="str">
        <f t="shared" si="326"/>
        <v/>
      </c>
      <c r="BS177" s="30" t="str">
        <f t="shared" si="326"/>
        <v/>
      </c>
      <c r="BT177" s="30" t="str">
        <f t="shared" si="326"/>
        <v/>
      </c>
      <c r="BU177" s="30" t="str">
        <f t="shared" si="326"/>
        <v/>
      </c>
      <c r="BV177" s="30" t="str">
        <f t="shared" si="326"/>
        <v/>
      </c>
      <c r="BW177" s="30" t="str">
        <f t="shared" si="326"/>
        <v/>
      </c>
      <c r="BX177" s="30" t="str">
        <f t="shared" si="326"/>
        <v/>
      </c>
      <c r="BY177" s="30" t="str">
        <f t="shared" si="326"/>
        <v/>
      </c>
      <c r="BZ177" s="30" t="str">
        <f t="shared" si="326"/>
        <v/>
      </c>
    </row>
    <row r="178" spans="1:95" ht="19.5" customHeight="1">
      <c r="A178" s="136"/>
      <c r="B178" s="20" t="s">
        <v>9</v>
      </c>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0">
        <f>AH177+COUNTIF(C178:AG178,"○")-COUNTIF(C178:AG178,"✕")</f>
        <v>0</v>
      </c>
      <c r="AL178" s="6">
        <f>$AH178</f>
        <v>0</v>
      </c>
      <c r="AN178" s="6">
        <f>COUNTIF(C178:AG178,"○")</f>
        <v>0</v>
      </c>
      <c r="AO178" s="6">
        <f>COUNTIF(C178:AG178,"✕")</f>
        <v>0</v>
      </c>
      <c r="AU178" s="1" t="str">
        <f t="shared" ref="AU178:BY178" si="327">IF($AF$2="○",IF(C177="○",IF(C178="","○",IF(C178="○","確認","")),IF(C178="○","○",IF(C177="○","",IF(C178="✕","確認","")))),IF(C177="○",IF(C178="","",IF(C178="○","確認","")),IF(C177="○","",IF(C178="✕","確認",""))))</f>
        <v/>
      </c>
      <c r="AV178" s="1" t="str">
        <f t="shared" si="327"/>
        <v/>
      </c>
      <c r="AW178" s="1" t="str">
        <f t="shared" si="327"/>
        <v/>
      </c>
      <c r="AX178" s="1" t="str">
        <f t="shared" si="327"/>
        <v/>
      </c>
      <c r="AY178" s="1" t="str">
        <f t="shared" si="327"/>
        <v/>
      </c>
      <c r="AZ178" s="1" t="str">
        <f t="shared" si="327"/>
        <v/>
      </c>
      <c r="BA178" s="1" t="str">
        <f t="shared" si="327"/>
        <v/>
      </c>
      <c r="BB178" s="1" t="str">
        <f t="shared" si="327"/>
        <v/>
      </c>
      <c r="BC178" s="1" t="str">
        <f t="shared" si="327"/>
        <v/>
      </c>
      <c r="BD178" s="1" t="str">
        <f t="shared" si="327"/>
        <v/>
      </c>
      <c r="BE178" s="1" t="str">
        <f t="shared" si="327"/>
        <v/>
      </c>
      <c r="BF178" s="1" t="str">
        <f t="shared" si="327"/>
        <v/>
      </c>
      <c r="BG178" s="1" t="str">
        <f t="shared" si="327"/>
        <v/>
      </c>
      <c r="BH178" s="1" t="str">
        <f t="shared" si="327"/>
        <v/>
      </c>
      <c r="BI178" s="1" t="str">
        <f t="shared" si="327"/>
        <v/>
      </c>
      <c r="BJ178" s="1" t="str">
        <f t="shared" si="327"/>
        <v/>
      </c>
      <c r="BK178" s="1" t="str">
        <f t="shared" si="327"/>
        <v/>
      </c>
      <c r="BL178" s="1" t="str">
        <f t="shared" si="327"/>
        <v/>
      </c>
      <c r="BM178" s="1" t="str">
        <f t="shared" si="327"/>
        <v/>
      </c>
      <c r="BN178" s="1" t="str">
        <f t="shared" si="327"/>
        <v/>
      </c>
      <c r="BO178" s="1" t="str">
        <f t="shared" si="327"/>
        <v/>
      </c>
      <c r="BP178" s="1" t="str">
        <f t="shared" si="327"/>
        <v/>
      </c>
      <c r="BQ178" s="1" t="str">
        <f t="shared" si="327"/>
        <v/>
      </c>
      <c r="BR178" s="1" t="str">
        <f t="shared" si="327"/>
        <v/>
      </c>
      <c r="BS178" s="1" t="str">
        <f t="shared" si="327"/>
        <v/>
      </c>
      <c r="BT178" s="1" t="str">
        <f t="shared" si="327"/>
        <v/>
      </c>
      <c r="BU178" s="1" t="str">
        <f t="shared" si="327"/>
        <v/>
      </c>
      <c r="BV178" s="1" t="str">
        <f t="shared" si="327"/>
        <v/>
      </c>
      <c r="BW178" s="1" t="str">
        <f t="shared" si="327"/>
        <v/>
      </c>
      <c r="BX178" s="1" t="str">
        <f t="shared" si="327"/>
        <v/>
      </c>
      <c r="BY178" s="1" t="str">
        <f t="shared" si="327"/>
        <v/>
      </c>
    </row>
    <row r="179" spans="1:95" ht="19.5" customHeight="1">
      <c r="A179" s="137"/>
      <c r="B179" s="20" t="s">
        <v>2</v>
      </c>
      <c r="C179" s="23" t="str">
        <f t="shared" ref="C179:AG179" si="328">IF($AF$2="○",IF(C177="○",IF(C178="","○",IF(C178="○","確認","")),IF(C178="○","○",IF(C177="○","",IF(C178="✕","確認","")))),IF(C177="○",IF(C178="","",IF(C178="○","確認","")),IF(C177="○","",IF(C178="✕","確認",""))))</f>
        <v/>
      </c>
      <c r="D179" s="23" t="str">
        <f t="shared" si="328"/>
        <v/>
      </c>
      <c r="E179" s="23" t="str">
        <f t="shared" si="328"/>
        <v/>
      </c>
      <c r="F179" s="23" t="str">
        <f t="shared" si="328"/>
        <v/>
      </c>
      <c r="G179" s="23" t="str">
        <f t="shared" si="328"/>
        <v/>
      </c>
      <c r="H179" s="23" t="str">
        <f t="shared" si="328"/>
        <v/>
      </c>
      <c r="I179" s="23" t="str">
        <f t="shared" si="328"/>
        <v/>
      </c>
      <c r="J179" s="23" t="str">
        <f t="shared" si="328"/>
        <v/>
      </c>
      <c r="K179" s="23" t="str">
        <f t="shared" si="328"/>
        <v/>
      </c>
      <c r="L179" s="23" t="str">
        <f t="shared" si="328"/>
        <v/>
      </c>
      <c r="M179" s="23" t="str">
        <f t="shared" si="328"/>
        <v/>
      </c>
      <c r="N179" s="23" t="str">
        <f t="shared" si="328"/>
        <v/>
      </c>
      <c r="O179" s="23" t="str">
        <f t="shared" si="328"/>
        <v/>
      </c>
      <c r="P179" s="23" t="str">
        <f t="shared" si="328"/>
        <v/>
      </c>
      <c r="Q179" s="23" t="str">
        <f t="shared" si="328"/>
        <v/>
      </c>
      <c r="R179" s="23" t="str">
        <f t="shared" si="328"/>
        <v/>
      </c>
      <c r="S179" s="23" t="str">
        <f t="shared" si="328"/>
        <v/>
      </c>
      <c r="T179" s="23" t="str">
        <f t="shared" si="328"/>
        <v/>
      </c>
      <c r="U179" s="23" t="str">
        <f t="shared" si="328"/>
        <v/>
      </c>
      <c r="V179" s="23" t="str">
        <f t="shared" si="328"/>
        <v/>
      </c>
      <c r="W179" s="23" t="str">
        <f t="shared" si="328"/>
        <v/>
      </c>
      <c r="X179" s="23" t="str">
        <f t="shared" si="328"/>
        <v/>
      </c>
      <c r="Y179" s="23" t="str">
        <f t="shared" si="328"/>
        <v/>
      </c>
      <c r="Z179" s="23" t="str">
        <f t="shared" si="328"/>
        <v/>
      </c>
      <c r="AA179" s="23" t="str">
        <f t="shared" si="328"/>
        <v/>
      </c>
      <c r="AB179" s="23" t="str">
        <f t="shared" si="328"/>
        <v/>
      </c>
      <c r="AC179" s="23" t="str">
        <f t="shared" si="328"/>
        <v/>
      </c>
      <c r="AD179" s="23" t="str">
        <f t="shared" si="328"/>
        <v/>
      </c>
      <c r="AE179" s="23" t="str">
        <f t="shared" si="328"/>
        <v/>
      </c>
      <c r="AF179" s="23" t="str">
        <f t="shared" si="328"/>
        <v/>
      </c>
      <c r="AG179" s="23" t="str">
        <f t="shared" si="328"/>
        <v/>
      </c>
      <c r="AH179" s="20">
        <f t="shared" ref="AH179" si="329">COUNTIF(C179:AG179,"○")</f>
        <v>0</v>
      </c>
      <c r="AM179" s="6">
        <f>$AH179</f>
        <v>0</v>
      </c>
      <c r="AP179" s="6">
        <f>COUNTIF(C179:AG179,"確認")</f>
        <v>0</v>
      </c>
      <c r="AT179" s="6">
        <f>COUNTIF(AU179:BY179,"確認")</f>
        <v>0</v>
      </c>
      <c r="AU179" s="1" t="str">
        <f t="shared" ref="AU179:BY179" si="330">IF(AU178=C179,"","確認")</f>
        <v/>
      </c>
      <c r="AV179" s="1" t="str">
        <f t="shared" si="330"/>
        <v/>
      </c>
      <c r="AW179" s="1" t="str">
        <f t="shared" si="330"/>
        <v/>
      </c>
      <c r="AX179" s="1" t="str">
        <f t="shared" si="330"/>
        <v/>
      </c>
      <c r="AY179" s="1" t="str">
        <f t="shared" si="330"/>
        <v/>
      </c>
      <c r="AZ179" s="1" t="str">
        <f t="shared" si="330"/>
        <v/>
      </c>
      <c r="BA179" s="1" t="str">
        <f t="shared" si="330"/>
        <v/>
      </c>
      <c r="BB179" s="1" t="str">
        <f t="shared" si="330"/>
        <v/>
      </c>
      <c r="BC179" s="1" t="str">
        <f t="shared" si="330"/>
        <v/>
      </c>
      <c r="BD179" s="1" t="str">
        <f t="shared" si="330"/>
        <v/>
      </c>
      <c r="BE179" s="1" t="str">
        <f t="shared" si="330"/>
        <v/>
      </c>
      <c r="BF179" s="1" t="str">
        <f t="shared" si="330"/>
        <v/>
      </c>
      <c r="BG179" s="1" t="str">
        <f t="shared" si="330"/>
        <v/>
      </c>
      <c r="BH179" s="1" t="str">
        <f t="shared" si="330"/>
        <v/>
      </c>
      <c r="BI179" s="1" t="str">
        <f t="shared" si="330"/>
        <v/>
      </c>
      <c r="BJ179" s="1" t="str">
        <f t="shared" si="330"/>
        <v/>
      </c>
      <c r="BK179" s="1" t="str">
        <f t="shared" si="330"/>
        <v/>
      </c>
      <c r="BL179" s="1" t="str">
        <f t="shared" si="330"/>
        <v/>
      </c>
      <c r="BM179" s="1" t="str">
        <f t="shared" si="330"/>
        <v/>
      </c>
      <c r="BN179" s="1" t="str">
        <f t="shared" si="330"/>
        <v/>
      </c>
      <c r="BO179" s="1" t="str">
        <f t="shared" si="330"/>
        <v/>
      </c>
      <c r="BP179" s="1" t="str">
        <f t="shared" si="330"/>
        <v/>
      </c>
      <c r="BQ179" s="1" t="str">
        <f t="shared" si="330"/>
        <v/>
      </c>
      <c r="BR179" s="1" t="str">
        <f t="shared" si="330"/>
        <v/>
      </c>
      <c r="BS179" s="1" t="str">
        <f t="shared" si="330"/>
        <v/>
      </c>
      <c r="BT179" s="1" t="str">
        <f t="shared" si="330"/>
        <v/>
      </c>
      <c r="BU179" s="1" t="str">
        <f t="shared" si="330"/>
        <v/>
      </c>
      <c r="BV179" s="1" t="str">
        <f t="shared" si="330"/>
        <v/>
      </c>
      <c r="BW179" s="1" t="str">
        <f t="shared" si="330"/>
        <v/>
      </c>
      <c r="BX179" s="1" t="str">
        <f t="shared" si="330"/>
        <v/>
      </c>
      <c r="BY179" s="1" t="str">
        <f t="shared" si="330"/>
        <v/>
      </c>
      <c r="BZ179" s="1" t="str">
        <f t="shared" ref="BZ179" si="331">IF($AF$2="○",IF(AH177="○",IF(AH178="","○",IF(AH178="○","確認","")),IF(AH178="○","○",IF(AH177="○","",IF(AH178="✕","確認","")))),IF(AH177="○",IF(AH178="","",IF(AH178="○","確認","")),IF(AH177="○","",IF(AH178="✕","確認",""))))</f>
        <v/>
      </c>
    </row>
    <row r="180" spans="1:95" ht="19.5" customHeight="1">
      <c r="C180" s="129" t="str">
        <f>IF(AH176=0,"",B177)</f>
        <v/>
      </c>
      <c r="D180" s="129"/>
      <c r="E180" s="130" t="str">
        <f>IF(AH176=0,"","週休２日")</f>
        <v/>
      </c>
      <c r="F180" s="130"/>
      <c r="G180" s="130" t="str">
        <f>IF(AH176=0,"",IF(SUM(AQ174:AQ176)/AJ176&lt;0.285,IF(SUM(AQ174:AQ176)/AJ176&lt;=AH177/AH176,"達成","未達成"),IF(AH177/AJ176&gt;=SUM(AQ174:AQ176)/AJ176,"達成","未達成")))</f>
        <v/>
      </c>
      <c r="H180" s="130"/>
      <c r="I180" s="131" t="str">
        <f>IF(AH176=0,"","現場閉所率")</f>
        <v/>
      </c>
      <c r="J180" s="131"/>
      <c r="K180" s="132" t="str">
        <f>IF(AH176=0,"",IF(AH176=0,0,ROUNDDOWN(AH177/AH176,4)))</f>
        <v/>
      </c>
      <c r="L180" s="132"/>
      <c r="N180" s="129" t="str">
        <f>IF(AH176=0,"",B178)</f>
        <v/>
      </c>
      <c r="O180" s="129"/>
      <c r="P180" s="130" t="str">
        <f>IF(AH176=0,"","週休２日")</f>
        <v/>
      </c>
      <c r="Q180" s="130"/>
      <c r="R180" s="130" t="str">
        <f>IF(AH176=0,"",IF(SUM(AQ174:AQ176)/AJ176&lt;0.285,IF(SUM(AQ174:AQ176)/AJ176&lt;=AH178/AH176,"達成","未達成"),IF(AH178/AJ176&gt;=SUM(AQ174:AQ176)/AJ176,"達成","未達成")))</f>
        <v/>
      </c>
      <c r="S180" s="130"/>
      <c r="T180" s="131" t="str">
        <f>IF(AH176=0,"","現場閉所率")</f>
        <v/>
      </c>
      <c r="U180" s="131"/>
      <c r="V180" s="132" t="str">
        <f>IF(AH176=0,"",IF(AH176=0,0,ROUNDDOWN(AH178/AH176,4)))</f>
        <v/>
      </c>
      <c r="W180" s="132"/>
      <c r="X180" s="25"/>
      <c r="Y180" s="129" t="str">
        <f>IF($AF$2="○",IF(AH176=0,"",B179),"")</f>
        <v/>
      </c>
      <c r="Z180" s="129"/>
      <c r="AA180" s="130" t="str">
        <f>IF($AF$2="○",IF(AH176=0,"","週休２日"),"")</f>
        <v/>
      </c>
      <c r="AB180" s="130"/>
      <c r="AC180" s="130" t="str">
        <f>IF($AF$2="○",IF(AH176=0,"",IF(SUM(AQ174:AQ176)/AJ176&lt;0.285,IF(SUM(AQ174:AQ176)/AJ176&lt;=AH179/AH176,"達成","未達成"),IF(AH179/AJ176&gt;=SUM(AQ174:AQ176)/AJ176,"達成","未達成"))),"")</f>
        <v/>
      </c>
      <c r="AD180" s="130"/>
      <c r="AE180" s="131" t="str">
        <f>IF($AF$2="○",IF(AH176=0,"","現場閉所率"),"")</f>
        <v/>
      </c>
      <c r="AF180" s="131"/>
      <c r="AG180" s="132" t="str">
        <f>IF($AF$2="○",IF(AH176=0,"",IF(AH176=0,0,ROUNDDOWN(AH179/AH176,4))),"")</f>
        <v/>
      </c>
      <c r="AH180" s="132"/>
      <c r="AQ180" s="24" t="str">
        <f>IF($AF$2="○",AC180,R180)</f>
        <v/>
      </c>
      <c r="AR180" s="24"/>
      <c r="AT180" s="1" t="str">
        <f>IF(AH176&lt;=0,"",IF((SUM(AQ174:AQ176)/AJ176)&lt;=AH178/AH176,"達成","未達成"))</f>
        <v/>
      </c>
    </row>
    <row r="181" spans="1:95" ht="19.5" customHeight="1">
      <c r="A181" s="101" t="str">
        <f t="shared" ref="A181" si="332">IF(MAX(C174:AG174)=$AE$3,"",IF(MAX(C174:AG174)=0,"",MAX(C174:AG174)+1))</f>
        <v/>
      </c>
      <c r="B181" s="101"/>
      <c r="S181" s="102" t="str">
        <f>IF(COUNTIF(C187:AG187,"確認")&gt;0,"入力確認",IF(AH184=0,IF(SUM(AH185:AH187)=0,"","入力確認"),IF($AF$2="",IF(COUNTIF(C187:AG187,"○")+COUNTIF(C187:AG187,"✕")=0,"","現場閉所 実績表に切替必要"),IF(AT187=0,"","変更手続き確認"))))</f>
        <v/>
      </c>
      <c r="T181" s="102"/>
      <c r="U181" s="102"/>
      <c r="V181" s="102"/>
      <c r="W181" s="102"/>
      <c r="X181" s="102"/>
      <c r="Y181" s="102"/>
      <c r="Z181" s="102"/>
      <c r="AA181" s="133" t="s">
        <v>30</v>
      </c>
      <c r="AB181" s="133"/>
      <c r="AC181" s="133"/>
      <c r="AD181" s="133"/>
      <c r="AE181" s="29" t="str">
        <f t="shared" ref="AE181" si="333">$AQ$7</f>
        <v>土</v>
      </c>
      <c r="AF181" s="29" t="str">
        <f t="shared" ref="AF181" si="334">$AQ$8</f>
        <v>日</v>
      </c>
      <c r="AG181" s="26">
        <f t="shared" ref="AG181" si="335">$AQ$6</f>
        <v>0</v>
      </c>
      <c r="AL181" s="14"/>
      <c r="AM181" s="14"/>
      <c r="AN181" s="14"/>
      <c r="AO181" s="14"/>
      <c r="AP181" s="14"/>
      <c r="AQ181" s="14"/>
    </row>
    <row r="182" spans="1:95" ht="19.5" customHeight="1">
      <c r="A182" s="105" t="s">
        <v>20</v>
      </c>
      <c r="B182" s="106"/>
      <c r="C182" s="15" t="str">
        <f>IF($AE$3&lt;A181,"",A181)</f>
        <v/>
      </c>
      <c r="D182" s="15" t="str">
        <f t="shared" ref="D182:G182" si="336">IF($AE$3&lt;=C182,"",IF(MONTH(C182+1)=MONTH(C182),(C182+1),""))</f>
        <v/>
      </c>
      <c r="E182" s="15" t="str">
        <f t="shared" si="336"/>
        <v/>
      </c>
      <c r="F182" s="15" t="str">
        <f t="shared" si="336"/>
        <v/>
      </c>
      <c r="G182" s="15" t="str">
        <f t="shared" si="336"/>
        <v/>
      </c>
      <c r="H182" s="15" t="str">
        <f>IF($AE$3&lt;=G182,"",IF(MONTH(G182+1)=MONTH(G182),(G182+1),""))</f>
        <v/>
      </c>
      <c r="I182" s="15" t="str">
        <f t="shared" ref="I182:AG182" si="337">IF($AE$3&lt;=H182,"",IF(MONTH(H182+1)=MONTH(H182),(H182+1),""))</f>
        <v/>
      </c>
      <c r="J182" s="15" t="str">
        <f t="shared" si="337"/>
        <v/>
      </c>
      <c r="K182" s="15" t="str">
        <f t="shared" si="337"/>
        <v/>
      </c>
      <c r="L182" s="15" t="str">
        <f t="shared" si="337"/>
        <v/>
      </c>
      <c r="M182" s="15" t="str">
        <f t="shared" si="337"/>
        <v/>
      </c>
      <c r="N182" s="15" t="str">
        <f t="shared" si="337"/>
        <v/>
      </c>
      <c r="O182" s="15" t="str">
        <f t="shared" si="337"/>
        <v/>
      </c>
      <c r="P182" s="15" t="str">
        <f t="shared" si="337"/>
        <v/>
      </c>
      <c r="Q182" s="15" t="str">
        <f t="shared" si="337"/>
        <v/>
      </c>
      <c r="R182" s="15" t="str">
        <f t="shared" si="337"/>
        <v/>
      </c>
      <c r="S182" s="15" t="str">
        <f t="shared" si="337"/>
        <v/>
      </c>
      <c r="T182" s="15" t="str">
        <f t="shared" si="337"/>
        <v/>
      </c>
      <c r="U182" s="15" t="str">
        <f t="shared" si="337"/>
        <v/>
      </c>
      <c r="V182" s="15" t="str">
        <f t="shared" si="337"/>
        <v/>
      </c>
      <c r="W182" s="15" t="str">
        <f t="shared" si="337"/>
        <v/>
      </c>
      <c r="X182" s="15" t="str">
        <f t="shared" si="337"/>
        <v/>
      </c>
      <c r="Y182" s="15" t="str">
        <f t="shared" si="337"/>
        <v/>
      </c>
      <c r="Z182" s="15" t="str">
        <f t="shared" si="337"/>
        <v/>
      </c>
      <c r="AA182" s="15" t="str">
        <f t="shared" si="337"/>
        <v/>
      </c>
      <c r="AB182" s="15" t="str">
        <f t="shared" si="337"/>
        <v/>
      </c>
      <c r="AC182" s="15" t="str">
        <f t="shared" si="337"/>
        <v/>
      </c>
      <c r="AD182" s="15" t="str">
        <f t="shared" si="337"/>
        <v/>
      </c>
      <c r="AE182" s="15" t="str">
        <f t="shared" si="337"/>
        <v/>
      </c>
      <c r="AF182" s="15" t="str">
        <f t="shared" si="337"/>
        <v/>
      </c>
      <c r="AG182" s="15" t="str">
        <f t="shared" si="337"/>
        <v/>
      </c>
      <c r="AH182" s="107" t="s">
        <v>27</v>
      </c>
      <c r="AK182" s="16"/>
      <c r="AQ182" s="6">
        <f>COUNTIFS(C184:AG184,"○",C183:AG183,$AQ$7)</f>
        <v>0</v>
      </c>
      <c r="AT182" s="6">
        <v>1</v>
      </c>
      <c r="AU182" s="6">
        <v>2</v>
      </c>
      <c r="AV182" s="6">
        <v>3</v>
      </c>
      <c r="AW182" s="6">
        <v>4</v>
      </c>
      <c r="AX182" s="6">
        <v>5</v>
      </c>
      <c r="AY182" s="6">
        <v>6</v>
      </c>
      <c r="AZ182" s="6">
        <v>7</v>
      </c>
      <c r="BA182" s="6">
        <v>8</v>
      </c>
      <c r="BB182" s="6">
        <v>9</v>
      </c>
      <c r="BC182" s="6">
        <v>10</v>
      </c>
      <c r="BD182" s="6">
        <v>11</v>
      </c>
      <c r="BE182" s="6">
        <v>12</v>
      </c>
      <c r="BF182" s="6">
        <v>13</v>
      </c>
      <c r="BG182" s="6">
        <v>14</v>
      </c>
      <c r="BH182" s="6">
        <v>15</v>
      </c>
      <c r="BI182" s="6">
        <v>16</v>
      </c>
      <c r="BJ182" s="6">
        <v>17</v>
      </c>
      <c r="BK182" s="6">
        <v>18</v>
      </c>
      <c r="BL182" s="6">
        <v>19</v>
      </c>
      <c r="BM182" s="6">
        <v>20</v>
      </c>
      <c r="BN182" s="6">
        <v>21</v>
      </c>
      <c r="BO182" s="6">
        <v>22</v>
      </c>
      <c r="BP182" s="6">
        <v>23</v>
      </c>
      <c r="BQ182" s="6">
        <v>24</v>
      </c>
      <c r="BR182" s="6">
        <v>25</v>
      </c>
      <c r="BS182" s="6">
        <v>26</v>
      </c>
      <c r="BT182" s="6">
        <v>27</v>
      </c>
      <c r="BU182" s="6">
        <v>28</v>
      </c>
      <c r="BV182" s="6">
        <v>29</v>
      </c>
      <c r="BW182" s="6">
        <v>30</v>
      </c>
      <c r="BX182" s="6">
        <v>31</v>
      </c>
      <c r="BY182" s="6">
        <v>32</v>
      </c>
      <c r="BZ182" s="6">
        <v>33</v>
      </c>
      <c r="CA182" s="6">
        <v>34</v>
      </c>
      <c r="CB182" s="6">
        <v>35</v>
      </c>
      <c r="CC182" s="6">
        <v>36</v>
      </c>
      <c r="CD182" s="6">
        <v>37</v>
      </c>
      <c r="CE182" s="6">
        <v>38</v>
      </c>
      <c r="CF182" s="6">
        <v>39</v>
      </c>
      <c r="CG182" s="6">
        <v>40</v>
      </c>
      <c r="CH182" s="6">
        <v>41</v>
      </c>
      <c r="CI182" s="6">
        <v>42</v>
      </c>
      <c r="CJ182" s="6">
        <v>43</v>
      </c>
      <c r="CK182" s="6">
        <v>44</v>
      </c>
      <c r="CL182" s="6">
        <v>45</v>
      </c>
      <c r="CM182" s="6">
        <v>46</v>
      </c>
      <c r="CN182" s="6">
        <v>47</v>
      </c>
      <c r="CO182" s="6">
        <v>48</v>
      </c>
      <c r="CP182" s="6">
        <v>49</v>
      </c>
      <c r="CQ182" s="6">
        <v>50</v>
      </c>
    </row>
    <row r="183" spans="1:95" ht="19.5" customHeight="1">
      <c r="A183" s="105" t="s">
        <v>28</v>
      </c>
      <c r="B183" s="106"/>
      <c r="C183" s="15" t="str">
        <f>IF(C182="","",TEXT(C182,"AAA"))</f>
        <v/>
      </c>
      <c r="D183" s="15" t="str">
        <f t="shared" ref="D183:AG183" si="338">IF(D182="","",TEXT(D182,"AAA"))</f>
        <v/>
      </c>
      <c r="E183" s="15" t="str">
        <f t="shared" si="338"/>
        <v/>
      </c>
      <c r="F183" s="15" t="str">
        <f t="shared" si="338"/>
        <v/>
      </c>
      <c r="G183" s="15" t="str">
        <f t="shared" si="338"/>
        <v/>
      </c>
      <c r="H183" s="15" t="str">
        <f t="shared" si="338"/>
        <v/>
      </c>
      <c r="I183" s="15" t="str">
        <f t="shared" si="338"/>
        <v/>
      </c>
      <c r="J183" s="15" t="str">
        <f t="shared" si="338"/>
        <v/>
      </c>
      <c r="K183" s="15" t="str">
        <f t="shared" si="338"/>
        <v/>
      </c>
      <c r="L183" s="15" t="str">
        <f t="shared" si="338"/>
        <v/>
      </c>
      <c r="M183" s="15" t="str">
        <f t="shared" si="338"/>
        <v/>
      </c>
      <c r="N183" s="15" t="str">
        <f t="shared" si="338"/>
        <v/>
      </c>
      <c r="O183" s="15" t="str">
        <f t="shared" si="338"/>
        <v/>
      </c>
      <c r="P183" s="15" t="str">
        <f t="shared" si="338"/>
        <v/>
      </c>
      <c r="Q183" s="15" t="str">
        <f t="shared" si="338"/>
        <v/>
      </c>
      <c r="R183" s="15" t="str">
        <f t="shared" si="338"/>
        <v/>
      </c>
      <c r="S183" s="15" t="str">
        <f t="shared" si="338"/>
        <v/>
      </c>
      <c r="T183" s="15" t="str">
        <f t="shared" si="338"/>
        <v/>
      </c>
      <c r="U183" s="15" t="str">
        <f t="shared" si="338"/>
        <v/>
      </c>
      <c r="V183" s="15" t="str">
        <f t="shared" si="338"/>
        <v/>
      </c>
      <c r="W183" s="15" t="str">
        <f t="shared" si="338"/>
        <v/>
      </c>
      <c r="X183" s="15" t="str">
        <f t="shared" si="338"/>
        <v/>
      </c>
      <c r="Y183" s="15" t="str">
        <f t="shared" si="338"/>
        <v/>
      </c>
      <c r="Z183" s="15" t="str">
        <f t="shared" si="338"/>
        <v/>
      </c>
      <c r="AA183" s="15" t="str">
        <f t="shared" si="338"/>
        <v/>
      </c>
      <c r="AB183" s="15" t="str">
        <f t="shared" si="338"/>
        <v/>
      </c>
      <c r="AC183" s="15" t="str">
        <f t="shared" si="338"/>
        <v/>
      </c>
      <c r="AD183" s="15" t="str">
        <f t="shared" si="338"/>
        <v/>
      </c>
      <c r="AE183" s="15" t="str">
        <f t="shared" si="338"/>
        <v/>
      </c>
      <c r="AF183" s="15" t="str">
        <f t="shared" si="338"/>
        <v/>
      </c>
      <c r="AG183" s="15" t="str">
        <f t="shared" si="338"/>
        <v/>
      </c>
      <c r="AH183" s="108"/>
      <c r="AQ183" s="6">
        <f>COUNTIFS(C184:AG184,"○",C183:AG183,$AQ$8)</f>
        <v>0</v>
      </c>
      <c r="AT183" s="17" t="str">
        <f>IF($C182&gt;$E$6,"",IF(MAX($C182:$AG182)&lt;$E$6,"",$E$6))</f>
        <v/>
      </c>
      <c r="AU183" s="18" t="str">
        <f>IF($C182&gt;$H$6,"",IF(MAX($C182:$AG182)&lt;$H$6,"",$H$6))</f>
        <v/>
      </c>
      <c r="AV183" s="18" t="str">
        <f>IF($C182&gt;$K$6,"",IF(MAX($C182:$AG182)&lt;$K$6,"",$K$6))</f>
        <v/>
      </c>
      <c r="AW183" s="18" t="str">
        <f>IF($C182&gt;$N$6,"",IF(MAX($C182:$AG182)&lt;$N$6,"",$N$6))</f>
        <v/>
      </c>
      <c r="AX183" s="18" t="str">
        <f>IF($C182&gt;$Q$6,"",IF(MAX($C182:$AG182)&lt;$Q$6,"",$Q$6))</f>
        <v/>
      </c>
      <c r="AY183" s="18" t="str">
        <f>IF($C182&gt;$T$6,"",IF(MAX($C182:$AG182)&lt;$T$6,"",$T$6))</f>
        <v/>
      </c>
      <c r="AZ183" s="18" t="str">
        <f>IF($C182&gt;$W$6,"",IF(MAX($C182:$AG182)&lt;$W$6,"",$W$6))</f>
        <v/>
      </c>
      <c r="BA183" s="18" t="str">
        <f>IF($C182&gt;$Z$6,"",IF(MAX($C182:$AG182)&lt;$Z$6,"",$Z$6))</f>
        <v/>
      </c>
      <c r="BB183" s="18" t="str">
        <f>IF($C182&gt;$AC$6,"",IF(MAX($C182:$AG182)&lt;$AC$6,"",$AC$6))</f>
        <v/>
      </c>
      <c r="BC183" s="18">
        <f>IF($C182&gt;$AF$6,"",IF(MAX($C182:$AG182)&lt;$AF$6,"",$AF$6))</f>
        <v>0</v>
      </c>
      <c r="BD183" s="18">
        <f>IF($C182&gt;$E$7,"",IF(MAX($C182:$AG182)&lt;$E$7,"",$E$7))</f>
        <v>0</v>
      </c>
      <c r="BE183" s="18">
        <f>IF($C182&gt;$H$7,"",IF(MAX($C182:$AG182)&lt;$H$7,"",$H$7))</f>
        <v>0</v>
      </c>
      <c r="BF183" s="18">
        <f>IF($C182&gt;$K$7,"",IF(MAX($C182:$AG182)&lt;$K$7,"",$K$7))</f>
        <v>0</v>
      </c>
      <c r="BG183" s="18">
        <f>IF($C182&gt;$N$7,"",IF(MAX($C182:$AG182)&lt;$N$7,"",$N$7))</f>
        <v>0</v>
      </c>
      <c r="BH183" s="18">
        <f>IF($C182&gt;$Q$7,"",IF(MAX($C182:$AG182)&lt;$Q$7,"",$Q$7))</f>
        <v>0</v>
      </c>
      <c r="BI183" s="18">
        <f>IF($C182&gt;$T$7,"",IF(MAX($C182:$AG182)&lt;$T$7,"",$T$7))</f>
        <v>0</v>
      </c>
      <c r="BJ183" s="18">
        <f>IF($C182&gt;$W$7,"",IF(MAX($C182:$AG182)&lt;$W$7,"",$W$7))</f>
        <v>0</v>
      </c>
      <c r="BK183" s="18">
        <f>IF($C182&gt;$Z$7,"",IF(MAX($C182:$AG182)&lt;$Z$7,"",$Z$7))</f>
        <v>0</v>
      </c>
      <c r="BL183" s="18">
        <f>IF($C182&gt;$AC$7,"",IF(MAX($C182:$AG182)&lt;$AC$7,"",$AC$7))</f>
        <v>0</v>
      </c>
      <c r="BM183" s="18">
        <f>IF($C182&gt;$AF$7,"",IF(MAX($C182:$AG182)&lt;$AF$7,"",$AF$7))</f>
        <v>0</v>
      </c>
      <c r="BN183" s="18">
        <f>IF($C182&gt;$E$8,"",IF(MAX($C182:$AG182)&lt;$E$8,"",$E$8))</f>
        <v>0</v>
      </c>
      <c r="BO183" s="18">
        <f>IF($C182&gt;$H$8,"",IF(MAX($C182:$AG182)&lt;$H$8,"",$H$8))</f>
        <v>0</v>
      </c>
      <c r="BP183" s="18">
        <f>IF($C182&gt;$K$8,"",IF(MAX($C182:$AG182)&lt;$K$8,"",$K$8))</f>
        <v>0</v>
      </c>
      <c r="BQ183" s="18">
        <f>IF($C182&gt;$N$8,"",IF(MAX($C182:$AG182)&lt;$N$8,"",$N$8))</f>
        <v>0</v>
      </c>
      <c r="BR183" s="18">
        <f>IF($C182&gt;$Q$8,"",IF(MAX($C182:$AG182)&lt;$Q$8,"",$Q$8))</f>
        <v>0</v>
      </c>
      <c r="BS183" s="18">
        <f>IF($C182&gt;$T$8,"",IF(MAX($C182:$AG182)&lt;$T$8,"",$T$8))</f>
        <v>0</v>
      </c>
      <c r="BT183" s="18">
        <f>IF($C182&gt;$W$8,"",IF(MAX($C182:$AG182)&lt;$W$8,"",$W$8))</f>
        <v>0</v>
      </c>
      <c r="BU183" s="18">
        <f>IF($C182&gt;$Z$8,"",IF(MAX($C182:$AG182)&lt;$Z$8,"",$Z$8))</f>
        <v>0</v>
      </c>
      <c r="BV183" s="18">
        <f>IF($C182&gt;$AC$8,"",IF(MAX($C182:$AG182)&lt;$AC$8,"",$AC$8))</f>
        <v>0</v>
      </c>
      <c r="BW183" s="18">
        <f>IF($C182&gt;$AF$8,"",IF(MAX($C182:$AG182)&lt;$AF$8,"",$AF$8))</f>
        <v>0</v>
      </c>
      <c r="BX183" s="18">
        <f>IF($C182&gt;$E$9,"",IF(MAX($C182:$AG182)&lt;$E$9,"",$E$9))</f>
        <v>0</v>
      </c>
      <c r="BY183" s="18">
        <f>IF($C182&gt;$H$9,"",IF(MAX($C182:$AG182)&lt;$H$9,"",$H$9))</f>
        <v>0</v>
      </c>
      <c r="BZ183" s="18">
        <f>IF($C182&gt;$K$9,"",IF(MAX($C182:$AG182)&lt;$K$9,"",$K$9))</f>
        <v>0</v>
      </c>
      <c r="CA183" s="18">
        <f>IF($C182&gt;$N$9,"",IF(MAX($C182:$AG182)&lt;$N$9,"",$N$9))</f>
        <v>0</v>
      </c>
      <c r="CB183" s="18">
        <f>IF($C182&gt;$Q$9,"",IF(MAX($C182:$AG182)&lt;$Q$9,"",$Q$9))</f>
        <v>0</v>
      </c>
      <c r="CC183" s="18">
        <f>IF($C182&gt;$T$9,"",IF(MAX($C182:$AG182)&lt;$T$9,"",$T$9))</f>
        <v>0</v>
      </c>
      <c r="CD183" s="18">
        <f>IF($C182&gt;$W$9,"",IF(MAX($C182:$AG182)&lt;$W$9,"",$W$9))</f>
        <v>0</v>
      </c>
      <c r="CE183" s="18">
        <f>IF($C182&gt;$Z$9,"",IF(MAX($C182:$AG182)&lt;$Z$9,"",$Z$9))</f>
        <v>0</v>
      </c>
      <c r="CF183" s="18">
        <f>IF($C182&gt;$AC$9,"",IF(MAX($C182:$AG182)&lt;$AC$9,"",$AC$9))</f>
        <v>0</v>
      </c>
      <c r="CG183" s="18">
        <f>IF($C182&gt;$AF$9,"",IF(MAX($C182:$AG182)&lt;$AF$9,"",$AF$9))</f>
        <v>0</v>
      </c>
      <c r="CH183" s="18">
        <f>IF($C182&gt;$E$10,"",IF(MAX($C182:$AG182)&lt;$E$10,"",$E$10))</f>
        <v>0</v>
      </c>
      <c r="CI183" s="18">
        <f>IF($C182&gt;$H$10,"",IF(MAX($C182:$AG182)&lt;$H$10,"",$H$10))</f>
        <v>0</v>
      </c>
      <c r="CJ183" s="18">
        <f>IF($C182&gt;$K$10,"",IF(MAX($C182:$AG182)&lt;$K$10,"",$K$10))</f>
        <v>0</v>
      </c>
      <c r="CK183" s="18">
        <f>IF($C182&gt;$N$10,"",IF(MAX($C182:$AG182)&lt;$N$10,"",$N$10))</f>
        <v>0</v>
      </c>
      <c r="CL183" s="18">
        <f>IF($C182&gt;$Q$10,"",IF(MAX($C182:$AG182)&lt;$Q$10,"",$Q$10))</f>
        <v>0</v>
      </c>
      <c r="CM183" s="18">
        <f>IF($C182&gt;$T$10,"",IF(MAX($C182:$AG182)&lt;$T$10,"",$T$10))</f>
        <v>0</v>
      </c>
      <c r="CN183" s="18">
        <f>IF($C182&gt;$W$10,"",IF(MAX($C182:$AG182)&lt;$W$10,"",$W$10))</f>
        <v>0</v>
      </c>
      <c r="CO183" s="18">
        <f>IF($C182&gt;$Z$10,"",IF(MAX($C182:$AG182)&lt;$Z$10,"",$Z$10))</f>
        <v>0</v>
      </c>
      <c r="CP183" s="18">
        <f>IF($C182&gt;$AC$10,"",IF(MAX($C182:$AG182)&lt;$AC$10,"",$AC$10))</f>
        <v>0</v>
      </c>
      <c r="CQ183" s="19">
        <f>IF($C182&gt;$AF$10,"",IF(MAX($C182:$AG182)&lt;$AF$10,"",$AF$10))</f>
        <v>0</v>
      </c>
    </row>
    <row r="184" spans="1:95" ht="19.5" customHeight="1">
      <c r="A184" s="134" t="s">
        <v>7</v>
      </c>
      <c r="B184" s="135"/>
      <c r="C184" s="20" t="str">
        <f t="shared" ref="C184:AG184" si="339">IF(C182="","",IF($D$5&lt;=C182,IF($L$5&gt;=C182,IF(COUNT(MATCH(C182,$AT183:$CQ183,0))&gt;0,"","○"),""),""))</f>
        <v/>
      </c>
      <c r="D184" s="20" t="str">
        <f t="shared" si="339"/>
        <v/>
      </c>
      <c r="E184" s="20" t="str">
        <f t="shared" si="339"/>
        <v/>
      </c>
      <c r="F184" s="20" t="str">
        <f t="shared" si="339"/>
        <v/>
      </c>
      <c r="G184" s="20" t="str">
        <f t="shared" si="339"/>
        <v/>
      </c>
      <c r="H184" s="20" t="str">
        <f t="shared" si="339"/>
        <v/>
      </c>
      <c r="I184" s="20" t="str">
        <f t="shared" si="339"/>
        <v/>
      </c>
      <c r="J184" s="20" t="str">
        <f t="shared" si="339"/>
        <v/>
      </c>
      <c r="K184" s="20" t="str">
        <f t="shared" si="339"/>
        <v/>
      </c>
      <c r="L184" s="20" t="str">
        <f t="shared" si="339"/>
        <v/>
      </c>
      <c r="M184" s="20" t="str">
        <f t="shared" si="339"/>
        <v/>
      </c>
      <c r="N184" s="20" t="str">
        <f t="shared" si="339"/>
        <v/>
      </c>
      <c r="O184" s="20" t="str">
        <f t="shared" si="339"/>
        <v/>
      </c>
      <c r="P184" s="20" t="str">
        <f t="shared" si="339"/>
        <v/>
      </c>
      <c r="Q184" s="20" t="str">
        <f t="shared" si="339"/>
        <v/>
      </c>
      <c r="R184" s="20" t="str">
        <f t="shared" si="339"/>
        <v/>
      </c>
      <c r="S184" s="20" t="str">
        <f t="shared" si="339"/>
        <v/>
      </c>
      <c r="T184" s="20" t="str">
        <f t="shared" si="339"/>
        <v/>
      </c>
      <c r="U184" s="20" t="str">
        <f t="shared" si="339"/>
        <v/>
      </c>
      <c r="V184" s="20" t="str">
        <f t="shared" si="339"/>
        <v/>
      </c>
      <c r="W184" s="20" t="str">
        <f t="shared" si="339"/>
        <v/>
      </c>
      <c r="X184" s="20" t="str">
        <f t="shared" si="339"/>
        <v/>
      </c>
      <c r="Y184" s="20" t="str">
        <f t="shared" si="339"/>
        <v/>
      </c>
      <c r="Z184" s="20" t="str">
        <f t="shared" si="339"/>
        <v/>
      </c>
      <c r="AA184" s="20" t="str">
        <f t="shared" si="339"/>
        <v/>
      </c>
      <c r="AB184" s="20" t="str">
        <f t="shared" si="339"/>
        <v/>
      </c>
      <c r="AC184" s="20" t="str">
        <f t="shared" si="339"/>
        <v/>
      </c>
      <c r="AD184" s="20" t="str">
        <f t="shared" si="339"/>
        <v/>
      </c>
      <c r="AE184" s="20" t="str">
        <f t="shared" si="339"/>
        <v/>
      </c>
      <c r="AF184" s="20" t="str">
        <f t="shared" si="339"/>
        <v/>
      </c>
      <c r="AG184" s="20" t="str">
        <f t="shared" si="339"/>
        <v/>
      </c>
      <c r="AH184" s="20">
        <f>COUNTIF(C184:AG184,"○")</f>
        <v>0</v>
      </c>
      <c r="AJ184" s="6">
        <f>$AH184</f>
        <v>0</v>
      </c>
      <c r="AK184" s="21"/>
      <c r="AQ184" s="6">
        <f>COUNTIFS(C184:AG184,"○",C183:AG183,$AQ$6)</f>
        <v>0</v>
      </c>
      <c r="AR184" s="6" t="str">
        <f>IF(AH184=0,"",IF(SUM(AQ182:AQ184)/AJ184&lt;0.285,SUM(AQ182:AQ184)/AJ184*AJ184,ROUNDUP(AH184*0.285,0)))</f>
        <v/>
      </c>
      <c r="BY184" s="22"/>
      <c r="BZ184" s="22"/>
    </row>
    <row r="185" spans="1:95" ht="19.5" customHeight="1">
      <c r="A185" s="36" t="s">
        <v>29</v>
      </c>
      <c r="B185" s="20" t="s">
        <v>8</v>
      </c>
      <c r="C185" s="23" t="str">
        <f t="shared" ref="C185:AG185" si="340">IF(C184="","",IF(C183=$AE181,"○",IF(C183=$AF181,"○",IF(C183=$AG181,"○",""))))</f>
        <v/>
      </c>
      <c r="D185" s="23" t="str">
        <f t="shared" si="340"/>
        <v/>
      </c>
      <c r="E185" s="23" t="str">
        <f t="shared" si="340"/>
        <v/>
      </c>
      <c r="F185" s="23" t="str">
        <f t="shared" si="340"/>
        <v/>
      </c>
      <c r="G185" s="23" t="str">
        <f t="shared" si="340"/>
        <v/>
      </c>
      <c r="H185" s="23" t="str">
        <f t="shared" si="340"/>
        <v/>
      </c>
      <c r="I185" s="23" t="str">
        <f t="shared" si="340"/>
        <v/>
      </c>
      <c r="J185" s="23" t="str">
        <f t="shared" si="340"/>
        <v/>
      </c>
      <c r="K185" s="23" t="str">
        <f t="shared" si="340"/>
        <v/>
      </c>
      <c r="L185" s="23" t="str">
        <f t="shared" si="340"/>
        <v/>
      </c>
      <c r="M185" s="23" t="str">
        <f t="shared" si="340"/>
        <v/>
      </c>
      <c r="N185" s="23" t="str">
        <f t="shared" si="340"/>
        <v/>
      </c>
      <c r="O185" s="23" t="str">
        <f t="shared" si="340"/>
        <v/>
      </c>
      <c r="P185" s="23" t="str">
        <f t="shared" si="340"/>
        <v/>
      </c>
      <c r="Q185" s="23" t="str">
        <f t="shared" si="340"/>
        <v/>
      </c>
      <c r="R185" s="23" t="str">
        <f t="shared" si="340"/>
        <v/>
      </c>
      <c r="S185" s="23" t="str">
        <f t="shared" si="340"/>
        <v/>
      </c>
      <c r="T185" s="23" t="str">
        <f t="shared" si="340"/>
        <v/>
      </c>
      <c r="U185" s="23" t="str">
        <f t="shared" si="340"/>
        <v/>
      </c>
      <c r="V185" s="23" t="str">
        <f t="shared" si="340"/>
        <v/>
      </c>
      <c r="W185" s="23" t="str">
        <f t="shared" si="340"/>
        <v/>
      </c>
      <c r="X185" s="23" t="str">
        <f t="shared" si="340"/>
        <v/>
      </c>
      <c r="Y185" s="23" t="str">
        <f t="shared" si="340"/>
        <v/>
      </c>
      <c r="Z185" s="23" t="str">
        <f t="shared" si="340"/>
        <v/>
      </c>
      <c r="AA185" s="23" t="str">
        <f t="shared" si="340"/>
        <v/>
      </c>
      <c r="AB185" s="23" t="str">
        <f t="shared" si="340"/>
        <v/>
      </c>
      <c r="AC185" s="23" t="str">
        <f t="shared" si="340"/>
        <v/>
      </c>
      <c r="AD185" s="23" t="str">
        <f t="shared" si="340"/>
        <v/>
      </c>
      <c r="AE185" s="23" t="str">
        <f t="shared" si="340"/>
        <v/>
      </c>
      <c r="AF185" s="23" t="str">
        <f t="shared" si="340"/>
        <v/>
      </c>
      <c r="AG185" s="23" t="str">
        <f t="shared" si="340"/>
        <v/>
      </c>
      <c r="AH185" s="20">
        <f t="shared" ref="AH185" si="341">COUNTIF(C185:AG185,"○")</f>
        <v>0</v>
      </c>
      <c r="AK185" s="6">
        <f>$AH185</f>
        <v>0</v>
      </c>
      <c r="AU185" s="30" t="str">
        <f>IF($AE$3&lt;A181,"",A181)</f>
        <v/>
      </c>
      <c r="AV185" s="30" t="str">
        <f t="shared" ref="AV185:BZ185" si="342">IF($AE$3&lt;=C182,"",IF(MONTH(C182+1)=MONTH(C182),(C182+1),""))</f>
        <v/>
      </c>
      <c r="AW185" s="30" t="str">
        <f t="shared" si="342"/>
        <v/>
      </c>
      <c r="AX185" s="30" t="str">
        <f t="shared" si="342"/>
        <v/>
      </c>
      <c r="AY185" s="30" t="str">
        <f t="shared" si="342"/>
        <v/>
      </c>
      <c r="AZ185" s="30" t="str">
        <f t="shared" si="342"/>
        <v/>
      </c>
      <c r="BA185" s="30" t="str">
        <f t="shared" si="342"/>
        <v/>
      </c>
      <c r="BB185" s="30" t="str">
        <f t="shared" si="342"/>
        <v/>
      </c>
      <c r="BC185" s="30" t="str">
        <f t="shared" si="342"/>
        <v/>
      </c>
      <c r="BD185" s="30" t="str">
        <f t="shared" si="342"/>
        <v/>
      </c>
      <c r="BE185" s="30" t="str">
        <f t="shared" si="342"/>
        <v/>
      </c>
      <c r="BF185" s="30" t="str">
        <f t="shared" si="342"/>
        <v/>
      </c>
      <c r="BG185" s="30" t="str">
        <f t="shared" si="342"/>
        <v/>
      </c>
      <c r="BH185" s="30" t="str">
        <f t="shared" si="342"/>
        <v/>
      </c>
      <c r="BI185" s="30" t="str">
        <f t="shared" si="342"/>
        <v/>
      </c>
      <c r="BJ185" s="30" t="str">
        <f t="shared" si="342"/>
        <v/>
      </c>
      <c r="BK185" s="30" t="str">
        <f t="shared" si="342"/>
        <v/>
      </c>
      <c r="BL185" s="30" t="str">
        <f t="shared" si="342"/>
        <v/>
      </c>
      <c r="BM185" s="30" t="str">
        <f t="shared" si="342"/>
        <v/>
      </c>
      <c r="BN185" s="30" t="str">
        <f t="shared" si="342"/>
        <v/>
      </c>
      <c r="BO185" s="30" t="str">
        <f t="shared" si="342"/>
        <v/>
      </c>
      <c r="BP185" s="30" t="str">
        <f t="shared" si="342"/>
        <v/>
      </c>
      <c r="BQ185" s="30" t="str">
        <f t="shared" si="342"/>
        <v/>
      </c>
      <c r="BR185" s="30" t="str">
        <f t="shared" si="342"/>
        <v/>
      </c>
      <c r="BS185" s="30" t="str">
        <f t="shared" si="342"/>
        <v/>
      </c>
      <c r="BT185" s="30" t="str">
        <f t="shared" si="342"/>
        <v/>
      </c>
      <c r="BU185" s="30" t="str">
        <f t="shared" si="342"/>
        <v/>
      </c>
      <c r="BV185" s="30" t="str">
        <f t="shared" si="342"/>
        <v/>
      </c>
      <c r="BW185" s="30" t="str">
        <f t="shared" si="342"/>
        <v/>
      </c>
      <c r="BX185" s="30" t="str">
        <f t="shared" si="342"/>
        <v/>
      </c>
      <c r="BY185" s="30" t="str">
        <f t="shared" si="342"/>
        <v/>
      </c>
      <c r="BZ185" s="30" t="str">
        <f t="shared" si="342"/>
        <v/>
      </c>
    </row>
    <row r="186" spans="1:95" ht="19.5" customHeight="1">
      <c r="A186" s="136"/>
      <c r="B186" s="20" t="s">
        <v>9</v>
      </c>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0">
        <f>AH185+COUNTIF(C186:AG186,"○")-COUNTIF(C186:AG186,"✕")</f>
        <v>0</v>
      </c>
      <c r="AL186" s="6">
        <f>$AH186</f>
        <v>0</v>
      </c>
      <c r="AN186" s="6">
        <f>COUNTIF(C186:AG186,"○")</f>
        <v>0</v>
      </c>
      <c r="AO186" s="6">
        <f>COUNTIF(C186:AG186,"✕")</f>
        <v>0</v>
      </c>
      <c r="AU186" s="1" t="str">
        <f t="shared" ref="AU186:BY186" si="343">IF($AF$2="○",IF(C185="○",IF(C186="","○",IF(C186="○","確認","")),IF(C186="○","○",IF(C185="○","",IF(C186="✕","確認","")))),IF(C185="○",IF(C186="","",IF(C186="○","確認","")),IF(C185="○","",IF(C186="✕","確認",""))))</f>
        <v/>
      </c>
      <c r="AV186" s="1" t="str">
        <f t="shared" si="343"/>
        <v/>
      </c>
      <c r="AW186" s="1" t="str">
        <f t="shared" si="343"/>
        <v/>
      </c>
      <c r="AX186" s="1" t="str">
        <f t="shared" si="343"/>
        <v/>
      </c>
      <c r="AY186" s="1" t="str">
        <f t="shared" si="343"/>
        <v/>
      </c>
      <c r="AZ186" s="1" t="str">
        <f t="shared" si="343"/>
        <v/>
      </c>
      <c r="BA186" s="1" t="str">
        <f t="shared" si="343"/>
        <v/>
      </c>
      <c r="BB186" s="1" t="str">
        <f t="shared" si="343"/>
        <v/>
      </c>
      <c r="BC186" s="1" t="str">
        <f t="shared" si="343"/>
        <v/>
      </c>
      <c r="BD186" s="1" t="str">
        <f t="shared" si="343"/>
        <v/>
      </c>
      <c r="BE186" s="1" t="str">
        <f t="shared" si="343"/>
        <v/>
      </c>
      <c r="BF186" s="1" t="str">
        <f t="shared" si="343"/>
        <v/>
      </c>
      <c r="BG186" s="1" t="str">
        <f t="shared" si="343"/>
        <v/>
      </c>
      <c r="BH186" s="1" t="str">
        <f t="shared" si="343"/>
        <v/>
      </c>
      <c r="BI186" s="1" t="str">
        <f t="shared" si="343"/>
        <v/>
      </c>
      <c r="BJ186" s="1" t="str">
        <f t="shared" si="343"/>
        <v/>
      </c>
      <c r="BK186" s="1" t="str">
        <f t="shared" si="343"/>
        <v/>
      </c>
      <c r="BL186" s="1" t="str">
        <f t="shared" si="343"/>
        <v/>
      </c>
      <c r="BM186" s="1" t="str">
        <f t="shared" si="343"/>
        <v/>
      </c>
      <c r="BN186" s="1" t="str">
        <f t="shared" si="343"/>
        <v/>
      </c>
      <c r="BO186" s="1" t="str">
        <f t="shared" si="343"/>
        <v/>
      </c>
      <c r="BP186" s="1" t="str">
        <f t="shared" si="343"/>
        <v/>
      </c>
      <c r="BQ186" s="1" t="str">
        <f t="shared" si="343"/>
        <v/>
      </c>
      <c r="BR186" s="1" t="str">
        <f t="shared" si="343"/>
        <v/>
      </c>
      <c r="BS186" s="1" t="str">
        <f t="shared" si="343"/>
        <v/>
      </c>
      <c r="BT186" s="1" t="str">
        <f t="shared" si="343"/>
        <v/>
      </c>
      <c r="BU186" s="1" t="str">
        <f t="shared" si="343"/>
        <v/>
      </c>
      <c r="BV186" s="1" t="str">
        <f t="shared" si="343"/>
        <v/>
      </c>
      <c r="BW186" s="1" t="str">
        <f t="shared" si="343"/>
        <v/>
      </c>
      <c r="BX186" s="1" t="str">
        <f t="shared" si="343"/>
        <v/>
      </c>
      <c r="BY186" s="1" t="str">
        <f t="shared" si="343"/>
        <v/>
      </c>
    </row>
    <row r="187" spans="1:95" ht="19.5" customHeight="1">
      <c r="A187" s="137"/>
      <c r="B187" s="20" t="s">
        <v>2</v>
      </c>
      <c r="C187" s="23" t="str">
        <f t="shared" ref="C187:AG187" si="344">IF($AF$2="○",IF(C185="○",IF(C186="","○",IF(C186="○","確認","")),IF(C186="○","○",IF(C185="○","",IF(C186="✕","確認","")))),IF(C185="○",IF(C186="","",IF(C186="○","確認","")),IF(C185="○","",IF(C186="✕","確認",""))))</f>
        <v/>
      </c>
      <c r="D187" s="23" t="str">
        <f t="shared" si="344"/>
        <v/>
      </c>
      <c r="E187" s="23" t="str">
        <f t="shared" si="344"/>
        <v/>
      </c>
      <c r="F187" s="23" t="str">
        <f t="shared" si="344"/>
        <v/>
      </c>
      <c r="G187" s="23" t="str">
        <f t="shared" si="344"/>
        <v/>
      </c>
      <c r="H187" s="23" t="str">
        <f t="shared" si="344"/>
        <v/>
      </c>
      <c r="I187" s="23" t="str">
        <f t="shared" si="344"/>
        <v/>
      </c>
      <c r="J187" s="23" t="str">
        <f t="shared" si="344"/>
        <v/>
      </c>
      <c r="K187" s="23" t="str">
        <f t="shared" si="344"/>
        <v/>
      </c>
      <c r="L187" s="23" t="str">
        <f t="shared" si="344"/>
        <v/>
      </c>
      <c r="M187" s="23" t="str">
        <f t="shared" si="344"/>
        <v/>
      </c>
      <c r="N187" s="23" t="str">
        <f t="shared" si="344"/>
        <v/>
      </c>
      <c r="O187" s="23" t="str">
        <f t="shared" si="344"/>
        <v/>
      </c>
      <c r="P187" s="23" t="str">
        <f t="shared" si="344"/>
        <v/>
      </c>
      <c r="Q187" s="23" t="str">
        <f t="shared" si="344"/>
        <v/>
      </c>
      <c r="R187" s="23" t="str">
        <f t="shared" si="344"/>
        <v/>
      </c>
      <c r="S187" s="23" t="str">
        <f t="shared" si="344"/>
        <v/>
      </c>
      <c r="T187" s="23" t="str">
        <f t="shared" si="344"/>
        <v/>
      </c>
      <c r="U187" s="23" t="str">
        <f t="shared" si="344"/>
        <v/>
      </c>
      <c r="V187" s="23" t="str">
        <f t="shared" si="344"/>
        <v/>
      </c>
      <c r="W187" s="23" t="str">
        <f t="shared" si="344"/>
        <v/>
      </c>
      <c r="X187" s="23" t="str">
        <f t="shared" si="344"/>
        <v/>
      </c>
      <c r="Y187" s="23" t="str">
        <f t="shared" si="344"/>
        <v/>
      </c>
      <c r="Z187" s="23" t="str">
        <f t="shared" si="344"/>
        <v/>
      </c>
      <c r="AA187" s="23" t="str">
        <f t="shared" si="344"/>
        <v/>
      </c>
      <c r="AB187" s="23" t="str">
        <f t="shared" si="344"/>
        <v/>
      </c>
      <c r="AC187" s="23" t="str">
        <f t="shared" si="344"/>
        <v/>
      </c>
      <c r="AD187" s="23" t="str">
        <f t="shared" si="344"/>
        <v/>
      </c>
      <c r="AE187" s="23" t="str">
        <f t="shared" si="344"/>
        <v/>
      </c>
      <c r="AF187" s="23" t="str">
        <f t="shared" si="344"/>
        <v/>
      </c>
      <c r="AG187" s="23" t="str">
        <f t="shared" si="344"/>
        <v/>
      </c>
      <c r="AH187" s="20">
        <f t="shared" ref="AH187" si="345">COUNTIF(C187:AG187,"○")</f>
        <v>0</v>
      </c>
      <c r="AM187" s="6">
        <f>$AH187</f>
        <v>0</v>
      </c>
      <c r="AP187" s="6">
        <f>COUNTIF(C187:AG187,"確認")</f>
        <v>0</v>
      </c>
      <c r="AT187" s="6">
        <f>COUNTIF(AU187:BY187,"確認")</f>
        <v>0</v>
      </c>
      <c r="AU187" s="1" t="str">
        <f t="shared" ref="AU187:BY187" si="346">IF(AU186=C187,"","確認")</f>
        <v/>
      </c>
      <c r="AV187" s="1" t="str">
        <f t="shared" si="346"/>
        <v/>
      </c>
      <c r="AW187" s="1" t="str">
        <f t="shared" si="346"/>
        <v/>
      </c>
      <c r="AX187" s="1" t="str">
        <f t="shared" si="346"/>
        <v/>
      </c>
      <c r="AY187" s="1" t="str">
        <f t="shared" si="346"/>
        <v/>
      </c>
      <c r="AZ187" s="1" t="str">
        <f t="shared" si="346"/>
        <v/>
      </c>
      <c r="BA187" s="1" t="str">
        <f t="shared" si="346"/>
        <v/>
      </c>
      <c r="BB187" s="1" t="str">
        <f t="shared" si="346"/>
        <v/>
      </c>
      <c r="BC187" s="1" t="str">
        <f t="shared" si="346"/>
        <v/>
      </c>
      <c r="BD187" s="1" t="str">
        <f t="shared" si="346"/>
        <v/>
      </c>
      <c r="BE187" s="1" t="str">
        <f t="shared" si="346"/>
        <v/>
      </c>
      <c r="BF187" s="1" t="str">
        <f t="shared" si="346"/>
        <v/>
      </c>
      <c r="BG187" s="1" t="str">
        <f t="shared" si="346"/>
        <v/>
      </c>
      <c r="BH187" s="1" t="str">
        <f t="shared" si="346"/>
        <v/>
      </c>
      <c r="BI187" s="1" t="str">
        <f t="shared" si="346"/>
        <v/>
      </c>
      <c r="BJ187" s="1" t="str">
        <f t="shared" si="346"/>
        <v/>
      </c>
      <c r="BK187" s="1" t="str">
        <f t="shared" si="346"/>
        <v/>
      </c>
      <c r="BL187" s="1" t="str">
        <f t="shared" si="346"/>
        <v/>
      </c>
      <c r="BM187" s="1" t="str">
        <f t="shared" si="346"/>
        <v/>
      </c>
      <c r="BN187" s="1" t="str">
        <f t="shared" si="346"/>
        <v/>
      </c>
      <c r="BO187" s="1" t="str">
        <f t="shared" si="346"/>
        <v/>
      </c>
      <c r="BP187" s="1" t="str">
        <f t="shared" si="346"/>
        <v/>
      </c>
      <c r="BQ187" s="1" t="str">
        <f t="shared" si="346"/>
        <v/>
      </c>
      <c r="BR187" s="1" t="str">
        <f t="shared" si="346"/>
        <v/>
      </c>
      <c r="BS187" s="1" t="str">
        <f t="shared" si="346"/>
        <v/>
      </c>
      <c r="BT187" s="1" t="str">
        <f t="shared" si="346"/>
        <v/>
      </c>
      <c r="BU187" s="1" t="str">
        <f t="shared" si="346"/>
        <v/>
      </c>
      <c r="BV187" s="1" t="str">
        <f t="shared" si="346"/>
        <v/>
      </c>
      <c r="BW187" s="1" t="str">
        <f t="shared" si="346"/>
        <v/>
      </c>
      <c r="BX187" s="1" t="str">
        <f t="shared" si="346"/>
        <v/>
      </c>
      <c r="BY187" s="1" t="str">
        <f t="shared" si="346"/>
        <v/>
      </c>
      <c r="BZ187" s="1" t="str">
        <f t="shared" ref="BZ187" si="347">IF($AF$2="○",IF(AH185="○",IF(AH186="","○",IF(AH186="○","確認","")),IF(AH186="○","○",IF(AH185="○","",IF(AH186="✕","確認","")))),IF(AH185="○",IF(AH186="","",IF(AH186="○","確認","")),IF(AH185="○","",IF(AH186="✕","確認",""))))</f>
        <v/>
      </c>
    </row>
    <row r="188" spans="1:95" ht="19.5" customHeight="1">
      <c r="C188" s="129" t="str">
        <f>IF(AH184=0,"",B185)</f>
        <v/>
      </c>
      <c r="D188" s="129"/>
      <c r="E188" s="130" t="str">
        <f>IF(AH184=0,"","週休２日")</f>
        <v/>
      </c>
      <c r="F188" s="130"/>
      <c r="G188" s="130" t="str">
        <f>IF(AH184=0,"",IF(SUM(AQ182:AQ184)/AJ184&lt;0.285,IF(SUM(AQ182:AQ184)/AJ184&lt;=AH185/AH184,"達成","未達成"),IF(AH185/AJ184&gt;=SUM(AQ182:AQ184)/AJ184,"達成","未達成")))</f>
        <v/>
      </c>
      <c r="H188" s="130"/>
      <c r="I188" s="131" t="str">
        <f>IF(AH184=0,"","現場閉所率")</f>
        <v/>
      </c>
      <c r="J188" s="131"/>
      <c r="K188" s="132" t="str">
        <f>IF(AH184=0,"",IF(AH184=0,0,ROUNDDOWN(AH185/AH184,4)))</f>
        <v/>
      </c>
      <c r="L188" s="132"/>
      <c r="N188" s="129" t="str">
        <f>IF(AH184=0,"",B186)</f>
        <v/>
      </c>
      <c r="O188" s="129"/>
      <c r="P188" s="130" t="str">
        <f>IF(AH184=0,"","週休２日")</f>
        <v/>
      </c>
      <c r="Q188" s="130"/>
      <c r="R188" s="130" t="str">
        <f>IF(AH184=0,"",IF(SUM(AQ182:AQ184)/AJ184&lt;0.285,IF(SUM(AQ182:AQ184)/AJ184&lt;=AH186/AH184,"達成","未達成"),IF(AH186/AJ184&gt;=SUM(AQ182:AQ184)/AJ184,"達成","未達成")))</f>
        <v/>
      </c>
      <c r="S188" s="130"/>
      <c r="T188" s="131" t="str">
        <f>IF(AH184=0,"","現場閉所率")</f>
        <v/>
      </c>
      <c r="U188" s="131"/>
      <c r="V188" s="132" t="str">
        <f>IF(AH184=0,"",IF(AH184=0,0,ROUNDDOWN(AH186/AH184,4)))</f>
        <v/>
      </c>
      <c r="W188" s="132"/>
      <c r="X188" s="25"/>
      <c r="Y188" s="129" t="str">
        <f>IF($AF$2="○",IF(AH184=0,"",B187),"")</f>
        <v/>
      </c>
      <c r="Z188" s="129"/>
      <c r="AA188" s="130" t="str">
        <f>IF($AF$2="○",IF(AH184=0,"","週休２日"),"")</f>
        <v/>
      </c>
      <c r="AB188" s="130"/>
      <c r="AC188" s="130" t="str">
        <f>IF($AF$2="○",IF(AH184=0,"",IF(SUM(AQ182:AQ184)/AJ184&lt;0.285,IF(SUM(AQ182:AQ184)/AJ184&lt;=AH187/AH184,"達成","未達成"),IF(AH187/AJ184&gt;=SUM(AQ182:AQ184)/AJ184,"達成","未達成"))),"")</f>
        <v/>
      </c>
      <c r="AD188" s="130"/>
      <c r="AE188" s="131" t="str">
        <f>IF($AF$2="○",IF(AH184=0,"","現場閉所率"),"")</f>
        <v/>
      </c>
      <c r="AF188" s="131"/>
      <c r="AG188" s="132" t="str">
        <f>IF($AF$2="○",IF(AH184=0,"",IF(AH184=0,0,ROUNDDOWN(AH187/AH184,4))),"")</f>
        <v/>
      </c>
      <c r="AH188" s="132"/>
      <c r="AQ188" s="24" t="str">
        <f>IF($AF$2="○",AC188,R188)</f>
        <v/>
      </c>
      <c r="AR188" s="24"/>
      <c r="AT188" s="1" t="str">
        <f>IF(AH184&lt;=0,"",IF((SUM(AQ182:AQ184)/AJ184)&lt;=AH186/AH184,"達成","未達成"))</f>
        <v/>
      </c>
    </row>
    <row r="189" spans="1:95" ht="19.5" customHeight="1">
      <c r="A189" s="101" t="str">
        <f t="shared" ref="A189" si="348">IF(MAX(C182:AG182)=$AE$3,"",IF(MAX(C182:AG182)=0,"",MAX(C182:AG182)+1))</f>
        <v/>
      </c>
      <c r="B189" s="101"/>
      <c r="S189" s="102" t="str">
        <f>IF(COUNTIF(C195:AG195,"確認")&gt;0,"入力確認",IF(AH192=0,IF(SUM(AH193:AH195)=0,"","入力確認"),IF($AF$2="",IF(COUNTIF(C195:AG195,"○")+COUNTIF(C195:AG195,"✕")=0,"","現場閉所 実績表に切替必要"),IF(AT195=0,"","変更手続き確認"))))</f>
        <v/>
      </c>
      <c r="T189" s="102"/>
      <c r="U189" s="102"/>
      <c r="V189" s="102"/>
      <c r="W189" s="102"/>
      <c r="X189" s="102"/>
      <c r="Y189" s="102"/>
      <c r="Z189" s="102"/>
      <c r="AA189" s="133" t="s">
        <v>30</v>
      </c>
      <c r="AB189" s="133"/>
      <c r="AC189" s="133"/>
      <c r="AD189" s="133"/>
      <c r="AE189" s="29" t="str">
        <f t="shared" ref="AE189" si="349">$AQ$7</f>
        <v>土</v>
      </c>
      <c r="AF189" s="29" t="str">
        <f t="shared" ref="AF189" si="350">$AQ$8</f>
        <v>日</v>
      </c>
      <c r="AG189" s="26">
        <f t="shared" ref="AG189" si="351">$AQ$6</f>
        <v>0</v>
      </c>
      <c r="AL189" s="14"/>
      <c r="AM189" s="14"/>
      <c r="AN189" s="14"/>
      <c r="AO189" s="14"/>
      <c r="AP189" s="14"/>
      <c r="AQ189" s="14"/>
    </row>
    <row r="190" spans="1:95" ht="19.5" customHeight="1">
      <c r="A190" s="105" t="s">
        <v>20</v>
      </c>
      <c r="B190" s="106"/>
      <c r="C190" s="15" t="str">
        <f>IF($AE$3&lt;A189,"",A189)</f>
        <v/>
      </c>
      <c r="D190" s="15" t="str">
        <f t="shared" ref="D190:G190" si="352">IF($AE$3&lt;=C190,"",IF(MONTH(C190+1)=MONTH(C190),(C190+1),""))</f>
        <v/>
      </c>
      <c r="E190" s="15" t="str">
        <f t="shared" si="352"/>
        <v/>
      </c>
      <c r="F190" s="15" t="str">
        <f t="shared" si="352"/>
        <v/>
      </c>
      <c r="G190" s="15" t="str">
        <f t="shared" si="352"/>
        <v/>
      </c>
      <c r="H190" s="15" t="str">
        <f>IF($AE$3&lt;=G190,"",IF(MONTH(G190+1)=MONTH(G190),(G190+1),""))</f>
        <v/>
      </c>
      <c r="I190" s="15" t="str">
        <f t="shared" ref="I190:AG190" si="353">IF($AE$3&lt;=H190,"",IF(MONTH(H190+1)=MONTH(H190),(H190+1),""))</f>
        <v/>
      </c>
      <c r="J190" s="15" t="str">
        <f t="shared" si="353"/>
        <v/>
      </c>
      <c r="K190" s="15" t="str">
        <f t="shared" si="353"/>
        <v/>
      </c>
      <c r="L190" s="15" t="str">
        <f t="shared" si="353"/>
        <v/>
      </c>
      <c r="M190" s="15" t="str">
        <f t="shared" si="353"/>
        <v/>
      </c>
      <c r="N190" s="15" t="str">
        <f t="shared" si="353"/>
        <v/>
      </c>
      <c r="O190" s="15" t="str">
        <f t="shared" si="353"/>
        <v/>
      </c>
      <c r="P190" s="15" t="str">
        <f t="shared" si="353"/>
        <v/>
      </c>
      <c r="Q190" s="15" t="str">
        <f t="shared" si="353"/>
        <v/>
      </c>
      <c r="R190" s="15" t="str">
        <f t="shared" si="353"/>
        <v/>
      </c>
      <c r="S190" s="15" t="str">
        <f t="shared" si="353"/>
        <v/>
      </c>
      <c r="T190" s="15" t="str">
        <f t="shared" si="353"/>
        <v/>
      </c>
      <c r="U190" s="15" t="str">
        <f t="shared" si="353"/>
        <v/>
      </c>
      <c r="V190" s="15" t="str">
        <f t="shared" si="353"/>
        <v/>
      </c>
      <c r="W190" s="15" t="str">
        <f t="shared" si="353"/>
        <v/>
      </c>
      <c r="X190" s="15" t="str">
        <f t="shared" si="353"/>
        <v/>
      </c>
      <c r="Y190" s="15" t="str">
        <f t="shared" si="353"/>
        <v/>
      </c>
      <c r="Z190" s="15" t="str">
        <f t="shared" si="353"/>
        <v/>
      </c>
      <c r="AA190" s="15" t="str">
        <f t="shared" si="353"/>
        <v/>
      </c>
      <c r="AB190" s="15" t="str">
        <f t="shared" si="353"/>
        <v/>
      </c>
      <c r="AC190" s="15" t="str">
        <f t="shared" si="353"/>
        <v/>
      </c>
      <c r="AD190" s="15" t="str">
        <f t="shared" si="353"/>
        <v/>
      </c>
      <c r="AE190" s="15" t="str">
        <f t="shared" si="353"/>
        <v/>
      </c>
      <c r="AF190" s="15" t="str">
        <f t="shared" si="353"/>
        <v/>
      </c>
      <c r="AG190" s="15" t="str">
        <f t="shared" si="353"/>
        <v/>
      </c>
      <c r="AH190" s="107" t="s">
        <v>27</v>
      </c>
      <c r="AK190" s="16"/>
      <c r="AQ190" s="6">
        <f>COUNTIFS(C192:AG192,"○",C191:AG191,$AQ$7)</f>
        <v>0</v>
      </c>
      <c r="AT190" s="6">
        <v>1</v>
      </c>
      <c r="AU190" s="6">
        <v>2</v>
      </c>
      <c r="AV190" s="6">
        <v>3</v>
      </c>
      <c r="AW190" s="6">
        <v>4</v>
      </c>
      <c r="AX190" s="6">
        <v>5</v>
      </c>
      <c r="AY190" s="6">
        <v>6</v>
      </c>
      <c r="AZ190" s="6">
        <v>7</v>
      </c>
      <c r="BA190" s="6">
        <v>8</v>
      </c>
      <c r="BB190" s="6">
        <v>9</v>
      </c>
      <c r="BC190" s="6">
        <v>10</v>
      </c>
      <c r="BD190" s="6">
        <v>11</v>
      </c>
      <c r="BE190" s="6">
        <v>12</v>
      </c>
      <c r="BF190" s="6">
        <v>13</v>
      </c>
      <c r="BG190" s="6">
        <v>14</v>
      </c>
      <c r="BH190" s="6">
        <v>15</v>
      </c>
      <c r="BI190" s="6">
        <v>16</v>
      </c>
      <c r="BJ190" s="6">
        <v>17</v>
      </c>
      <c r="BK190" s="6">
        <v>18</v>
      </c>
      <c r="BL190" s="6">
        <v>19</v>
      </c>
      <c r="BM190" s="6">
        <v>20</v>
      </c>
      <c r="BN190" s="6">
        <v>21</v>
      </c>
      <c r="BO190" s="6">
        <v>22</v>
      </c>
      <c r="BP190" s="6">
        <v>23</v>
      </c>
      <c r="BQ190" s="6">
        <v>24</v>
      </c>
      <c r="BR190" s="6">
        <v>25</v>
      </c>
      <c r="BS190" s="6">
        <v>26</v>
      </c>
      <c r="BT190" s="6">
        <v>27</v>
      </c>
      <c r="BU190" s="6">
        <v>28</v>
      </c>
      <c r="BV190" s="6">
        <v>29</v>
      </c>
      <c r="BW190" s="6">
        <v>30</v>
      </c>
      <c r="BX190" s="6">
        <v>31</v>
      </c>
      <c r="BY190" s="6">
        <v>32</v>
      </c>
      <c r="BZ190" s="6">
        <v>33</v>
      </c>
      <c r="CA190" s="6">
        <v>34</v>
      </c>
      <c r="CB190" s="6">
        <v>35</v>
      </c>
      <c r="CC190" s="6">
        <v>36</v>
      </c>
      <c r="CD190" s="6">
        <v>37</v>
      </c>
      <c r="CE190" s="6">
        <v>38</v>
      </c>
      <c r="CF190" s="6">
        <v>39</v>
      </c>
      <c r="CG190" s="6">
        <v>40</v>
      </c>
      <c r="CH190" s="6">
        <v>41</v>
      </c>
      <c r="CI190" s="6">
        <v>42</v>
      </c>
      <c r="CJ190" s="6">
        <v>43</v>
      </c>
      <c r="CK190" s="6">
        <v>44</v>
      </c>
      <c r="CL190" s="6">
        <v>45</v>
      </c>
      <c r="CM190" s="6">
        <v>46</v>
      </c>
      <c r="CN190" s="6">
        <v>47</v>
      </c>
      <c r="CO190" s="6">
        <v>48</v>
      </c>
      <c r="CP190" s="6">
        <v>49</v>
      </c>
      <c r="CQ190" s="6">
        <v>50</v>
      </c>
    </row>
    <row r="191" spans="1:95" ht="19.5" customHeight="1">
      <c r="A191" s="105" t="s">
        <v>28</v>
      </c>
      <c r="B191" s="106"/>
      <c r="C191" s="15" t="str">
        <f>IF(C190="","",TEXT(C190,"AAA"))</f>
        <v/>
      </c>
      <c r="D191" s="15" t="str">
        <f t="shared" ref="D191:AG191" si="354">IF(D190="","",TEXT(D190,"AAA"))</f>
        <v/>
      </c>
      <c r="E191" s="15" t="str">
        <f t="shared" si="354"/>
        <v/>
      </c>
      <c r="F191" s="15" t="str">
        <f t="shared" si="354"/>
        <v/>
      </c>
      <c r="G191" s="15" t="str">
        <f t="shared" si="354"/>
        <v/>
      </c>
      <c r="H191" s="15" t="str">
        <f t="shared" si="354"/>
        <v/>
      </c>
      <c r="I191" s="15" t="str">
        <f t="shared" si="354"/>
        <v/>
      </c>
      <c r="J191" s="15" t="str">
        <f t="shared" si="354"/>
        <v/>
      </c>
      <c r="K191" s="15" t="str">
        <f t="shared" si="354"/>
        <v/>
      </c>
      <c r="L191" s="15" t="str">
        <f t="shared" si="354"/>
        <v/>
      </c>
      <c r="M191" s="15" t="str">
        <f t="shared" si="354"/>
        <v/>
      </c>
      <c r="N191" s="15" t="str">
        <f t="shared" si="354"/>
        <v/>
      </c>
      <c r="O191" s="15" t="str">
        <f t="shared" si="354"/>
        <v/>
      </c>
      <c r="P191" s="15" t="str">
        <f t="shared" si="354"/>
        <v/>
      </c>
      <c r="Q191" s="15" t="str">
        <f t="shared" si="354"/>
        <v/>
      </c>
      <c r="R191" s="15" t="str">
        <f t="shared" si="354"/>
        <v/>
      </c>
      <c r="S191" s="15" t="str">
        <f t="shared" si="354"/>
        <v/>
      </c>
      <c r="T191" s="15" t="str">
        <f t="shared" si="354"/>
        <v/>
      </c>
      <c r="U191" s="15" t="str">
        <f t="shared" si="354"/>
        <v/>
      </c>
      <c r="V191" s="15" t="str">
        <f t="shared" si="354"/>
        <v/>
      </c>
      <c r="W191" s="15" t="str">
        <f t="shared" si="354"/>
        <v/>
      </c>
      <c r="X191" s="15" t="str">
        <f t="shared" si="354"/>
        <v/>
      </c>
      <c r="Y191" s="15" t="str">
        <f t="shared" si="354"/>
        <v/>
      </c>
      <c r="Z191" s="15" t="str">
        <f t="shared" si="354"/>
        <v/>
      </c>
      <c r="AA191" s="15" t="str">
        <f t="shared" si="354"/>
        <v/>
      </c>
      <c r="AB191" s="15" t="str">
        <f t="shared" si="354"/>
        <v/>
      </c>
      <c r="AC191" s="15" t="str">
        <f t="shared" si="354"/>
        <v/>
      </c>
      <c r="AD191" s="15" t="str">
        <f t="shared" si="354"/>
        <v/>
      </c>
      <c r="AE191" s="15" t="str">
        <f t="shared" si="354"/>
        <v/>
      </c>
      <c r="AF191" s="15" t="str">
        <f t="shared" si="354"/>
        <v/>
      </c>
      <c r="AG191" s="15" t="str">
        <f t="shared" si="354"/>
        <v/>
      </c>
      <c r="AH191" s="108"/>
      <c r="AQ191" s="6">
        <f>COUNTIFS(C192:AG192,"○",C191:AG191,$AQ$8)</f>
        <v>0</v>
      </c>
      <c r="AT191" s="17" t="str">
        <f>IF($C190&gt;$E$6,"",IF(MAX($C190:$AG190)&lt;$E$6,"",$E$6))</f>
        <v/>
      </c>
      <c r="AU191" s="18" t="str">
        <f>IF($C190&gt;$H$6,"",IF(MAX($C190:$AG190)&lt;$H$6,"",$H$6))</f>
        <v/>
      </c>
      <c r="AV191" s="18" t="str">
        <f>IF($C190&gt;$K$6,"",IF(MAX($C190:$AG190)&lt;$K$6,"",$K$6))</f>
        <v/>
      </c>
      <c r="AW191" s="18" t="str">
        <f>IF($C190&gt;$N$6,"",IF(MAX($C190:$AG190)&lt;$N$6,"",$N$6))</f>
        <v/>
      </c>
      <c r="AX191" s="18" t="str">
        <f>IF($C190&gt;$Q$6,"",IF(MAX($C190:$AG190)&lt;$Q$6,"",$Q$6))</f>
        <v/>
      </c>
      <c r="AY191" s="18" t="str">
        <f>IF($C190&gt;$T$6,"",IF(MAX($C190:$AG190)&lt;$T$6,"",$T$6))</f>
        <v/>
      </c>
      <c r="AZ191" s="18" t="str">
        <f>IF($C190&gt;$W$6,"",IF(MAX($C190:$AG190)&lt;$W$6,"",$W$6))</f>
        <v/>
      </c>
      <c r="BA191" s="18" t="str">
        <f>IF($C190&gt;$Z$6,"",IF(MAX($C190:$AG190)&lt;$Z$6,"",$Z$6))</f>
        <v/>
      </c>
      <c r="BB191" s="18" t="str">
        <f>IF($C190&gt;$AC$6,"",IF(MAX($C190:$AG190)&lt;$AC$6,"",$AC$6))</f>
        <v/>
      </c>
      <c r="BC191" s="18">
        <f>IF($C190&gt;$AF$6,"",IF(MAX($C190:$AG190)&lt;$AF$6,"",$AF$6))</f>
        <v>0</v>
      </c>
      <c r="BD191" s="18">
        <f>IF($C190&gt;$E$7,"",IF(MAX($C190:$AG190)&lt;$E$7,"",$E$7))</f>
        <v>0</v>
      </c>
      <c r="BE191" s="18">
        <f>IF($C190&gt;$H$7,"",IF(MAX($C190:$AG190)&lt;$H$7,"",$H$7))</f>
        <v>0</v>
      </c>
      <c r="BF191" s="18">
        <f>IF($C190&gt;$K$7,"",IF(MAX($C190:$AG190)&lt;$K$7,"",$K$7))</f>
        <v>0</v>
      </c>
      <c r="BG191" s="18">
        <f>IF($C190&gt;$N$7,"",IF(MAX($C190:$AG190)&lt;$N$7,"",$N$7))</f>
        <v>0</v>
      </c>
      <c r="BH191" s="18">
        <f>IF($C190&gt;$Q$7,"",IF(MAX($C190:$AG190)&lt;$Q$7,"",$Q$7))</f>
        <v>0</v>
      </c>
      <c r="BI191" s="18">
        <f>IF($C190&gt;$T$7,"",IF(MAX($C190:$AG190)&lt;$T$7,"",$T$7))</f>
        <v>0</v>
      </c>
      <c r="BJ191" s="18">
        <f>IF($C190&gt;$W$7,"",IF(MAX($C190:$AG190)&lt;$W$7,"",$W$7))</f>
        <v>0</v>
      </c>
      <c r="BK191" s="18">
        <f>IF($C190&gt;$Z$7,"",IF(MAX($C190:$AG190)&lt;$Z$7,"",$Z$7))</f>
        <v>0</v>
      </c>
      <c r="BL191" s="18">
        <f>IF($C190&gt;$AC$7,"",IF(MAX($C190:$AG190)&lt;$AC$7,"",$AC$7))</f>
        <v>0</v>
      </c>
      <c r="BM191" s="18">
        <f>IF($C190&gt;$AF$7,"",IF(MAX($C190:$AG190)&lt;$AF$7,"",$AF$7))</f>
        <v>0</v>
      </c>
      <c r="BN191" s="18">
        <f>IF($C190&gt;$E$8,"",IF(MAX($C190:$AG190)&lt;$E$8,"",$E$8))</f>
        <v>0</v>
      </c>
      <c r="BO191" s="18">
        <f>IF($C190&gt;$H$8,"",IF(MAX($C190:$AG190)&lt;$H$8,"",$H$8))</f>
        <v>0</v>
      </c>
      <c r="BP191" s="18">
        <f>IF($C190&gt;$K$8,"",IF(MAX($C190:$AG190)&lt;$K$8,"",$K$8))</f>
        <v>0</v>
      </c>
      <c r="BQ191" s="18">
        <f>IF($C190&gt;$N$8,"",IF(MAX($C190:$AG190)&lt;$N$8,"",$N$8))</f>
        <v>0</v>
      </c>
      <c r="BR191" s="18">
        <f>IF($C190&gt;$Q$8,"",IF(MAX($C190:$AG190)&lt;$Q$8,"",$Q$8))</f>
        <v>0</v>
      </c>
      <c r="BS191" s="18">
        <f>IF($C190&gt;$T$8,"",IF(MAX($C190:$AG190)&lt;$T$8,"",$T$8))</f>
        <v>0</v>
      </c>
      <c r="BT191" s="18">
        <f>IF($C190&gt;$W$8,"",IF(MAX($C190:$AG190)&lt;$W$8,"",$W$8))</f>
        <v>0</v>
      </c>
      <c r="BU191" s="18">
        <f>IF($C190&gt;$Z$8,"",IF(MAX($C190:$AG190)&lt;$Z$8,"",$Z$8))</f>
        <v>0</v>
      </c>
      <c r="BV191" s="18">
        <f>IF($C190&gt;$AC$8,"",IF(MAX($C190:$AG190)&lt;$AC$8,"",$AC$8))</f>
        <v>0</v>
      </c>
      <c r="BW191" s="18">
        <f>IF($C190&gt;$AF$8,"",IF(MAX($C190:$AG190)&lt;$AF$8,"",$AF$8))</f>
        <v>0</v>
      </c>
      <c r="BX191" s="18">
        <f>IF($C190&gt;$E$9,"",IF(MAX($C190:$AG190)&lt;$E$9,"",$E$9))</f>
        <v>0</v>
      </c>
      <c r="BY191" s="18">
        <f>IF($C190&gt;$H$9,"",IF(MAX($C190:$AG190)&lt;$H$9,"",$H$9))</f>
        <v>0</v>
      </c>
      <c r="BZ191" s="18">
        <f>IF($C190&gt;$K$9,"",IF(MAX($C190:$AG190)&lt;$K$9,"",$K$9))</f>
        <v>0</v>
      </c>
      <c r="CA191" s="18">
        <f>IF($C190&gt;$N$9,"",IF(MAX($C190:$AG190)&lt;$N$9,"",$N$9))</f>
        <v>0</v>
      </c>
      <c r="CB191" s="18">
        <f>IF($C190&gt;$Q$9,"",IF(MAX($C190:$AG190)&lt;$Q$9,"",$Q$9))</f>
        <v>0</v>
      </c>
      <c r="CC191" s="18">
        <f>IF($C190&gt;$T$9,"",IF(MAX($C190:$AG190)&lt;$T$9,"",$T$9))</f>
        <v>0</v>
      </c>
      <c r="CD191" s="18">
        <f>IF($C190&gt;$W$9,"",IF(MAX($C190:$AG190)&lt;$W$9,"",$W$9))</f>
        <v>0</v>
      </c>
      <c r="CE191" s="18">
        <f>IF($C190&gt;$Z$9,"",IF(MAX($C190:$AG190)&lt;$Z$9,"",$Z$9))</f>
        <v>0</v>
      </c>
      <c r="CF191" s="18">
        <f>IF($C190&gt;$AC$9,"",IF(MAX($C190:$AG190)&lt;$AC$9,"",$AC$9))</f>
        <v>0</v>
      </c>
      <c r="CG191" s="18">
        <f>IF($C190&gt;$AF$9,"",IF(MAX($C190:$AG190)&lt;$AF$9,"",$AF$9))</f>
        <v>0</v>
      </c>
      <c r="CH191" s="18">
        <f>IF($C190&gt;$E$10,"",IF(MAX($C190:$AG190)&lt;$E$10,"",$E$10))</f>
        <v>0</v>
      </c>
      <c r="CI191" s="18">
        <f>IF($C190&gt;$H$10,"",IF(MAX($C190:$AG190)&lt;$H$10,"",$H$10))</f>
        <v>0</v>
      </c>
      <c r="CJ191" s="18">
        <f>IF($C190&gt;$K$10,"",IF(MAX($C190:$AG190)&lt;$K$10,"",$K$10))</f>
        <v>0</v>
      </c>
      <c r="CK191" s="18">
        <f>IF($C190&gt;$N$10,"",IF(MAX($C190:$AG190)&lt;$N$10,"",$N$10))</f>
        <v>0</v>
      </c>
      <c r="CL191" s="18">
        <f>IF($C190&gt;$Q$10,"",IF(MAX($C190:$AG190)&lt;$Q$10,"",$Q$10))</f>
        <v>0</v>
      </c>
      <c r="CM191" s="18">
        <f>IF($C190&gt;$T$10,"",IF(MAX($C190:$AG190)&lt;$T$10,"",$T$10))</f>
        <v>0</v>
      </c>
      <c r="CN191" s="18">
        <f>IF($C190&gt;$W$10,"",IF(MAX($C190:$AG190)&lt;$W$10,"",$W$10))</f>
        <v>0</v>
      </c>
      <c r="CO191" s="18">
        <f>IF($C190&gt;$Z$10,"",IF(MAX($C190:$AG190)&lt;$Z$10,"",$Z$10))</f>
        <v>0</v>
      </c>
      <c r="CP191" s="18">
        <f>IF($C190&gt;$AC$10,"",IF(MAX($C190:$AG190)&lt;$AC$10,"",$AC$10))</f>
        <v>0</v>
      </c>
      <c r="CQ191" s="19">
        <f>IF($C190&gt;$AF$10,"",IF(MAX($C190:$AG190)&lt;$AF$10,"",$AF$10))</f>
        <v>0</v>
      </c>
    </row>
    <row r="192" spans="1:95" ht="19.5" customHeight="1">
      <c r="A192" s="134" t="s">
        <v>7</v>
      </c>
      <c r="B192" s="135"/>
      <c r="C192" s="20" t="str">
        <f t="shared" ref="C192:AG192" si="355">IF(C190="","",IF($D$5&lt;=C190,IF($L$5&gt;=C190,IF(COUNT(MATCH(C190,$AT191:$CQ191,0))&gt;0,"","○"),""),""))</f>
        <v/>
      </c>
      <c r="D192" s="20" t="str">
        <f t="shared" si="355"/>
        <v/>
      </c>
      <c r="E192" s="20" t="str">
        <f t="shared" si="355"/>
        <v/>
      </c>
      <c r="F192" s="20" t="str">
        <f t="shared" si="355"/>
        <v/>
      </c>
      <c r="G192" s="20" t="str">
        <f t="shared" si="355"/>
        <v/>
      </c>
      <c r="H192" s="20" t="str">
        <f t="shared" si="355"/>
        <v/>
      </c>
      <c r="I192" s="20" t="str">
        <f t="shared" si="355"/>
        <v/>
      </c>
      <c r="J192" s="20" t="str">
        <f t="shared" si="355"/>
        <v/>
      </c>
      <c r="K192" s="20" t="str">
        <f t="shared" si="355"/>
        <v/>
      </c>
      <c r="L192" s="20" t="str">
        <f t="shared" si="355"/>
        <v/>
      </c>
      <c r="M192" s="20" t="str">
        <f t="shared" si="355"/>
        <v/>
      </c>
      <c r="N192" s="20" t="str">
        <f t="shared" si="355"/>
        <v/>
      </c>
      <c r="O192" s="20" t="str">
        <f t="shared" si="355"/>
        <v/>
      </c>
      <c r="P192" s="20" t="str">
        <f t="shared" si="355"/>
        <v/>
      </c>
      <c r="Q192" s="20" t="str">
        <f t="shared" si="355"/>
        <v/>
      </c>
      <c r="R192" s="20" t="str">
        <f t="shared" si="355"/>
        <v/>
      </c>
      <c r="S192" s="20" t="str">
        <f t="shared" si="355"/>
        <v/>
      </c>
      <c r="T192" s="20" t="str">
        <f t="shared" si="355"/>
        <v/>
      </c>
      <c r="U192" s="20" t="str">
        <f t="shared" si="355"/>
        <v/>
      </c>
      <c r="V192" s="20" t="str">
        <f t="shared" si="355"/>
        <v/>
      </c>
      <c r="W192" s="20" t="str">
        <f t="shared" si="355"/>
        <v/>
      </c>
      <c r="X192" s="20" t="str">
        <f t="shared" si="355"/>
        <v/>
      </c>
      <c r="Y192" s="20" t="str">
        <f t="shared" si="355"/>
        <v/>
      </c>
      <c r="Z192" s="20" t="str">
        <f t="shared" si="355"/>
        <v/>
      </c>
      <c r="AA192" s="20" t="str">
        <f t="shared" si="355"/>
        <v/>
      </c>
      <c r="AB192" s="20" t="str">
        <f t="shared" si="355"/>
        <v/>
      </c>
      <c r="AC192" s="20" t="str">
        <f t="shared" si="355"/>
        <v/>
      </c>
      <c r="AD192" s="20" t="str">
        <f t="shared" si="355"/>
        <v/>
      </c>
      <c r="AE192" s="20" t="str">
        <f t="shared" si="355"/>
        <v/>
      </c>
      <c r="AF192" s="20" t="str">
        <f t="shared" si="355"/>
        <v/>
      </c>
      <c r="AG192" s="20" t="str">
        <f t="shared" si="355"/>
        <v/>
      </c>
      <c r="AH192" s="20">
        <f>COUNTIF(C192:AG192,"○")</f>
        <v>0</v>
      </c>
      <c r="AJ192" s="6">
        <f>$AH192</f>
        <v>0</v>
      </c>
      <c r="AK192" s="21"/>
      <c r="AQ192" s="6">
        <f>COUNTIFS(C192:AG192,"○",C191:AG191,$AQ$6)</f>
        <v>0</v>
      </c>
      <c r="AR192" s="6" t="str">
        <f>IF(AH192=0,"",IF(SUM(AQ190:AQ192)/AJ192&lt;0.285,SUM(AQ190:AQ192)/AJ192*AJ192,ROUNDUP(AH192*0.285,0)))</f>
        <v/>
      </c>
      <c r="BY192" s="22"/>
      <c r="BZ192" s="22"/>
    </row>
    <row r="193" spans="1:95" ht="19.5" customHeight="1">
      <c r="A193" s="36" t="s">
        <v>29</v>
      </c>
      <c r="B193" s="20" t="s">
        <v>8</v>
      </c>
      <c r="C193" s="23" t="str">
        <f t="shared" ref="C193:AG193" si="356">IF(C192="","",IF(C191=$AE189,"○",IF(C191=$AF189,"○",IF(C191=$AG189,"○",""))))</f>
        <v/>
      </c>
      <c r="D193" s="23" t="str">
        <f t="shared" si="356"/>
        <v/>
      </c>
      <c r="E193" s="23" t="str">
        <f t="shared" si="356"/>
        <v/>
      </c>
      <c r="F193" s="23" t="str">
        <f t="shared" si="356"/>
        <v/>
      </c>
      <c r="G193" s="23" t="str">
        <f t="shared" si="356"/>
        <v/>
      </c>
      <c r="H193" s="23" t="str">
        <f t="shared" si="356"/>
        <v/>
      </c>
      <c r="I193" s="23" t="str">
        <f t="shared" si="356"/>
        <v/>
      </c>
      <c r="J193" s="23" t="str">
        <f t="shared" si="356"/>
        <v/>
      </c>
      <c r="K193" s="23" t="str">
        <f t="shared" si="356"/>
        <v/>
      </c>
      <c r="L193" s="23" t="str">
        <f t="shared" si="356"/>
        <v/>
      </c>
      <c r="M193" s="23" t="str">
        <f t="shared" si="356"/>
        <v/>
      </c>
      <c r="N193" s="23" t="str">
        <f t="shared" si="356"/>
        <v/>
      </c>
      <c r="O193" s="23" t="str">
        <f t="shared" si="356"/>
        <v/>
      </c>
      <c r="P193" s="23" t="str">
        <f t="shared" si="356"/>
        <v/>
      </c>
      <c r="Q193" s="23" t="str">
        <f t="shared" si="356"/>
        <v/>
      </c>
      <c r="R193" s="23" t="str">
        <f t="shared" si="356"/>
        <v/>
      </c>
      <c r="S193" s="23" t="str">
        <f t="shared" si="356"/>
        <v/>
      </c>
      <c r="T193" s="23" t="str">
        <f t="shared" si="356"/>
        <v/>
      </c>
      <c r="U193" s="23" t="str">
        <f t="shared" si="356"/>
        <v/>
      </c>
      <c r="V193" s="23" t="str">
        <f t="shared" si="356"/>
        <v/>
      </c>
      <c r="W193" s="23" t="str">
        <f t="shared" si="356"/>
        <v/>
      </c>
      <c r="X193" s="23" t="str">
        <f t="shared" si="356"/>
        <v/>
      </c>
      <c r="Y193" s="23" t="str">
        <f t="shared" si="356"/>
        <v/>
      </c>
      <c r="Z193" s="23" t="str">
        <f t="shared" si="356"/>
        <v/>
      </c>
      <c r="AA193" s="23" t="str">
        <f t="shared" si="356"/>
        <v/>
      </c>
      <c r="AB193" s="23" t="str">
        <f t="shared" si="356"/>
        <v/>
      </c>
      <c r="AC193" s="23" t="str">
        <f t="shared" si="356"/>
        <v/>
      </c>
      <c r="AD193" s="23" t="str">
        <f t="shared" si="356"/>
        <v/>
      </c>
      <c r="AE193" s="23" t="str">
        <f t="shared" si="356"/>
        <v/>
      </c>
      <c r="AF193" s="23" t="str">
        <f t="shared" si="356"/>
        <v/>
      </c>
      <c r="AG193" s="23" t="str">
        <f t="shared" si="356"/>
        <v/>
      </c>
      <c r="AH193" s="20">
        <f t="shared" ref="AH193" si="357">COUNTIF(C193:AG193,"○")</f>
        <v>0</v>
      </c>
      <c r="AK193" s="6">
        <f>$AH193</f>
        <v>0</v>
      </c>
      <c r="AU193" s="30" t="str">
        <f>IF($AE$3&lt;A189,"",A189)</f>
        <v/>
      </c>
      <c r="AV193" s="30" t="str">
        <f t="shared" ref="AV193:BZ193" si="358">IF($AE$3&lt;=C190,"",IF(MONTH(C190+1)=MONTH(C190),(C190+1),""))</f>
        <v/>
      </c>
      <c r="AW193" s="30" t="str">
        <f t="shared" si="358"/>
        <v/>
      </c>
      <c r="AX193" s="30" t="str">
        <f t="shared" si="358"/>
        <v/>
      </c>
      <c r="AY193" s="30" t="str">
        <f t="shared" si="358"/>
        <v/>
      </c>
      <c r="AZ193" s="30" t="str">
        <f t="shared" si="358"/>
        <v/>
      </c>
      <c r="BA193" s="30" t="str">
        <f t="shared" si="358"/>
        <v/>
      </c>
      <c r="BB193" s="30" t="str">
        <f t="shared" si="358"/>
        <v/>
      </c>
      <c r="BC193" s="30" t="str">
        <f t="shared" si="358"/>
        <v/>
      </c>
      <c r="BD193" s="30" t="str">
        <f t="shared" si="358"/>
        <v/>
      </c>
      <c r="BE193" s="30" t="str">
        <f t="shared" si="358"/>
        <v/>
      </c>
      <c r="BF193" s="30" t="str">
        <f t="shared" si="358"/>
        <v/>
      </c>
      <c r="BG193" s="30" t="str">
        <f t="shared" si="358"/>
        <v/>
      </c>
      <c r="BH193" s="30" t="str">
        <f t="shared" si="358"/>
        <v/>
      </c>
      <c r="BI193" s="30" t="str">
        <f t="shared" si="358"/>
        <v/>
      </c>
      <c r="BJ193" s="30" t="str">
        <f t="shared" si="358"/>
        <v/>
      </c>
      <c r="BK193" s="30" t="str">
        <f t="shared" si="358"/>
        <v/>
      </c>
      <c r="BL193" s="30" t="str">
        <f t="shared" si="358"/>
        <v/>
      </c>
      <c r="BM193" s="30" t="str">
        <f t="shared" si="358"/>
        <v/>
      </c>
      <c r="BN193" s="30" t="str">
        <f t="shared" si="358"/>
        <v/>
      </c>
      <c r="BO193" s="30" t="str">
        <f t="shared" si="358"/>
        <v/>
      </c>
      <c r="BP193" s="30" t="str">
        <f t="shared" si="358"/>
        <v/>
      </c>
      <c r="BQ193" s="30" t="str">
        <f t="shared" si="358"/>
        <v/>
      </c>
      <c r="BR193" s="30" t="str">
        <f t="shared" si="358"/>
        <v/>
      </c>
      <c r="BS193" s="30" t="str">
        <f t="shared" si="358"/>
        <v/>
      </c>
      <c r="BT193" s="30" t="str">
        <f t="shared" si="358"/>
        <v/>
      </c>
      <c r="BU193" s="30" t="str">
        <f t="shared" si="358"/>
        <v/>
      </c>
      <c r="BV193" s="30" t="str">
        <f t="shared" si="358"/>
        <v/>
      </c>
      <c r="BW193" s="30" t="str">
        <f t="shared" si="358"/>
        <v/>
      </c>
      <c r="BX193" s="30" t="str">
        <f t="shared" si="358"/>
        <v/>
      </c>
      <c r="BY193" s="30" t="str">
        <f t="shared" si="358"/>
        <v/>
      </c>
      <c r="BZ193" s="30" t="str">
        <f t="shared" si="358"/>
        <v/>
      </c>
    </row>
    <row r="194" spans="1:95" ht="19.5" customHeight="1">
      <c r="A194" s="136"/>
      <c r="B194" s="20" t="s">
        <v>9</v>
      </c>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0">
        <f>AH193+COUNTIF(C194:AG194,"○")-COUNTIF(C194:AG194,"✕")</f>
        <v>0</v>
      </c>
      <c r="AL194" s="6">
        <f>$AH194</f>
        <v>0</v>
      </c>
      <c r="AN194" s="6">
        <f>COUNTIF(C194:AG194,"○")</f>
        <v>0</v>
      </c>
      <c r="AO194" s="6">
        <f>COUNTIF(C194:AG194,"✕")</f>
        <v>0</v>
      </c>
      <c r="AU194" s="1" t="str">
        <f t="shared" ref="AU194:BY194" si="359">IF($AF$2="○",IF(C193="○",IF(C194="","○",IF(C194="○","確認","")),IF(C194="○","○",IF(C193="○","",IF(C194="✕","確認","")))),IF(C193="○",IF(C194="","",IF(C194="○","確認","")),IF(C193="○","",IF(C194="✕","確認",""))))</f>
        <v/>
      </c>
      <c r="AV194" s="1" t="str">
        <f t="shared" si="359"/>
        <v/>
      </c>
      <c r="AW194" s="1" t="str">
        <f t="shared" si="359"/>
        <v/>
      </c>
      <c r="AX194" s="1" t="str">
        <f t="shared" si="359"/>
        <v/>
      </c>
      <c r="AY194" s="1" t="str">
        <f t="shared" si="359"/>
        <v/>
      </c>
      <c r="AZ194" s="1" t="str">
        <f t="shared" si="359"/>
        <v/>
      </c>
      <c r="BA194" s="1" t="str">
        <f t="shared" si="359"/>
        <v/>
      </c>
      <c r="BB194" s="1" t="str">
        <f t="shared" si="359"/>
        <v/>
      </c>
      <c r="BC194" s="1" t="str">
        <f t="shared" si="359"/>
        <v/>
      </c>
      <c r="BD194" s="1" t="str">
        <f t="shared" si="359"/>
        <v/>
      </c>
      <c r="BE194" s="1" t="str">
        <f t="shared" si="359"/>
        <v/>
      </c>
      <c r="BF194" s="1" t="str">
        <f t="shared" si="359"/>
        <v/>
      </c>
      <c r="BG194" s="1" t="str">
        <f t="shared" si="359"/>
        <v/>
      </c>
      <c r="BH194" s="1" t="str">
        <f t="shared" si="359"/>
        <v/>
      </c>
      <c r="BI194" s="1" t="str">
        <f t="shared" si="359"/>
        <v/>
      </c>
      <c r="BJ194" s="1" t="str">
        <f t="shared" si="359"/>
        <v/>
      </c>
      <c r="BK194" s="1" t="str">
        <f t="shared" si="359"/>
        <v/>
      </c>
      <c r="BL194" s="1" t="str">
        <f t="shared" si="359"/>
        <v/>
      </c>
      <c r="BM194" s="1" t="str">
        <f t="shared" si="359"/>
        <v/>
      </c>
      <c r="BN194" s="1" t="str">
        <f t="shared" si="359"/>
        <v/>
      </c>
      <c r="BO194" s="1" t="str">
        <f t="shared" si="359"/>
        <v/>
      </c>
      <c r="BP194" s="1" t="str">
        <f t="shared" si="359"/>
        <v/>
      </c>
      <c r="BQ194" s="1" t="str">
        <f t="shared" si="359"/>
        <v/>
      </c>
      <c r="BR194" s="1" t="str">
        <f t="shared" si="359"/>
        <v/>
      </c>
      <c r="BS194" s="1" t="str">
        <f t="shared" si="359"/>
        <v/>
      </c>
      <c r="BT194" s="1" t="str">
        <f t="shared" si="359"/>
        <v/>
      </c>
      <c r="BU194" s="1" t="str">
        <f t="shared" si="359"/>
        <v/>
      </c>
      <c r="BV194" s="1" t="str">
        <f t="shared" si="359"/>
        <v/>
      </c>
      <c r="BW194" s="1" t="str">
        <f t="shared" si="359"/>
        <v/>
      </c>
      <c r="BX194" s="1" t="str">
        <f t="shared" si="359"/>
        <v/>
      </c>
      <c r="BY194" s="1" t="str">
        <f t="shared" si="359"/>
        <v/>
      </c>
    </row>
    <row r="195" spans="1:95" ht="19.5" customHeight="1">
      <c r="A195" s="137"/>
      <c r="B195" s="20" t="s">
        <v>2</v>
      </c>
      <c r="C195" s="23" t="str">
        <f t="shared" ref="C195:AG195" si="360">IF($AF$2="○",IF(C193="○",IF(C194="","○",IF(C194="○","確認","")),IF(C194="○","○",IF(C193="○","",IF(C194="✕","確認","")))),IF(C193="○",IF(C194="","",IF(C194="○","確認","")),IF(C193="○","",IF(C194="✕","確認",""))))</f>
        <v/>
      </c>
      <c r="D195" s="23" t="str">
        <f t="shared" si="360"/>
        <v/>
      </c>
      <c r="E195" s="23" t="str">
        <f t="shared" si="360"/>
        <v/>
      </c>
      <c r="F195" s="23" t="str">
        <f t="shared" si="360"/>
        <v/>
      </c>
      <c r="G195" s="23" t="str">
        <f t="shared" si="360"/>
        <v/>
      </c>
      <c r="H195" s="23" t="str">
        <f t="shared" si="360"/>
        <v/>
      </c>
      <c r="I195" s="23" t="str">
        <f t="shared" si="360"/>
        <v/>
      </c>
      <c r="J195" s="23" t="str">
        <f t="shared" si="360"/>
        <v/>
      </c>
      <c r="K195" s="23" t="str">
        <f t="shared" si="360"/>
        <v/>
      </c>
      <c r="L195" s="23" t="str">
        <f t="shared" si="360"/>
        <v/>
      </c>
      <c r="M195" s="23" t="str">
        <f t="shared" si="360"/>
        <v/>
      </c>
      <c r="N195" s="23" t="str">
        <f t="shared" si="360"/>
        <v/>
      </c>
      <c r="O195" s="23" t="str">
        <f t="shared" si="360"/>
        <v/>
      </c>
      <c r="P195" s="23" t="str">
        <f t="shared" si="360"/>
        <v/>
      </c>
      <c r="Q195" s="23" t="str">
        <f t="shared" si="360"/>
        <v/>
      </c>
      <c r="R195" s="23" t="str">
        <f t="shared" si="360"/>
        <v/>
      </c>
      <c r="S195" s="23" t="str">
        <f t="shared" si="360"/>
        <v/>
      </c>
      <c r="T195" s="23" t="str">
        <f t="shared" si="360"/>
        <v/>
      </c>
      <c r="U195" s="23" t="str">
        <f t="shared" si="360"/>
        <v/>
      </c>
      <c r="V195" s="23" t="str">
        <f t="shared" si="360"/>
        <v/>
      </c>
      <c r="W195" s="23" t="str">
        <f t="shared" si="360"/>
        <v/>
      </c>
      <c r="X195" s="23" t="str">
        <f t="shared" si="360"/>
        <v/>
      </c>
      <c r="Y195" s="23" t="str">
        <f t="shared" si="360"/>
        <v/>
      </c>
      <c r="Z195" s="23" t="str">
        <f t="shared" si="360"/>
        <v/>
      </c>
      <c r="AA195" s="23" t="str">
        <f t="shared" si="360"/>
        <v/>
      </c>
      <c r="AB195" s="23" t="str">
        <f t="shared" si="360"/>
        <v/>
      </c>
      <c r="AC195" s="23" t="str">
        <f t="shared" si="360"/>
        <v/>
      </c>
      <c r="AD195" s="23" t="str">
        <f t="shared" si="360"/>
        <v/>
      </c>
      <c r="AE195" s="23" t="str">
        <f t="shared" si="360"/>
        <v/>
      </c>
      <c r="AF195" s="23" t="str">
        <f t="shared" si="360"/>
        <v/>
      </c>
      <c r="AG195" s="23" t="str">
        <f t="shared" si="360"/>
        <v/>
      </c>
      <c r="AH195" s="20">
        <f t="shared" ref="AH195" si="361">COUNTIF(C195:AG195,"○")</f>
        <v>0</v>
      </c>
      <c r="AM195" s="6">
        <f>$AH195</f>
        <v>0</v>
      </c>
      <c r="AP195" s="6">
        <f>COUNTIF(C195:AG195,"確認")</f>
        <v>0</v>
      </c>
      <c r="AT195" s="6">
        <f>COUNTIF(AU195:BY195,"確認")</f>
        <v>0</v>
      </c>
      <c r="AU195" s="1" t="str">
        <f t="shared" ref="AU195:BY195" si="362">IF(AU194=C195,"","確認")</f>
        <v/>
      </c>
      <c r="AV195" s="1" t="str">
        <f t="shared" si="362"/>
        <v/>
      </c>
      <c r="AW195" s="1" t="str">
        <f t="shared" si="362"/>
        <v/>
      </c>
      <c r="AX195" s="1" t="str">
        <f t="shared" si="362"/>
        <v/>
      </c>
      <c r="AY195" s="1" t="str">
        <f t="shared" si="362"/>
        <v/>
      </c>
      <c r="AZ195" s="1" t="str">
        <f t="shared" si="362"/>
        <v/>
      </c>
      <c r="BA195" s="1" t="str">
        <f t="shared" si="362"/>
        <v/>
      </c>
      <c r="BB195" s="1" t="str">
        <f t="shared" si="362"/>
        <v/>
      </c>
      <c r="BC195" s="1" t="str">
        <f t="shared" si="362"/>
        <v/>
      </c>
      <c r="BD195" s="1" t="str">
        <f t="shared" si="362"/>
        <v/>
      </c>
      <c r="BE195" s="1" t="str">
        <f t="shared" si="362"/>
        <v/>
      </c>
      <c r="BF195" s="1" t="str">
        <f t="shared" si="362"/>
        <v/>
      </c>
      <c r="BG195" s="1" t="str">
        <f t="shared" si="362"/>
        <v/>
      </c>
      <c r="BH195" s="1" t="str">
        <f t="shared" si="362"/>
        <v/>
      </c>
      <c r="BI195" s="1" t="str">
        <f t="shared" si="362"/>
        <v/>
      </c>
      <c r="BJ195" s="1" t="str">
        <f t="shared" si="362"/>
        <v/>
      </c>
      <c r="BK195" s="1" t="str">
        <f t="shared" si="362"/>
        <v/>
      </c>
      <c r="BL195" s="1" t="str">
        <f t="shared" si="362"/>
        <v/>
      </c>
      <c r="BM195" s="1" t="str">
        <f t="shared" si="362"/>
        <v/>
      </c>
      <c r="BN195" s="1" t="str">
        <f t="shared" si="362"/>
        <v/>
      </c>
      <c r="BO195" s="1" t="str">
        <f t="shared" si="362"/>
        <v/>
      </c>
      <c r="BP195" s="1" t="str">
        <f t="shared" si="362"/>
        <v/>
      </c>
      <c r="BQ195" s="1" t="str">
        <f t="shared" si="362"/>
        <v/>
      </c>
      <c r="BR195" s="1" t="str">
        <f t="shared" si="362"/>
        <v/>
      </c>
      <c r="BS195" s="1" t="str">
        <f t="shared" si="362"/>
        <v/>
      </c>
      <c r="BT195" s="1" t="str">
        <f t="shared" si="362"/>
        <v/>
      </c>
      <c r="BU195" s="1" t="str">
        <f t="shared" si="362"/>
        <v/>
      </c>
      <c r="BV195" s="1" t="str">
        <f t="shared" si="362"/>
        <v/>
      </c>
      <c r="BW195" s="1" t="str">
        <f t="shared" si="362"/>
        <v/>
      </c>
      <c r="BX195" s="1" t="str">
        <f t="shared" si="362"/>
        <v/>
      </c>
      <c r="BY195" s="1" t="str">
        <f t="shared" si="362"/>
        <v/>
      </c>
      <c r="BZ195" s="1" t="str">
        <f t="shared" ref="BZ195" si="363">IF($AF$2="○",IF(AH193="○",IF(AH194="","○",IF(AH194="○","確認","")),IF(AH194="○","○",IF(AH193="○","",IF(AH194="✕","確認","")))),IF(AH193="○",IF(AH194="","",IF(AH194="○","確認","")),IF(AH193="○","",IF(AH194="✕","確認",""))))</f>
        <v/>
      </c>
    </row>
    <row r="196" spans="1:95" ht="19.5" customHeight="1">
      <c r="C196" s="129" t="str">
        <f>IF(AH192=0,"",B193)</f>
        <v/>
      </c>
      <c r="D196" s="129"/>
      <c r="E196" s="130" t="str">
        <f>IF(AH192=0,"","週休２日")</f>
        <v/>
      </c>
      <c r="F196" s="130"/>
      <c r="G196" s="130" t="str">
        <f>IF(AH192=0,"",IF(SUM(AQ190:AQ192)/AJ192&lt;0.285,IF(SUM(AQ190:AQ192)/AJ192&lt;=AH193/AH192,"達成","未達成"),IF(AH193/AJ192&gt;=SUM(AQ190:AQ192)/AJ192,"達成","未達成")))</f>
        <v/>
      </c>
      <c r="H196" s="130"/>
      <c r="I196" s="131" t="str">
        <f>IF(AH192=0,"","現場閉所率")</f>
        <v/>
      </c>
      <c r="J196" s="131"/>
      <c r="K196" s="132" t="str">
        <f>IF(AH192=0,"",IF(AH192=0,0,ROUNDDOWN(AH193/AH192,4)))</f>
        <v/>
      </c>
      <c r="L196" s="132"/>
      <c r="N196" s="129" t="str">
        <f>IF(AH192=0,"",B194)</f>
        <v/>
      </c>
      <c r="O196" s="129"/>
      <c r="P196" s="130" t="str">
        <f>IF(AH192=0,"","週休２日")</f>
        <v/>
      </c>
      <c r="Q196" s="130"/>
      <c r="R196" s="130" t="str">
        <f>IF(AH192=0,"",IF(SUM(AQ190:AQ192)/AJ192&lt;0.285,IF(SUM(AQ190:AQ192)/AJ192&lt;=AH194/AH192,"達成","未達成"),IF(AH194/AJ192&gt;=SUM(AQ190:AQ192)/AJ192,"達成","未達成")))</f>
        <v/>
      </c>
      <c r="S196" s="130"/>
      <c r="T196" s="131" t="str">
        <f>IF(AH192=0,"","現場閉所率")</f>
        <v/>
      </c>
      <c r="U196" s="131"/>
      <c r="V196" s="132" t="str">
        <f>IF(AH192=0,"",IF(AH192=0,0,ROUNDDOWN(AH194/AH192,4)))</f>
        <v/>
      </c>
      <c r="W196" s="132"/>
      <c r="X196" s="25"/>
      <c r="Y196" s="129" t="str">
        <f>IF($AF$2="○",IF(AH192=0,"",B195),"")</f>
        <v/>
      </c>
      <c r="Z196" s="129"/>
      <c r="AA196" s="130" t="str">
        <f>IF($AF$2="○",IF(AH192=0,"","週休２日"),"")</f>
        <v/>
      </c>
      <c r="AB196" s="130"/>
      <c r="AC196" s="130" t="str">
        <f>IF($AF$2="○",IF(AH192=0,"",IF(SUM(AQ190:AQ192)/AJ192&lt;0.285,IF(SUM(AQ190:AQ192)/AJ192&lt;=AH195/AH192,"達成","未達成"),IF(AH195/AJ192&gt;=SUM(AQ190:AQ192)/AJ192,"達成","未達成"))),"")</f>
        <v/>
      </c>
      <c r="AD196" s="130"/>
      <c r="AE196" s="131" t="str">
        <f>IF($AF$2="○",IF(AH192=0,"","現場閉所率"),"")</f>
        <v/>
      </c>
      <c r="AF196" s="131"/>
      <c r="AG196" s="132" t="str">
        <f>IF($AF$2="○",IF(AH192=0,"",IF(AH192=0,0,ROUNDDOWN(AH195/AH192,4))),"")</f>
        <v/>
      </c>
      <c r="AH196" s="132"/>
      <c r="AQ196" s="24" t="str">
        <f>IF($AF$2="○",AC196,R196)</f>
        <v/>
      </c>
      <c r="AR196" s="24"/>
      <c r="AT196" s="1" t="str">
        <f>IF(AH192&lt;=0,"",IF((SUM(AQ190:AQ192)/AJ192)&lt;=AH194/AH192,"達成","未達成"))</f>
        <v/>
      </c>
    </row>
    <row r="197" spans="1:95" ht="19.5" customHeight="1">
      <c r="A197" s="101" t="str">
        <f t="shared" ref="A197" si="364">IF(MAX(C190:AG190)=$AE$3,"",IF(MAX(C190:AG190)=0,"",MAX(C190:AG190)+1))</f>
        <v/>
      </c>
      <c r="B197" s="101"/>
      <c r="S197" s="102" t="str">
        <f>IF(COUNTIF(C203:AG203,"確認")&gt;0,"入力確認",IF(AH200=0,IF(SUM(AH201:AH203)=0,"","入力確認"),IF($AF$2="",IF(COUNTIF(C203:AG203,"○")+COUNTIF(C203:AG203,"✕")=0,"","現場閉所 実績表に切替必要"),IF(AT203=0,"","変更手続き確認"))))</f>
        <v/>
      </c>
      <c r="T197" s="102"/>
      <c r="U197" s="102"/>
      <c r="V197" s="102"/>
      <c r="W197" s="102"/>
      <c r="X197" s="102"/>
      <c r="Y197" s="102"/>
      <c r="Z197" s="102"/>
      <c r="AA197" s="133" t="s">
        <v>30</v>
      </c>
      <c r="AB197" s="133"/>
      <c r="AC197" s="133"/>
      <c r="AD197" s="133"/>
      <c r="AE197" s="29" t="str">
        <f t="shared" ref="AE197" si="365">$AQ$7</f>
        <v>土</v>
      </c>
      <c r="AF197" s="29" t="str">
        <f t="shared" ref="AF197" si="366">$AQ$8</f>
        <v>日</v>
      </c>
      <c r="AG197" s="26">
        <f t="shared" ref="AG197" si="367">$AQ$6</f>
        <v>0</v>
      </c>
      <c r="AL197" s="14"/>
      <c r="AM197" s="14"/>
      <c r="AN197" s="14"/>
      <c r="AO197" s="14"/>
      <c r="AP197" s="14"/>
      <c r="AQ197" s="14"/>
    </row>
    <row r="198" spans="1:95" ht="19.5" customHeight="1">
      <c r="A198" s="105" t="s">
        <v>20</v>
      </c>
      <c r="B198" s="106"/>
      <c r="C198" s="15" t="str">
        <f>IF($AE$3&lt;A197,"",A197)</f>
        <v/>
      </c>
      <c r="D198" s="15" t="str">
        <f t="shared" ref="D198:G198" si="368">IF($AE$3&lt;=C198,"",IF(MONTH(C198+1)=MONTH(C198),(C198+1),""))</f>
        <v/>
      </c>
      <c r="E198" s="15" t="str">
        <f t="shared" si="368"/>
        <v/>
      </c>
      <c r="F198" s="15" t="str">
        <f t="shared" si="368"/>
        <v/>
      </c>
      <c r="G198" s="15" t="str">
        <f t="shared" si="368"/>
        <v/>
      </c>
      <c r="H198" s="15" t="str">
        <f>IF($AE$3&lt;=G198,"",IF(MONTH(G198+1)=MONTH(G198),(G198+1),""))</f>
        <v/>
      </c>
      <c r="I198" s="15" t="str">
        <f t="shared" ref="I198:AG198" si="369">IF($AE$3&lt;=H198,"",IF(MONTH(H198+1)=MONTH(H198),(H198+1),""))</f>
        <v/>
      </c>
      <c r="J198" s="15" t="str">
        <f t="shared" si="369"/>
        <v/>
      </c>
      <c r="K198" s="15" t="str">
        <f t="shared" si="369"/>
        <v/>
      </c>
      <c r="L198" s="15" t="str">
        <f t="shared" si="369"/>
        <v/>
      </c>
      <c r="M198" s="15" t="str">
        <f t="shared" si="369"/>
        <v/>
      </c>
      <c r="N198" s="15" t="str">
        <f t="shared" si="369"/>
        <v/>
      </c>
      <c r="O198" s="15" t="str">
        <f t="shared" si="369"/>
        <v/>
      </c>
      <c r="P198" s="15" t="str">
        <f t="shared" si="369"/>
        <v/>
      </c>
      <c r="Q198" s="15" t="str">
        <f t="shared" si="369"/>
        <v/>
      </c>
      <c r="R198" s="15" t="str">
        <f t="shared" si="369"/>
        <v/>
      </c>
      <c r="S198" s="15" t="str">
        <f t="shared" si="369"/>
        <v/>
      </c>
      <c r="T198" s="15" t="str">
        <f t="shared" si="369"/>
        <v/>
      </c>
      <c r="U198" s="15" t="str">
        <f t="shared" si="369"/>
        <v/>
      </c>
      <c r="V198" s="15" t="str">
        <f t="shared" si="369"/>
        <v/>
      </c>
      <c r="W198" s="15" t="str">
        <f t="shared" si="369"/>
        <v/>
      </c>
      <c r="X198" s="15" t="str">
        <f t="shared" si="369"/>
        <v/>
      </c>
      <c r="Y198" s="15" t="str">
        <f t="shared" si="369"/>
        <v/>
      </c>
      <c r="Z198" s="15" t="str">
        <f t="shared" si="369"/>
        <v/>
      </c>
      <c r="AA198" s="15" t="str">
        <f t="shared" si="369"/>
        <v/>
      </c>
      <c r="AB198" s="15" t="str">
        <f t="shared" si="369"/>
        <v/>
      </c>
      <c r="AC198" s="15" t="str">
        <f t="shared" si="369"/>
        <v/>
      </c>
      <c r="AD198" s="15" t="str">
        <f t="shared" si="369"/>
        <v/>
      </c>
      <c r="AE198" s="15" t="str">
        <f t="shared" si="369"/>
        <v/>
      </c>
      <c r="AF198" s="15" t="str">
        <f t="shared" si="369"/>
        <v/>
      </c>
      <c r="AG198" s="15" t="str">
        <f t="shared" si="369"/>
        <v/>
      </c>
      <c r="AH198" s="107" t="s">
        <v>27</v>
      </c>
      <c r="AK198" s="16"/>
      <c r="AQ198" s="6">
        <f>COUNTIFS(C200:AG200,"○",C199:AG199,$AQ$7)</f>
        <v>0</v>
      </c>
      <c r="AT198" s="6">
        <v>1</v>
      </c>
      <c r="AU198" s="6">
        <v>2</v>
      </c>
      <c r="AV198" s="6">
        <v>3</v>
      </c>
      <c r="AW198" s="6">
        <v>4</v>
      </c>
      <c r="AX198" s="6">
        <v>5</v>
      </c>
      <c r="AY198" s="6">
        <v>6</v>
      </c>
      <c r="AZ198" s="6">
        <v>7</v>
      </c>
      <c r="BA198" s="6">
        <v>8</v>
      </c>
      <c r="BB198" s="6">
        <v>9</v>
      </c>
      <c r="BC198" s="6">
        <v>10</v>
      </c>
      <c r="BD198" s="6">
        <v>11</v>
      </c>
      <c r="BE198" s="6">
        <v>12</v>
      </c>
      <c r="BF198" s="6">
        <v>13</v>
      </c>
      <c r="BG198" s="6">
        <v>14</v>
      </c>
      <c r="BH198" s="6">
        <v>15</v>
      </c>
      <c r="BI198" s="6">
        <v>16</v>
      </c>
      <c r="BJ198" s="6">
        <v>17</v>
      </c>
      <c r="BK198" s="6">
        <v>18</v>
      </c>
      <c r="BL198" s="6">
        <v>19</v>
      </c>
      <c r="BM198" s="6">
        <v>20</v>
      </c>
      <c r="BN198" s="6">
        <v>21</v>
      </c>
      <c r="BO198" s="6">
        <v>22</v>
      </c>
      <c r="BP198" s="6">
        <v>23</v>
      </c>
      <c r="BQ198" s="6">
        <v>24</v>
      </c>
      <c r="BR198" s="6">
        <v>25</v>
      </c>
      <c r="BS198" s="6">
        <v>26</v>
      </c>
      <c r="BT198" s="6">
        <v>27</v>
      </c>
      <c r="BU198" s="6">
        <v>28</v>
      </c>
      <c r="BV198" s="6">
        <v>29</v>
      </c>
      <c r="BW198" s="6">
        <v>30</v>
      </c>
      <c r="BX198" s="6">
        <v>31</v>
      </c>
      <c r="BY198" s="6">
        <v>32</v>
      </c>
      <c r="BZ198" s="6">
        <v>33</v>
      </c>
      <c r="CA198" s="6">
        <v>34</v>
      </c>
      <c r="CB198" s="6">
        <v>35</v>
      </c>
      <c r="CC198" s="6">
        <v>36</v>
      </c>
      <c r="CD198" s="6">
        <v>37</v>
      </c>
      <c r="CE198" s="6">
        <v>38</v>
      </c>
      <c r="CF198" s="6">
        <v>39</v>
      </c>
      <c r="CG198" s="6">
        <v>40</v>
      </c>
      <c r="CH198" s="6">
        <v>41</v>
      </c>
      <c r="CI198" s="6">
        <v>42</v>
      </c>
      <c r="CJ198" s="6">
        <v>43</v>
      </c>
      <c r="CK198" s="6">
        <v>44</v>
      </c>
      <c r="CL198" s="6">
        <v>45</v>
      </c>
      <c r="CM198" s="6">
        <v>46</v>
      </c>
      <c r="CN198" s="6">
        <v>47</v>
      </c>
      <c r="CO198" s="6">
        <v>48</v>
      </c>
      <c r="CP198" s="6">
        <v>49</v>
      </c>
      <c r="CQ198" s="6">
        <v>50</v>
      </c>
    </row>
    <row r="199" spans="1:95" ht="19.5" customHeight="1">
      <c r="A199" s="105" t="s">
        <v>28</v>
      </c>
      <c r="B199" s="106"/>
      <c r="C199" s="15" t="str">
        <f>IF(C198="","",TEXT(C198,"AAA"))</f>
        <v/>
      </c>
      <c r="D199" s="15" t="str">
        <f t="shared" ref="D199:AG199" si="370">IF(D198="","",TEXT(D198,"AAA"))</f>
        <v/>
      </c>
      <c r="E199" s="15" t="str">
        <f t="shared" si="370"/>
        <v/>
      </c>
      <c r="F199" s="15" t="str">
        <f t="shared" si="370"/>
        <v/>
      </c>
      <c r="G199" s="15" t="str">
        <f t="shared" si="370"/>
        <v/>
      </c>
      <c r="H199" s="15" t="str">
        <f t="shared" si="370"/>
        <v/>
      </c>
      <c r="I199" s="15" t="str">
        <f t="shared" si="370"/>
        <v/>
      </c>
      <c r="J199" s="15" t="str">
        <f t="shared" si="370"/>
        <v/>
      </c>
      <c r="K199" s="15" t="str">
        <f t="shared" si="370"/>
        <v/>
      </c>
      <c r="L199" s="15" t="str">
        <f t="shared" si="370"/>
        <v/>
      </c>
      <c r="M199" s="15" t="str">
        <f t="shared" si="370"/>
        <v/>
      </c>
      <c r="N199" s="15" t="str">
        <f t="shared" si="370"/>
        <v/>
      </c>
      <c r="O199" s="15" t="str">
        <f t="shared" si="370"/>
        <v/>
      </c>
      <c r="P199" s="15" t="str">
        <f t="shared" si="370"/>
        <v/>
      </c>
      <c r="Q199" s="15" t="str">
        <f t="shared" si="370"/>
        <v/>
      </c>
      <c r="R199" s="15" t="str">
        <f t="shared" si="370"/>
        <v/>
      </c>
      <c r="S199" s="15" t="str">
        <f t="shared" si="370"/>
        <v/>
      </c>
      <c r="T199" s="15" t="str">
        <f t="shared" si="370"/>
        <v/>
      </c>
      <c r="U199" s="15" t="str">
        <f t="shared" si="370"/>
        <v/>
      </c>
      <c r="V199" s="15" t="str">
        <f t="shared" si="370"/>
        <v/>
      </c>
      <c r="W199" s="15" t="str">
        <f t="shared" si="370"/>
        <v/>
      </c>
      <c r="X199" s="15" t="str">
        <f t="shared" si="370"/>
        <v/>
      </c>
      <c r="Y199" s="15" t="str">
        <f t="shared" si="370"/>
        <v/>
      </c>
      <c r="Z199" s="15" t="str">
        <f t="shared" si="370"/>
        <v/>
      </c>
      <c r="AA199" s="15" t="str">
        <f t="shared" si="370"/>
        <v/>
      </c>
      <c r="AB199" s="15" t="str">
        <f t="shared" si="370"/>
        <v/>
      </c>
      <c r="AC199" s="15" t="str">
        <f t="shared" si="370"/>
        <v/>
      </c>
      <c r="AD199" s="15" t="str">
        <f t="shared" si="370"/>
        <v/>
      </c>
      <c r="AE199" s="15" t="str">
        <f t="shared" si="370"/>
        <v/>
      </c>
      <c r="AF199" s="15" t="str">
        <f t="shared" si="370"/>
        <v/>
      </c>
      <c r="AG199" s="15" t="str">
        <f t="shared" si="370"/>
        <v/>
      </c>
      <c r="AH199" s="108"/>
      <c r="AQ199" s="6">
        <f>COUNTIFS(C200:AG200,"○",C199:AG199,$AQ$8)</f>
        <v>0</v>
      </c>
      <c r="AT199" s="17" t="str">
        <f>IF($C198&gt;$E$6,"",IF(MAX($C198:$AG198)&lt;$E$6,"",$E$6))</f>
        <v/>
      </c>
      <c r="AU199" s="18" t="str">
        <f>IF($C198&gt;$H$6,"",IF(MAX($C198:$AG198)&lt;$H$6,"",$H$6))</f>
        <v/>
      </c>
      <c r="AV199" s="18" t="str">
        <f>IF($C198&gt;$K$6,"",IF(MAX($C198:$AG198)&lt;$K$6,"",$K$6))</f>
        <v/>
      </c>
      <c r="AW199" s="18" t="str">
        <f>IF($C198&gt;$N$6,"",IF(MAX($C198:$AG198)&lt;$N$6,"",$N$6))</f>
        <v/>
      </c>
      <c r="AX199" s="18" t="str">
        <f>IF($C198&gt;$Q$6,"",IF(MAX($C198:$AG198)&lt;$Q$6,"",$Q$6))</f>
        <v/>
      </c>
      <c r="AY199" s="18" t="str">
        <f>IF($C198&gt;$T$6,"",IF(MAX($C198:$AG198)&lt;$T$6,"",$T$6))</f>
        <v/>
      </c>
      <c r="AZ199" s="18" t="str">
        <f>IF($C198&gt;$W$6,"",IF(MAX($C198:$AG198)&lt;$W$6,"",$W$6))</f>
        <v/>
      </c>
      <c r="BA199" s="18" t="str">
        <f>IF($C198&gt;$Z$6,"",IF(MAX($C198:$AG198)&lt;$Z$6,"",$Z$6))</f>
        <v/>
      </c>
      <c r="BB199" s="18" t="str">
        <f>IF($C198&gt;$AC$6,"",IF(MAX($C198:$AG198)&lt;$AC$6,"",$AC$6))</f>
        <v/>
      </c>
      <c r="BC199" s="18">
        <f>IF($C198&gt;$AF$6,"",IF(MAX($C198:$AG198)&lt;$AF$6,"",$AF$6))</f>
        <v>0</v>
      </c>
      <c r="BD199" s="18">
        <f>IF($C198&gt;$E$7,"",IF(MAX($C198:$AG198)&lt;$E$7,"",$E$7))</f>
        <v>0</v>
      </c>
      <c r="BE199" s="18">
        <f>IF($C198&gt;$H$7,"",IF(MAX($C198:$AG198)&lt;$H$7,"",$H$7))</f>
        <v>0</v>
      </c>
      <c r="BF199" s="18">
        <f>IF($C198&gt;$K$7,"",IF(MAX($C198:$AG198)&lt;$K$7,"",$K$7))</f>
        <v>0</v>
      </c>
      <c r="BG199" s="18">
        <f>IF($C198&gt;$N$7,"",IF(MAX($C198:$AG198)&lt;$N$7,"",$N$7))</f>
        <v>0</v>
      </c>
      <c r="BH199" s="18">
        <f>IF($C198&gt;$Q$7,"",IF(MAX($C198:$AG198)&lt;$Q$7,"",$Q$7))</f>
        <v>0</v>
      </c>
      <c r="BI199" s="18">
        <f>IF($C198&gt;$T$7,"",IF(MAX($C198:$AG198)&lt;$T$7,"",$T$7))</f>
        <v>0</v>
      </c>
      <c r="BJ199" s="18">
        <f>IF($C198&gt;$W$7,"",IF(MAX($C198:$AG198)&lt;$W$7,"",$W$7))</f>
        <v>0</v>
      </c>
      <c r="BK199" s="18">
        <f>IF($C198&gt;$Z$7,"",IF(MAX($C198:$AG198)&lt;$Z$7,"",$Z$7))</f>
        <v>0</v>
      </c>
      <c r="BL199" s="18">
        <f>IF($C198&gt;$AC$7,"",IF(MAX($C198:$AG198)&lt;$AC$7,"",$AC$7))</f>
        <v>0</v>
      </c>
      <c r="BM199" s="18">
        <f>IF($C198&gt;$AF$7,"",IF(MAX($C198:$AG198)&lt;$AF$7,"",$AF$7))</f>
        <v>0</v>
      </c>
      <c r="BN199" s="18">
        <f>IF($C198&gt;$E$8,"",IF(MAX($C198:$AG198)&lt;$E$8,"",$E$8))</f>
        <v>0</v>
      </c>
      <c r="BO199" s="18">
        <f>IF($C198&gt;$H$8,"",IF(MAX($C198:$AG198)&lt;$H$8,"",$H$8))</f>
        <v>0</v>
      </c>
      <c r="BP199" s="18">
        <f>IF($C198&gt;$K$8,"",IF(MAX($C198:$AG198)&lt;$K$8,"",$K$8))</f>
        <v>0</v>
      </c>
      <c r="BQ199" s="18">
        <f>IF($C198&gt;$N$8,"",IF(MAX($C198:$AG198)&lt;$N$8,"",$N$8))</f>
        <v>0</v>
      </c>
      <c r="BR199" s="18">
        <f>IF($C198&gt;$Q$8,"",IF(MAX($C198:$AG198)&lt;$Q$8,"",$Q$8))</f>
        <v>0</v>
      </c>
      <c r="BS199" s="18">
        <f>IF($C198&gt;$T$8,"",IF(MAX($C198:$AG198)&lt;$T$8,"",$T$8))</f>
        <v>0</v>
      </c>
      <c r="BT199" s="18">
        <f>IF($C198&gt;$W$8,"",IF(MAX($C198:$AG198)&lt;$W$8,"",$W$8))</f>
        <v>0</v>
      </c>
      <c r="BU199" s="18">
        <f>IF($C198&gt;$Z$8,"",IF(MAX($C198:$AG198)&lt;$Z$8,"",$Z$8))</f>
        <v>0</v>
      </c>
      <c r="BV199" s="18">
        <f>IF($C198&gt;$AC$8,"",IF(MAX($C198:$AG198)&lt;$AC$8,"",$AC$8))</f>
        <v>0</v>
      </c>
      <c r="BW199" s="18">
        <f>IF($C198&gt;$AF$8,"",IF(MAX($C198:$AG198)&lt;$AF$8,"",$AF$8))</f>
        <v>0</v>
      </c>
      <c r="BX199" s="18">
        <f>IF($C198&gt;$E$9,"",IF(MAX($C198:$AG198)&lt;$E$9,"",$E$9))</f>
        <v>0</v>
      </c>
      <c r="BY199" s="18">
        <f>IF($C198&gt;$H$9,"",IF(MAX($C198:$AG198)&lt;$H$9,"",$H$9))</f>
        <v>0</v>
      </c>
      <c r="BZ199" s="18">
        <f>IF($C198&gt;$K$9,"",IF(MAX($C198:$AG198)&lt;$K$9,"",$K$9))</f>
        <v>0</v>
      </c>
      <c r="CA199" s="18">
        <f>IF($C198&gt;$N$9,"",IF(MAX($C198:$AG198)&lt;$N$9,"",$N$9))</f>
        <v>0</v>
      </c>
      <c r="CB199" s="18">
        <f>IF($C198&gt;$Q$9,"",IF(MAX($C198:$AG198)&lt;$Q$9,"",$Q$9))</f>
        <v>0</v>
      </c>
      <c r="CC199" s="18">
        <f>IF($C198&gt;$T$9,"",IF(MAX($C198:$AG198)&lt;$T$9,"",$T$9))</f>
        <v>0</v>
      </c>
      <c r="CD199" s="18">
        <f>IF($C198&gt;$W$9,"",IF(MAX($C198:$AG198)&lt;$W$9,"",$W$9))</f>
        <v>0</v>
      </c>
      <c r="CE199" s="18">
        <f>IF($C198&gt;$Z$9,"",IF(MAX($C198:$AG198)&lt;$Z$9,"",$Z$9))</f>
        <v>0</v>
      </c>
      <c r="CF199" s="18">
        <f>IF($C198&gt;$AC$9,"",IF(MAX($C198:$AG198)&lt;$AC$9,"",$AC$9))</f>
        <v>0</v>
      </c>
      <c r="CG199" s="18">
        <f>IF($C198&gt;$AF$9,"",IF(MAX($C198:$AG198)&lt;$AF$9,"",$AF$9))</f>
        <v>0</v>
      </c>
      <c r="CH199" s="18">
        <f>IF($C198&gt;$E$10,"",IF(MAX($C198:$AG198)&lt;$E$10,"",$E$10))</f>
        <v>0</v>
      </c>
      <c r="CI199" s="18">
        <f>IF($C198&gt;$H$10,"",IF(MAX($C198:$AG198)&lt;$H$10,"",$H$10))</f>
        <v>0</v>
      </c>
      <c r="CJ199" s="18">
        <f>IF($C198&gt;$K$10,"",IF(MAX($C198:$AG198)&lt;$K$10,"",$K$10))</f>
        <v>0</v>
      </c>
      <c r="CK199" s="18">
        <f>IF($C198&gt;$N$10,"",IF(MAX($C198:$AG198)&lt;$N$10,"",$N$10))</f>
        <v>0</v>
      </c>
      <c r="CL199" s="18">
        <f>IF($C198&gt;$Q$10,"",IF(MAX($C198:$AG198)&lt;$Q$10,"",$Q$10))</f>
        <v>0</v>
      </c>
      <c r="CM199" s="18">
        <f>IF($C198&gt;$T$10,"",IF(MAX($C198:$AG198)&lt;$T$10,"",$T$10))</f>
        <v>0</v>
      </c>
      <c r="CN199" s="18">
        <f>IF($C198&gt;$W$10,"",IF(MAX($C198:$AG198)&lt;$W$10,"",$W$10))</f>
        <v>0</v>
      </c>
      <c r="CO199" s="18">
        <f>IF($C198&gt;$Z$10,"",IF(MAX($C198:$AG198)&lt;$Z$10,"",$Z$10))</f>
        <v>0</v>
      </c>
      <c r="CP199" s="18">
        <f>IF($C198&gt;$AC$10,"",IF(MAX($C198:$AG198)&lt;$AC$10,"",$AC$10))</f>
        <v>0</v>
      </c>
      <c r="CQ199" s="19">
        <f>IF($C198&gt;$AF$10,"",IF(MAX($C198:$AG198)&lt;$AF$10,"",$AF$10))</f>
        <v>0</v>
      </c>
    </row>
    <row r="200" spans="1:95" ht="19.5" customHeight="1">
      <c r="A200" s="134" t="s">
        <v>7</v>
      </c>
      <c r="B200" s="135"/>
      <c r="C200" s="20" t="str">
        <f t="shared" ref="C200:AG200" si="371">IF(C198="","",IF($D$5&lt;=C198,IF($L$5&gt;=C198,IF(COUNT(MATCH(C198,$AT199:$CQ199,0))&gt;0,"","○"),""),""))</f>
        <v/>
      </c>
      <c r="D200" s="20" t="str">
        <f t="shared" si="371"/>
        <v/>
      </c>
      <c r="E200" s="20" t="str">
        <f t="shared" si="371"/>
        <v/>
      </c>
      <c r="F200" s="20" t="str">
        <f t="shared" si="371"/>
        <v/>
      </c>
      <c r="G200" s="20" t="str">
        <f t="shared" si="371"/>
        <v/>
      </c>
      <c r="H200" s="20" t="str">
        <f t="shared" si="371"/>
        <v/>
      </c>
      <c r="I200" s="20" t="str">
        <f t="shared" si="371"/>
        <v/>
      </c>
      <c r="J200" s="20" t="str">
        <f t="shared" si="371"/>
        <v/>
      </c>
      <c r="K200" s="20" t="str">
        <f t="shared" si="371"/>
        <v/>
      </c>
      <c r="L200" s="20" t="str">
        <f t="shared" si="371"/>
        <v/>
      </c>
      <c r="M200" s="20" t="str">
        <f t="shared" si="371"/>
        <v/>
      </c>
      <c r="N200" s="20" t="str">
        <f t="shared" si="371"/>
        <v/>
      </c>
      <c r="O200" s="20" t="str">
        <f t="shared" si="371"/>
        <v/>
      </c>
      <c r="P200" s="20" t="str">
        <f t="shared" si="371"/>
        <v/>
      </c>
      <c r="Q200" s="20" t="str">
        <f t="shared" si="371"/>
        <v/>
      </c>
      <c r="R200" s="20" t="str">
        <f t="shared" si="371"/>
        <v/>
      </c>
      <c r="S200" s="20" t="str">
        <f t="shared" si="371"/>
        <v/>
      </c>
      <c r="T200" s="20" t="str">
        <f t="shared" si="371"/>
        <v/>
      </c>
      <c r="U200" s="20" t="str">
        <f t="shared" si="371"/>
        <v/>
      </c>
      <c r="V200" s="20" t="str">
        <f t="shared" si="371"/>
        <v/>
      </c>
      <c r="W200" s="20" t="str">
        <f t="shared" si="371"/>
        <v/>
      </c>
      <c r="X200" s="20" t="str">
        <f t="shared" si="371"/>
        <v/>
      </c>
      <c r="Y200" s="20" t="str">
        <f t="shared" si="371"/>
        <v/>
      </c>
      <c r="Z200" s="20" t="str">
        <f t="shared" si="371"/>
        <v/>
      </c>
      <c r="AA200" s="20" t="str">
        <f t="shared" si="371"/>
        <v/>
      </c>
      <c r="AB200" s="20" t="str">
        <f t="shared" si="371"/>
        <v/>
      </c>
      <c r="AC200" s="20" t="str">
        <f t="shared" si="371"/>
        <v/>
      </c>
      <c r="AD200" s="20" t="str">
        <f t="shared" si="371"/>
        <v/>
      </c>
      <c r="AE200" s="20" t="str">
        <f t="shared" si="371"/>
        <v/>
      </c>
      <c r="AF200" s="20" t="str">
        <f t="shared" si="371"/>
        <v/>
      </c>
      <c r="AG200" s="20" t="str">
        <f t="shared" si="371"/>
        <v/>
      </c>
      <c r="AH200" s="20">
        <f>COUNTIF(C200:AG200,"○")</f>
        <v>0</v>
      </c>
      <c r="AJ200" s="6">
        <f>$AH200</f>
        <v>0</v>
      </c>
      <c r="AK200" s="21"/>
      <c r="AQ200" s="6">
        <f>COUNTIFS(C200:AG200,"○",C199:AG199,$AQ$6)</f>
        <v>0</v>
      </c>
      <c r="AR200" s="6" t="str">
        <f>IF(AH200=0,"",IF(SUM(AQ198:AQ200)/AJ200&lt;0.285,SUM(AQ198:AQ200)/AJ200*AJ200,ROUNDUP(AH200*0.285,0)))</f>
        <v/>
      </c>
      <c r="BY200" s="22"/>
      <c r="BZ200" s="22"/>
    </row>
    <row r="201" spans="1:95" ht="19.5" customHeight="1">
      <c r="A201" s="36" t="s">
        <v>29</v>
      </c>
      <c r="B201" s="20" t="s">
        <v>8</v>
      </c>
      <c r="C201" s="23" t="str">
        <f t="shared" ref="C201:AG201" si="372">IF(C200="","",IF(C199=$AE197,"○",IF(C199=$AF197,"○",IF(C199=$AG197,"○",""))))</f>
        <v/>
      </c>
      <c r="D201" s="23" t="str">
        <f t="shared" si="372"/>
        <v/>
      </c>
      <c r="E201" s="23" t="str">
        <f t="shared" si="372"/>
        <v/>
      </c>
      <c r="F201" s="23" t="str">
        <f t="shared" si="372"/>
        <v/>
      </c>
      <c r="G201" s="23" t="str">
        <f t="shared" si="372"/>
        <v/>
      </c>
      <c r="H201" s="23" t="str">
        <f t="shared" si="372"/>
        <v/>
      </c>
      <c r="I201" s="23" t="str">
        <f t="shared" si="372"/>
        <v/>
      </c>
      <c r="J201" s="23" t="str">
        <f t="shared" si="372"/>
        <v/>
      </c>
      <c r="K201" s="23" t="str">
        <f t="shared" si="372"/>
        <v/>
      </c>
      <c r="L201" s="23" t="str">
        <f t="shared" si="372"/>
        <v/>
      </c>
      <c r="M201" s="23" t="str">
        <f t="shared" si="372"/>
        <v/>
      </c>
      <c r="N201" s="23" t="str">
        <f t="shared" si="372"/>
        <v/>
      </c>
      <c r="O201" s="23" t="str">
        <f t="shared" si="372"/>
        <v/>
      </c>
      <c r="P201" s="23" t="str">
        <f t="shared" si="372"/>
        <v/>
      </c>
      <c r="Q201" s="23" t="str">
        <f t="shared" si="372"/>
        <v/>
      </c>
      <c r="R201" s="23" t="str">
        <f t="shared" si="372"/>
        <v/>
      </c>
      <c r="S201" s="23" t="str">
        <f t="shared" si="372"/>
        <v/>
      </c>
      <c r="T201" s="23" t="str">
        <f t="shared" si="372"/>
        <v/>
      </c>
      <c r="U201" s="23" t="str">
        <f t="shared" si="372"/>
        <v/>
      </c>
      <c r="V201" s="23" t="str">
        <f t="shared" si="372"/>
        <v/>
      </c>
      <c r="W201" s="23" t="str">
        <f t="shared" si="372"/>
        <v/>
      </c>
      <c r="X201" s="23" t="str">
        <f t="shared" si="372"/>
        <v/>
      </c>
      <c r="Y201" s="23" t="str">
        <f t="shared" si="372"/>
        <v/>
      </c>
      <c r="Z201" s="23" t="str">
        <f t="shared" si="372"/>
        <v/>
      </c>
      <c r="AA201" s="23" t="str">
        <f t="shared" si="372"/>
        <v/>
      </c>
      <c r="AB201" s="23" t="str">
        <f t="shared" si="372"/>
        <v/>
      </c>
      <c r="AC201" s="23" t="str">
        <f t="shared" si="372"/>
        <v/>
      </c>
      <c r="AD201" s="23" t="str">
        <f t="shared" si="372"/>
        <v/>
      </c>
      <c r="AE201" s="23" t="str">
        <f t="shared" si="372"/>
        <v/>
      </c>
      <c r="AF201" s="23" t="str">
        <f t="shared" si="372"/>
        <v/>
      </c>
      <c r="AG201" s="23" t="str">
        <f t="shared" si="372"/>
        <v/>
      </c>
      <c r="AH201" s="20">
        <f t="shared" ref="AH201" si="373">COUNTIF(C201:AG201,"○")</f>
        <v>0</v>
      </c>
      <c r="AK201" s="6">
        <f>$AH201</f>
        <v>0</v>
      </c>
      <c r="AU201" s="30" t="str">
        <f>IF($AE$3&lt;A197,"",A197)</f>
        <v/>
      </c>
      <c r="AV201" s="30" t="str">
        <f t="shared" ref="AV201:BZ201" si="374">IF($AE$3&lt;=C198,"",IF(MONTH(C198+1)=MONTH(C198),(C198+1),""))</f>
        <v/>
      </c>
      <c r="AW201" s="30" t="str">
        <f t="shared" si="374"/>
        <v/>
      </c>
      <c r="AX201" s="30" t="str">
        <f t="shared" si="374"/>
        <v/>
      </c>
      <c r="AY201" s="30" t="str">
        <f t="shared" si="374"/>
        <v/>
      </c>
      <c r="AZ201" s="30" t="str">
        <f t="shared" si="374"/>
        <v/>
      </c>
      <c r="BA201" s="30" t="str">
        <f t="shared" si="374"/>
        <v/>
      </c>
      <c r="BB201" s="30" t="str">
        <f t="shared" si="374"/>
        <v/>
      </c>
      <c r="BC201" s="30" t="str">
        <f t="shared" si="374"/>
        <v/>
      </c>
      <c r="BD201" s="30" t="str">
        <f t="shared" si="374"/>
        <v/>
      </c>
      <c r="BE201" s="30" t="str">
        <f t="shared" si="374"/>
        <v/>
      </c>
      <c r="BF201" s="30" t="str">
        <f t="shared" si="374"/>
        <v/>
      </c>
      <c r="BG201" s="30" t="str">
        <f t="shared" si="374"/>
        <v/>
      </c>
      <c r="BH201" s="30" t="str">
        <f t="shared" si="374"/>
        <v/>
      </c>
      <c r="BI201" s="30" t="str">
        <f t="shared" si="374"/>
        <v/>
      </c>
      <c r="BJ201" s="30" t="str">
        <f t="shared" si="374"/>
        <v/>
      </c>
      <c r="BK201" s="30" t="str">
        <f t="shared" si="374"/>
        <v/>
      </c>
      <c r="BL201" s="30" t="str">
        <f t="shared" si="374"/>
        <v/>
      </c>
      <c r="BM201" s="30" t="str">
        <f t="shared" si="374"/>
        <v/>
      </c>
      <c r="BN201" s="30" t="str">
        <f t="shared" si="374"/>
        <v/>
      </c>
      <c r="BO201" s="30" t="str">
        <f t="shared" si="374"/>
        <v/>
      </c>
      <c r="BP201" s="30" t="str">
        <f t="shared" si="374"/>
        <v/>
      </c>
      <c r="BQ201" s="30" t="str">
        <f t="shared" si="374"/>
        <v/>
      </c>
      <c r="BR201" s="30" t="str">
        <f t="shared" si="374"/>
        <v/>
      </c>
      <c r="BS201" s="30" t="str">
        <f t="shared" si="374"/>
        <v/>
      </c>
      <c r="BT201" s="30" t="str">
        <f t="shared" si="374"/>
        <v/>
      </c>
      <c r="BU201" s="30" t="str">
        <f t="shared" si="374"/>
        <v/>
      </c>
      <c r="BV201" s="30" t="str">
        <f t="shared" si="374"/>
        <v/>
      </c>
      <c r="BW201" s="30" t="str">
        <f t="shared" si="374"/>
        <v/>
      </c>
      <c r="BX201" s="30" t="str">
        <f t="shared" si="374"/>
        <v/>
      </c>
      <c r="BY201" s="30" t="str">
        <f t="shared" si="374"/>
        <v/>
      </c>
      <c r="BZ201" s="30" t="str">
        <f t="shared" si="374"/>
        <v/>
      </c>
    </row>
    <row r="202" spans="1:95" ht="19.5" customHeight="1">
      <c r="A202" s="136"/>
      <c r="B202" s="20" t="s">
        <v>9</v>
      </c>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0">
        <f>AH201+COUNTIF(C202:AG202,"○")-COUNTIF(C202:AG202,"✕")</f>
        <v>0</v>
      </c>
      <c r="AL202" s="6">
        <f>$AH202</f>
        <v>0</v>
      </c>
      <c r="AN202" s="6">
        <f>COUNTIF(C202:AG202,"○")</f>
        <v>0</v>
      </c>
      <c r="AO202" s="6">
        <f>COUNTIF(C202:AG202,"✕")</f>
        <v>0</v>
      </c>
      <c r="AU202" s="1" t="str">
        <f t="shared" ref="AU202:BY202" si="375">IF($AF$2="○",IF(C201="○",IF(C202="","○",IF(C202="○","確認","")),IF(C202="○","○",IF(C201="○","",IF(C202="✕","確認","")))),IF(C201="○",IF(C202="","",IF(C202="○","確認","")),IF(C201="○","",IF(C202="✕","確認",""))))</f>
        <v/>
      </c>
      <c r="AV202" s="1" t="str">
        <f t="shared" si="375"/>
        <v/>
      </c>
      <c r="AW202" s="1" t="str">
        <f t="shared" si="375"/>
        <v/>
      </c>
      <c r="AX202" s="1" t="str">
        <f t="shared" si="375"/>
        <v/>
      </c>
      <c r="AY202" s="1" t="str">
        <f t="shared" si="375"/>
        <v/>
      </c>
      <c r="AZ202" s="1" t="str">
        <f t="shared" si="375"/>
        <v/>
      </c>
      <c r="BA202" s="1" t="str">
        <f t="shared" si="375"/>
        <v/>
      </c>
      <c r="BB202" s="1" t="str">
        <f t="shared" si="375"/>
        <v/>
      </c>
      <c r="BC202" s="1" t="str">
        <f t="shared" si="375"/>
        <v/>
      </c>
      <c r="BD202" s="1" t="str">
        <f t="shared" si="375"/>
        <v/>
      </c>
      <c r="BE202" s="1" t="str">
        <f t="shared" si="375"/>
        <v/>
      </c>
      <c r="BF202" s="1" t="str">
        <f t="shared" si="375"/>
        <v/>
      </c>
      <c r="BG202" s="1" t="str">
        <f t="shared" si="375"/>
        <v/>
      </c>
      <c r="BH202" s="1" t="str">
        <f t="shared" si="375"/>
        <v/>
      </c>
      <c r="BI202" s="1" t="str">
        <f t="shared" si="375"/>
        <v/>
      </c>
      <c r="BJ202" s="1" t="str">
        <f t="shared" si="375"/>
        <v/>
      </c>
      <c r="BK202" s="1" t="str">
        <f t="shared" si="375"/>
        <v/>
      </c>
      <c r="BL202" s="1" t="str">
        <f t="shared" si="375"/>
        <v/>
      </c>
      <c r="BM202" s="1" t="str">
        <f t="shared" si="375"/>
        <v/>
      </c>
      <c r="BN202" s="1" t="str">
        <f t="shared" si="375"/>
        <v/>
      </c>
      <c r="BO202" s="1" t="str">
        <f t="shared" si="375"/>
        <v/>
      </c>
      <c r="BP202" s="1" t="str">
        <f t="shared" si="375"/>
        <v/>
      </c>
      <c r="BQ202" s="1" t="str">
        <f t="shared" si="375"/>
        <v/>
      </c>
      <c r="BR202" s="1" t="str">
        <f t="shared" si="375"/>
        <v/>
      </c>
      <c r="BS202" s="1" t="str">
        <f t="shared" si="375"/>
        <v/>
      </c>
      <c r="BT202" s="1" t="str">
        <f t="shared" si="375"/>
        <v/>
      </c>
      <c r="BU202" s="1" t="str">
        <f t="shared" si="375"/>
        <v/>
      </c>
      <c r="BV202" s="1" t="str">
        <f t="shared" si="375"/>
        <v/>
      </c>
      <c r="BW202" s="1" t="str">
        <f t="shared" si="375"/>
        <v/>
      </c>
      <c r="BX202" s="1" t="str">
        <f t="shared" si="375"/>
        <v/>
      </c>
      <c r="BY202" s="1" t="str">
        <f t="shared" si="375"/>
        <v/>
      </c>
    </row>
    <row r="203" spans="1:95" ht="19.5" customHeight="1">
      <c r="A203" s="137"/>
      <c r="B203" s="20" t="s">
        <v>2</v>
      </c>
      <c r="C203" s="23" t="str">
        <f t="shared" ref="C203:AG203" si="376">IF($AF$2="○",IF(C201="○",IF(C202="","○",IF(C202="○","確認","")),IF(C202="○","○",IF(C201="○","",IF(C202="✕","確認","")))),IF(C201="○",IF(C202="","",IF(C202="○","確認","")),IF(C201="○","",IF(C202="✕","確認",""))))</f>
        <v/>
      </c>
      <c r="D203" s="23" t="str">
        <f t="shared" si="376"/>
        <v/>
      </c>
      <c r="E203" s="23" t="str">
        <f t="shared" si="376"/>
        <v/>
      </c>
      <c r="F203" s="23" t="str">
        <f t="shared" si="376"/>
        <v/>
      </c>
      <c r="G203" s="23" t="str">
        <f t="shared" si="376"/>
        <v/>
      </c>
      <c r="H203" s="23" t="str">
        <f t="shared" si="376"/>
        <v/>
      </c>
      <c r="I203" s="23" t="str">
        <f t="shared" si="376"/>
        <v/>
      </c>
      <c r="J203" s="23" t="str">
        <f t="shared" si="376"/>
        <v/>
      </c>
      <c r="K203" s="23" t="str">
        <f t="shared" si="376"/>
        <v/>
      </c>
      <c r="L203" s="23" t="str">
        <f t="shared" si="376"/>
        <v/>
      </c>
      <c r="M203" s="23" t="str">
        <f t="shared" si="376"/>
        <v/>
      </c>
      <c r="N203" s="23" t="str">
        <f t="shared" si="376"/>
        <v/>
      </c>
      <c r="O203" s="23" t="str">
        <f t="shared" si="376"/>
        <v/>
      </c>
      <c r="P203" s="23" t="str">
        <f t="shared" si="376"/>
        <v/>
      </c>
      <c r="Q203" s="23" t="str">
        <f t="shared" si="376"/>
        <v/>
      </c>
      <c r="R203" s="23" t="str">
        <f t="shared" si="376"/>
        <v/>
      </c>
      <c r="S203" s="23" t="str">
        <f t="shared" si="376"/>
        <v/>
      </c>
      <c r="T203" s="23" t="str">
        <f t="shared" si="376"/>
        <v/>
      </c>
      <c r="U203" s="23" t="str">
        <f t="shared" si="376"/>
        <v/>
      </c>
      <c r="V203" s="23" t="str">
        <f t="shared" si="376"/>
        <v/>
      </c>
      <c r="W203" s="23" t="str">
        <f t="shared" si="376"/>
        <v/>
      </c>
      <c r="X203" s="23" t="str">
        <f t="shared" si="376"/>
        <v/>
      </c>
      <c r="Y203" s="23" t="str">
        <f t="shared" si="376"/>
        <v/>
      </c>
      <c r="Z203" s="23" t="str">
        <f t="shared" si="376"/>
        <v/>
      </c>
      <c r="AA203" s="23" t="str">
        <f t="shared" si="376"/>
        <v/>
      </c>
      <c r="AB203" s="23" t="str">
        <f t="shared" si="376"/>
        <v/>
      </c>
      <c r="AC203" s="23" t="str">
        <f t="shared" si="376"/>
        <v/>
      </c>
      <c r="AD203" s="23" t="str">
        <f t="shared" si="376"/>
        <v/>
      </c>
      <c r="AE203" s="23" t="str">
        <f t="shared" si="376"/>
        <v/>
      </c>
      <c r="AF203" s="23" t="str">
        <f t="shared" si="376"/>
        <v/>
      </c>
      <c r="AG203" s="23" t="str">
        <f t="shared" si="376"/>
        <v/>
      </c>
      <c r="AH203" s="20">
        <f t="shared" ref="AH203" si="377">COUNTIF(C203:AG203,"○")</f>
        <v>0</v>
      </c>
      <c r="AM203" s="6">
        <f>$AH203</f>
        <v>0</v>
      </c>
      <c r="AP203" s="6">
        <f>COUNTIF(C203:AG203,"確認")</f>
        <v>0</v>
      </c>
      <c r="AT203" s="6">
        <f>COUNTIF(AU203:BY203,"確認")</f>
        <v>0</v>
      </c>
      <c r="AU203" s="1" t="str">
        <f t="shared" ref="AU203:BY203" si="378">IF(AU202=C203,"","確認")</f>
        <v/>
      </c>
      <c r="AV203" s="1" t="str">
        <f t="shared" si="378"/>
        <v/>
      </c>
      <c r="AW203" s="1" t="str">
        <f t="shared" si="378"/>
        <v/>
      </c>
      <c r="AX203" s="1" t="str">
        <f t="shared" si="378"/>
        <v/>
      </c>
      <c r="AY203" s="1" t="str">
        <f t="shared" si="378"/>
        <v/>
      </c>
      <c r="AZ203" s="1" t="str">
        <f t="shared" si="378"/>
        <v/>
      </c>
      <c r="BA203" s="1" t="str">
        <f t="shared" si="378"/>
        <v/>
      </c>
      <c r="BB203" s="1" t="str">
        <f t="shared" si="378"/>
        <v/>
      </c>
      <c r="BC203" s="1" t="str">
        <f t="shared" si="378"/>
        <v/>
      </c>
      <c r="BD203" s="1" t="str">
        <f t="shared" si="378"/>
        <v/>
      </c>
      <c r="BE203" s="1" t="str">
        <f t="shared" si="378"/>
        <v/>
      </c>
      <c r="BF203" s="1" t="str">
        <f t="shared" si="378"/>
        <v/>
      </c>
      <c r="BG203" s="1" t="str">
        <f t="shared" si="378"/>
        <v/>
      </c>
      <c r="BH203" s="1" t="str">
        <f t="shared" si="378"/>
        <v/>
      </c>
      <c r="BI203" s="1" t="str">
        <f t="shared" si="378"/>
        <v/>
      </c>
      <c r="BJ203" s="1" t="str">
        <f t="shared" si="378"/>
        <v/>
      </c>
      <c r="BK203" s="1" t="str">
        <f t="shared" si="378"/>
        <v/>
      </c>
      <c r="BL203" s="1" t="str">
        <f t="shared" si="378"/>
        <v/>
      </c>
      <c r="BM203" s="1" t="str">
        <f t="shared" si="378"/>
        <v/>
      </c>
      <c r="BN203" s="1" t="str">
        <f t="shared" si="378"/>
        <v/>
      </c>
      <c r="BO203" s="1" t="str">
        <f t="shared" si="378"/>
        <v/>
      </c>
      <c r="BP203" s="1" t="str">
        <f t="shared" si="378"/>
        <v/>
      </c>
      <c r="BQ203" s="1" t="str">
        <f t="shared" si="378"/>
        <v/>
      </c>
      <c r="BR203" s="1" t="str">
        <f t="shared" si="378"/>
        <v/>
      </c>
      <c r="BS203" s="1" t="str">
        <f t="shared" si="378"/>
        <v/>
      </c>
      <c r="BT203" s="1" t="str">
        <f t="shared" si="378"/>
        <v/>
      </c>
      <c r="BU203" s="1" t="str">
        <f t="shared" si="378"/>
        <v/>
      </c>
      <c r="BV203" s="1" t="str">
        <f t="shared" si="378"/>
        <v/>
      </c>
      <c r="BW203" s="1" t="str">
        <f t="shared" si="378"/>
        <v/>
      </c>
      <c r="BX203" s="1" t="str">
        <f t="shared" si="378"/>
        <v/>
      </c>
      <c r="BY203" s="1" t="str">
        <f t="shared" si="378"/>
        <v/>
      </c>
      <c r="BZ203" s="1" t="str">
        <f t="shared" ref="BZ203" si="379">IF($AF$2="○",IF(AH201="○",IF(AH202="","○",IF(AH202="○","確認","")),IF(AH202="○","○",IF(AH201="○","",IF(AH202="✕","確認","")))),IF(AH201="○",IF(AH202="","",IF(AH202="○","確認","")),IF(AH201="○","",IF(AH202="✕","確認",""))))</f>
        <v/>
      </c>
    </row>
    <row r="204" spans="1:95" ht="19.5" customHeight="1">
      <c r="C204" s="129" t="str">
        <f>IF(AH200=0,"",B201)</f>
        <v/>
      </c>
      <c r="D204" s="129"/>
      <c r="E204" s="130" t="str">
        <f>IF(AH200=0,"","週休２日")</f>
        <v/>
      </c>
      <c r="F204" s="130"/>
      <c r="G204" s="130" t="str">
        <f>IF(AH200=0,"",IF(SUM(AQ198:AQ200)/AJ200&lt;0.285,IF(SUM(AQ198:AQ200)/AJ200&lt;=AH201/AH200,"達成","未達成"),IF(AH201/AJ200&gt;=SUM(AQ198:AQ200)/AJ200,"達成","未達成")))</f>
        <v/>
      </c>
      <c r="H204" s="130"/>
      <c r="I204" s="131" t="str">
        <f>IF(AH200=0,"","現場閉所率")</f>
        <v/>
      </c>
      <c r="J204" s="131"/>
      <c r="K204" s="132" t="str">
        <f>IF(AH200=0,"",IF(AH200=0,0,ROUNDDOWN(AH201/AH200,4)))</f>
        <v/>
      </c>
      <c r="L204" s="132"/>
      <c r="N204" s="129" t="str">
        <f>IF(AH200=0,"",B202)</f>
        <v/>
      </c>
      <c r="O204" s="129"/>
      <c r="P204" s="130" t="str">
        <f>IF(AH200=0,"","週休２日")</f>
        <v/>
      </c>
      <c r="Q204" s="130"/>
      <c r="R204" s="130" t="str">
        <f>IF(AH200=0,"",IF(SUM(AQ198:AQ200)/AJ200&lt;0.285,IF(SUM(AQ198:AQ200)/AJ200&lt;=AH202/AH200,"達成","未達成"),IF(AH202/AJ200&gt;=SUM(AQ198:AQ200)/AJ200,"達成","未達成")))</f>
        <v/>
      </c>
      <c r="S204" s="130"/>
      <c r="T204" s="131" t="str">
        <f>IF(AH200=0,"","現場閉所率")</f>
        <v/>
      </c>
      <c r="U204" s="131"/>
      <c r="V204" s="132" t="str">
        <f>IF(AH200=0,"",IF(AH200=0,0,ROUNDDOWN(AH202/AH200,4)))</f>
        <v/>
      </c>
      <c r="W204" s="132"/>
      <c r="X204" s="25"/>
      <c r="Y204" s="129" t="str">
        <f>IF($AF$2="○",IF(AH200=0,"",B203),"")</f>
        <v/>
      </c>
      <c r="Z204" s="129"/>
      <c r="AA204" s="130" t="str">
        <f>IF($AF$2="○",IF(AH200=0,"","週休２日"),"")</f>
        <v/>
      </c>
      <c r="AB204" s="130"/>
      <c r="AC204" s="130" t="str">
        <f>IF($AF$2="○",IF(AH200=0,"",IF(SUM(AQ198:AQ200)/AJ200&lt;0.285,IF(SUM(AQ198:AQ200)/AJ200&lt;=AH203/AH200,"達成","未達成"),IF(AH203/AJ200&gt;=SUM(AQ198:AQ200)/AJ200,"達成","未達成"))),"")</f>
        <v/>
      </c>
      <c r="AD204" s="130"/>
      <c r="AE204" s="131" t="str">
        <f>IF($AF$2="○",IF(AH200=0,"","現場閉所率"),"")</f>
        <v/>
      </c>
      <c r="AF204" s="131"/>
      <c r="AG204" s="132" t="str">
        <f>IF($AF$2="○",IF(AH200=0,"",IF(AH200=0,0,ROUNDDOWN(AH203/AH200,4))),"")</f>
        <v/>
      </c>
      <c r="AH204" s="132"/>
      <c r="AQ204" s="24" t="str">
        <f>IF($AF$2="○",AC204,R204)</f>
        <v/>
      </c>
      <c r="AR204" s="24"/>
      <c r="AT204" s="1" t="str">
        <f>IF(AH200&lt;=0,"",IF((SUM(AQ198:AQ200)/AJ200)&lt;=AH202/AH200,"達成","未達成"))</f>
        <v/>
      </c>
    </row>
    <row r="205" spans="1:95" ht="19.5" customHeight="1">
      <c r="A205" s="101" t="str">
        <f t="shared" ref="A205" si="380">IF(MAX(C198:AG198)=$AE$3,"",IF(MAX(C198:AG198)=0,"",MAX(C198:AG198)+1))</f>
        <v/>
      </c>
      <c r="B205" s="101"/>
      <c r="S205" s="102" t="str">
        <f>IF(COUNTIF(C211:AG211,"確認")&gt;0,"入力確認",IF(AH208=0,IF(SUM(AH209:AH211)=0,"","入力確認"),IF($AF$2="",IF(COUNTIF(C211:AG211,"○")+COUNTIF(C211:AG211,"✕")=0,"","現場閉所 実績表に切替必要"),IF(AT211=0,"","変更手続き確認"))))</f>
        <v/>
      </c>
      <c r="T205" s="102"/>
      <c r="U205" s="102"/>
      <c r="V205" s="102"/>
      <c r="W205" s="102"/>
      <c r="X205" s="102"/>
      <c r="Y205" s="102"/>
      <c r="Z205" s="102"/>
      <c r="AA205" s="133" t="s">
        <v>30</v>
      </c>
      <c r="AB205" s="133"/>
      <c r="AC205" s="133"/>
      <c r="AD205" s="133"/>
      <c r="AE205" s="29" t="str">
        <f t="shared" ref="AE205" si="381">$AQ$7</f>
        <v>土</v>
      </c>
      <c r="AF205" s="29" t="str">
        <f t="shared" ref="AF205" si="382">$AQ$8</f>
        <v>日</v>
      </c>
      <c r="AG205" s="26">
        <f t="shared" ref="AG205" si="383">$AQ$6</f>
        <v>0</v>
      </c>
      <c r="AL205" s="14"/>
      <c r="AM205" s="14"/>
      <c r="AN205" s="14"/>
      <c r="AO205" s="14"/>
      <c r="AP205" s="14"/>
      <c r="AQ205" s="14"/>
    </row>
    <row r="206" spans="1:95" ht="19.5" customHeight="1">
      <c r="A206" s="105" t="s">
        <v>20</v>
      </c>
      <c r="B206" s="106"/>
      <c r="C206" s="15" t="str">
        <f>IF($AE$3&lt;A205,"",A205)</f>
        <v/>
      </c>
      <c r="D206" s="15" t="str">
        <f t="shared" ref="D206:G206" si="384">IF($AE$3&lt;=C206,"",IF(MONTH(C206+1)=MONTH(C206),(C206+1),""))</f>
        <v/>
      </c>
      <c r="E206" s="15" t="str">
        <f t="shared" si="384"/>
        <v/>
      </c>
      <c r="F206" s="15" t="str">
        <f t="shared" si="384"/>
        <v/>
      </c>
      <c r="G206" s="15" t="str">
        <f t="shared" si="384"/>
        <v/>
      </c>
      <c r="H206" s="15" t="str">
        <f>IF($AE$3&lt;=G206,"",IF(MONTH(G206+1)=MONTH(G206),(G206+1),""))</f>
        <v/>
      </c>
      <c r="I206" s="15" t="str">
        <f t="shared" ref="I206:AG206" si="385">IF($AE$3&lt;=H206,"",IF(MONTH(H206+1)=MONTH(H206),(H206+1),""))</f>
        <v/>
      </c>
      <c r="J206" s="15" t="str">
        <f t="shared" si="385"/>
        <v/>
      </c>
      <c r="K206" s="15" t="str">
        <f t="shared" si="385"/>
        <v/>
      </c>
      <c r="L206" s="15" t="str">
        <f t="shared" si="385"/>
        <v/>
      </c>
      <c r="M206" s="15" t="str">
        <f t="shared" si="385"/>
        <v/>
      </c>
      <c r="N206" s="15" t="str">
        <f t="shared" si="385"/>
        <v/>
      </c>
      <c r="O206" s="15" t="str">
        <f t="shared" si="385"/>
        <v/>
      </c>
      <c r="P206" s="15" t="str">
        <f t="shared" si="385"/>
        <v/>
      </c>
      <c r="Q206" s="15" t="str">
        <f t="shared" si="385"/>
        <v/>
      </c>
      <c r="R206" s="15" t="str">
        <f t="shared" si="385"/>
        <v/>
      </c>
      <c r="S206" s="15" t="str">
        <f t="shared" si="385"/>
        <v/>
      </c>
      <c r="T206" s="15" t="str">
        <f t="shared" si="385"/>
        <v/>
      </c>
      <c r="U206" s="15" t="str">
        <f t="shared" si="385"/>
        <v/>
      </c>
      <c r="V206" s="15" t="str">
        <f t="shared" si="385"/>
        <v/>
      </c>
      <c r="W206" s="15" t="str">
        <f t="shared" si="385"/>
        <v/>
      </c>
      <c r="X206" s="15" t="str">
        <f t="shared" si="385"/>
        <v/>
      </c>
      <c r="Y206" s="15" t="str">
        <f t="shared" si="385"/>
        <v/>
      </c>
      <c r="Z206" s="15" t="str">
        <f t="shared" si="385"/>
        <v/>
      </c>
      <c r="AA206" s="15" t="str">
        <f t="shared" si="385"/>
        <v/>
      </c>
      <c r="AB206" s="15" t="str">
        <f t="shared" si="385"/>
        <v/>
      </c>
      <c r="AC206" s="15" t="str">
        <f t="shared" si="385"/>
        <v/>
      </c>
      <c r="AD206" s="15" t="str">
        <f t="shared" si="385"/>
        <v/>
      </c>
      <c r="AE206" s="15" t="str">
        <f t="shared" si="385"/>
        <v/>
      </c>
      <c r="AF206" s="15" t="str">
        <f t="shared" si="385"/>
        <v/>
      </c>
      <c r="AG206" s="15" t="str">
        <f t="shared" si="385"/>
        <v/>
      </c>
      <c r="AH206" s="107" t="s">
        <v>27</v>
      </c>
      <c r="AK206" s="16"/>
      <c r="AQ206" s="6">
        <f>COUNTIFS(C208:AG208,"○",C207:AG207,$AQ$7)</f>
        <v>0</v>
      </c>
      <c r="AT206" s="6">
        <v>1</v>
      </c>
      <c r="AU206" s="6">
        <v>2</v>
      </c>
      <c r="AV206" s="6">
        <v>3</v>
      </c>
      <c r="AW206" s="6">
        <v>4</v>
      </c>
      <c r="AX206" s="6">
        <v>5</v>
      </c>
      <c r="AY206" s="6">
        <v>6</v>
      </c>
      <c r="AZ206" s="6">
        <v>7</v>
      </c>
      <c r="BA206" s="6">
        <v>8</v>
      </c>
      <c r="BB206" s="6">
        <v>9</v>
      </c>
      <c r="BC206" s="6">
        <v>10</v>
      </c>
      <c r="BD206" s="6">
        <v>11</v>
      </c>
      <c r="BE206" s="6">
        <v>12</v>
      </c>
      <c r="BF206" s="6">
        <v>13</v>
      </c>
      <c r="BG206" s="6">
        <v>14</v>
      </c>
      <c r="BH206" s="6">
        <v>15</v>
      </c>
      <c r="BI206" s="6">
        <v>16</v>
      </c>
      <c r="BJ206" s="6">
        <v>17</v>
      </c>
      <c r="BK206" s="6">
        <v>18</v>
      </c>
      <c r="BL206" s="6">
        <v>19</v>
      </c>
      <c r="BM206" s="6">
        <v>20</v>
      </c>
      <c r="BN206" s="6">
        <v>21</v>
      </c>
      <c r="BO206" s="6">
        <v>22</v>
      </c>
      <c r="BP206" s="6">
        <v>23</v>
      </c>
      <c r="BQ206" s="6">
        <v>24</v>
      </c>
      <c r="BR206" s="6">
        <v>25</v>
      </c>
      <c r="BS206" s="6">
        <v>26</v>
      </c>
      <c r="BT206" s="6">
        <v>27</v>
      </c>
      <c r="BU206" s="6">
        <v>28</v>
      </c>
      <c r="BV206" s="6">
        <v>29</v>
      </c>
      <c r="BW206" s="6">
        <v>30</v>
      </c>
      <c r="BX206" s="6">
        <v>31</v>
      </c>
      <c r="BY206" s="6">
        <v>32</v>
      </c>
      <c r="BZ206" s="6">
        <v>33</v>
      </c>
      <c r="CA206" s="6">
        <v>34</v>
      </c>
      <c r="CB206" s="6">
        <v>35</v>
      </c>
      <c r="CC206" s="6">
        <v>36</v>
      </c>
      <c r="CD206" s="6">
        <v>37</v>
      </c>
      <c r="CE206" s="6">
        <v>38</v>
      </c>
      <c r="CF206" s="6">
        <v>39</v>
      </c>
      <c r="CG206" s="6">
        <v>40</v>
      </c>
      <c r="CH206" s="6">
        <v>41</v>
      </c>
      <c r="CI206" s="6">
        <v>42</v>
      </c>
      <c r="CJ206" s="6">
        <v>43</v>
      </c>
      <c r="CK206" s="6">
        <v>44</v>
      </c>
      <c r="CL206" s="6">
        <v>45</v>
      </c>
      <c r="CM206" s="6">
        <v>46</v>
      </c>
      <c r="CN206" s="6">
        <v>47</v>
      </c>
      <c r="CO206" s="6">
        <v>48</v>
      </c>
      <c r="CP206" s="6">
        <v>49</v>
      </c>
      <c r="CQ206" s="6">
        <v>50</v>
      </c>
    </row>
    <row r="207" spans="1:95" ht="19.5" customHeight="1">
      <c r="A207" s="105" t="s">
        <v>28</v>
      </c>
      <c r="B207" s="106"/>
      <c r="C207" s="15" t="str">
        <f>IF(C206="","",TEXT(C206,"AAA"))</f>
        <v/>
      </c>
      <c r="D207" s="15" t="str">
        <f t="shared" ref="D207:AG207" si="386">IF(D206="","",TEXT(D206,"AAA"))</f>
        <v/>
      </c>
      <c r="E207" s="15" t="str">
        <f t="shared" si="386"/>
        <v/>
      </c>
      <c r="F207" s="15" t="str">
        <f t="shared" si="386"/>
        <v/>
      </c>
      <c r="G207" s="15" t="str">
        <f t="shared" si="386"/>
        <v/>
      </c>
      <c r="H207" s="15" t="str">
        <f t="shared" si="386"/>
        <v/>
      </c>
      <c r="I207" s="15" t="str">
        <f t="shared" si="386"/>
        <v/>
      </c>
      <c r="J207" s="15" t="str">
        <f t="shared" si="386"/>
        <v/>
      </c>
      <c r="K207" s="15" t="str">
        <f t="shared" si="386"/>
        <v/>
      </c>
      <c r="L207" s="15" t="str">
        <f t="shared" si="386"/>
        <v/>
      </c>
      <c r="M207" s="15" t="str">
        <f t="shared" si="386"/>
        <v/>
      </c>
      <c r="N207" s="15" t="str">
        <f t="shared" si="386"/>
        <v/>
      </c>
      <c r="O207" s="15" t="str">
        <f t="shared" si="386"/>
        <v/>
      </c>
      <c r="P207" s="15" t="str">
        <f t="shared" si="386"/>
        <v/>
      </c>
      <c r="Q207" s="15" t="str">
        <f t="shared" si="386"/>
        <v/>
      </c>
      <c r="R207" s="15" t="str">
        <f t="shared" si="386"/>
        <v/>
      </c>
      <c r="S207" s="15" t="str">
        <f t="shared" si="386"/>
        <v/>
      </c>
      <c r="T207" s="15" t="str">
        <f t="shared" si="386"/>
        <v/>
      </c>
      <c r="U207" s="15" t="str">
        <f t="shared" si="386"/>
        <v/>
      </c>
      <c r="V207" s="15" t="str">
        <f t="shared" si="386"/>
        <v/>
      </c>
      <c r="W207" s="15" t="str">
        <f t="shared" si="386"/>
        <v/>
      </c>
      <c r="X207" s="15" t="str">
        <f t="shared" si="386"/>
        <v/>
      </c>
      <c r="Y207" s="15" t="str">
        <f t="shared" si="386"/>
        <v/>
      </c>
      <c r="Z207" s="15" t="str">
        <f t="shared" si="386"/>
        <v/>
      </c>
      <c r="AA207" s="15" t="str">
        <f t="shared" si="386"/>
        <v/>
      </c>
      <c r="AB207" s="15" t="str">
        <f t="shared" si="386"/>
        <v/>
      </c>
      <c r="AC207" s="15" t="str">
        <f t="shared" si="386"/>
        <v/>
      </c>
      <c r="AD207" s="15" t="str">
        <f t="shared" si="386"/>
        <v/>
      </c>
      <c r="AE207" s="15" t="str">
        <f t="shared" si="386"/>
        <v/>
      </c>
      <c r="AF207" s="15" t="str">
        <f t="shared" si="386"/>
        <v/>
      </c>
      <c r="AG207" s="15" t="str">
        <f t="shared" si="386"/>
        <v/>
      </c>
      <c r="AH207" s="108"/>
      <c r="AQ207" s="6">
        <f>COUNTIFS(C208:AG208,"○",C207:AG207,$AQ$8)</f>
        <v>0</v>
      </c>
      <c r="AT207" s="17" t="str">
        <f>IF($C206&gt;$E$6,"",IF(MAX($C206:$AG206)&lt;$E$6,"",$E$6))</f>
        <v/>
      </c>
      <c r="AU207" s="18" t="str">
        <f>IF($C206&gt;$H$6,"",IF(MAX($C206:$AG206)&lt;$H$6,"",$H$6))</f>
        <v/>
      </c>
      <c r="AV207" s="18" t="str">
        <f>IF($C206&gt;$K$6,"",IF(MAX($C206:$AG206)&lt;$K$6,"",$K$6))</f>
        <v/>
      </c>
      <c r="AW207" s="18" t="str">
        <f>IF($C206&gt;$N$6,"",IF(MAX($C206:$AG206)&lt;$N$6,"",$N$6))</f>
        <v/>
      </c>
      <c r="AX207" s="18" t="str">
        <f>IF($C206&gt;$Q$6,"",IF(MAX($C206:$AG206)&lt;$Q$6,"",$Q$6))</f>
        <v/>
      </c>
      <c r="AY207" s="18" t="str">
        <f>IF($C206&gt;$T$6,"",IF(MAX($C206:$AG206)&lt;$T$6,"",$T$6))</f>
        <v/>
      </c>
      <c r="AZ207" s="18" t="str">
        <f>IF($C206&gt;$W$6,"",IF(MAX($C206:$AG206)&lt;$W$6,"",$W$6))</f>
        <v/>
      </c>
      <c r="BA207" s="18" t="str">
        <f>IF($C206&gt;$Z$6,"",IF(MAX($C206:$AG206)&lt;$Z$6,"",$Z$6))</f>
        <v/>
      </c>
      <c r="BB207" s="18" t="str">
        <f>IF($C206&gt;$AC$6,"",IF(MAX($C206:$AG206)&lt;$AC$6,"",$AC$6))</f>
        <v/>
      </c>
      <c r="BC207" s="18">
        <f>IF($C206&gt;$AF$6,"",IF(MAX($C206:$AG206)&lt;$AF$6,"",$AF$6))</f>
        <v>0</v>
      </c>
      <c r="BD207" s="18">
        <f>IF($C206&gt;$E$7,"",IF(MAX($C206:$AG206)&lt;$E$7,"",$E$7))</f>
        <v>0</v>
      </c>
      <c r="BE207" s="18">
        <f>IF($C206&gt;$H$7,"",IF(MAX($C206:$AG206)&lt;$H$7,"",$H$7))</f>
        <v>0</v>
      </c>
      <c r="BF207" s="18">
        <f>IF($C206&gt;$K$7,"",IF(MAX($C206:$AG206)&lt;$K$7,"",$K$7))</f>
        <v>0</v>
      </c>
      <c r="BG207" s="18">
        <f>IF($C206&gt;$N$7,"",IF(MAX($C206:$AG206)&lt;$N$7,"",$N$7))</f>
        <v>0</v>
      </c>
      <c r="BH207" s="18">
        <f>IF($C206&gt;$Q$7,"",IF(MAX($C206:$AG206)&lt;$Q$7,"",$Q$7))</f>
        <v>0</v>
      </c>
      <c r="BI207" s="18">
        <f>IF($C206&gt;$T$7,"",IF(MAX($C206:$AG206)&lt;$T$7,"",$T$7))</f>
        <v>0</v>
      </c>
      <c r="BJ207" s="18">
        <f>IF($C206&gt;$W$7,"",IF(MAX($C206:$AG206)&lt;$W$7,"",$W$7))</f>
        <v>0</v>
      </c>
      <c r="BK207" s="18">
        <f>IF($C206&gt;$Z$7,"",IF(MAX($C206:$AG206)&lt;$Z$7,"",$Z$7))</f>
        <v>0</v>
      </c>
      <c r="BL207" s="18">
        <f>IF($C206&gt;$AC$7,"",IF(MAX($C206:$AG206)&lt;$AC$7,"",$AC$7))</f>
        <v>0</v>
      </c>
      <c r="BM207" s="18">
        <f>IF($C206&gt;$AF$7,"",IF(MAX($C206:$AG206)&lt;$AF$7,"",$AF$7))</f>
        <v>0</v>
      </c>
      <c r="BN207" s="18">
        <f>IF($C206&gt;$E$8,"",IF(MAX($C206:$AG206)&lt;$E$8,"",$E$8))</f>
        <v>0</v>
      </c>
      <c r="BO207" s="18">
        <f>IF($C206&gt;$H$8,"",IF(MAX($C206:$AG206)&lt;$H$8,"",$H$8))</f>
        <v>0</v>
      </c>
      <c r="BP207" s="18">
        <f>IF($C206&gt;$K$8,"",IF(MAX($C206:$AG206)&lt;$K$8,"",$K$8))</f>
        <v>0</v>
      </c>
      <c r="BQ207" s="18">
        <f>IF($C206&gt;$N$8,"",IF(MAX($C206:$AG206)&lt;$N$8,"",$N$8))</f>
        <v>0</v>
      </c>
      <c r="BR207" s="18">
        <f>IF($C206&gt;$Q$8,"",IF(MAX($C206:$AG206)&lt;$Q$8,"",$Q$8))</f>
        <v>0</v>
      </c>
      <c r="BS207" s="18">
        <f>IF($C206&gt;$T$8,"",IF(MAX($C206:$AG206)&lt;$T$8,"",$T$8))</f>
        <v>0</v>
      </c>
      <c r="BT207" s="18">
        <f>IF($C206&gt;$W$8,"",IF(MAX($C206:$AG206)&lt;$W$8,"",$W$8))</f>
        <v>0</v>
      </c>
      <c r="BU207" s="18">
        <f>IF($C206&gt;$Z$8,"",IF(MAX($C206:$AG206)&lt;$Z$8,"",$Z$8))</f>
        <v>0</v>
      </c>
      <c r="BV207" s="18">
        <f>IF($C206&gt;$AC$8,"",IF(MAX($C206:$AG206)&lt;$AC$8,"",$AC$8))</f>
        <v>0</v>
      </c>
      <c r="BW207" s="18">
        <f>IF($C206&gt;$AF$8,"",IF(MAX($C206:$AG206)&lt;$AF$8,"",$AF$8))</f>
        <v>0</v>
      </c>
      <c r="BX207" s="18">
        <f>IF($C206&gt;$E$9,"",IF(MAX($C206:$AG206)&lt;$E$9,"",$E$9))</f>
        <v>0</v>
      </c>
      <c r="BY207" s="18">
        <f>IF($C206&gt;$H$9,"",IF(MAX($C206:$AG206)&lt;$H$9,"",$H$9))</f>
        <v>0</v>
      </c>
      <c r="BZ207" s="18">
        <f>IF($C206&gt;$K$9,"",IF(MAX($C206:$AG206)&lt;$K$9,"",$K$9))</f>
        <v>0</v>
      </c>
      <c r="CA207" s="18">
        <f>IF($C206&gt;$N$9,"",IF(MAX($C206:$AG206)&lt;$N$9,"",$N$9))</f>
        <v>0</v>
      </c>
      <c r="CB207" s="18">
        <f>IF($C206&gt;$Q$9,"",IF(MAX($C206:$AG206)&lt;$Q$9,"",$Q$9))</f>
        <v>0</v>
      </c>
      <c r="CC207" s="18">
        <f>IF($C206&gt;$T$9,"",IF(MAX($C206:$AG206)&lt;$T$9,"",$T$9))</f>
        <v>0</v>
      </c>
      <c r="CD207" s="18">
        <f>IF($C206&gt;$W$9,"",IF(MAX($C206:$AG206)&lt;$W$9,"",$W$9))</f>
        <v>0</v>
      </c>
      <c r="CE207" s="18">
        <f>IF($C206&gt;$Z$9,"",IF(MAX($C206:$AG206)&lt;$Z$9,"",$Z$9))</f>
        <v>0</v>
      </c>
      <c r="CF207" s="18">
        <f>IF($C206&gt;$AC$9,"",IF(MAX($C206:$AG206)&lt;$AC$9,"",$AC$9))</f>
        <v>0</v>
      </c>
      <c r="CG207" s="18">
        <f>IF($C206&gt;$AF$9,"",IF(MAX($C206:$AG206)&lt;$AF$9,"",$AF$9))</f>
        <v>0</v>
      </c>
      <c r="CH207" s="18">
        <f>IF($C206&gt;$E$10,"",IF(MAX($C206:$AG206)&lt;$E$10,"",$E$10))</f>
        <v>0</v>
      </c>
      <c r="CI207" s="18">
        <f>IF($C206&gt;$H$10,"",IF(MAX($C206:$AG206)&lt;$H$10,"",$H$10))</f>
        <v>0</v>
      </c>
      <c r="CJ207" s="18">
        <f>IF($C206&gt;$K$10,"",IF(MAX($C206:$AG206)&lt;$K$10,"",$K$10))</f>
        <v>0</v>
      </c>
      <c r="CK207" s="18">
        <f>IF($C206&gt;$N$10,"",IF(MAX($C206:$AG206)&lt;$N$10,"",$N$10))</f>
        <v>0</v>
      </c>
      <c r="CL207" s="18">
        <f>IF($C206&gt;$Q$10,"",IF(MAX($C206:$AG206)&lt;$Q$10,"",$Q$10))</f>
        <v>0</v>
      </c>
      <c r="CM207" s="18">
        <f>IF($C206&gt;$T$10,"",IF(MAX($C206:$AG206)&lt;$T$10,"",$T$10))</f>
        <v>0</v>
      </c>
      <c r="CN207" s="18">
        <f>IF($C206&gt;$W$10,"",IF(MAX($C206:$AG206)&lt;$W$10,"",$W$10))</f>
        <v>0</v>
      </c>
      <c r="CO207" s="18">
        <f>IF($C206&gt;$Z$10,"",IF(MAX($C206:$AG206)&lt;$Z$10,"",$Z$10))</f>
        <v>0</v>
      </c>
      <c r="CP207" s="18">
        <f>IF($C206&gt;$AC$10,"",IF(MAX($C206:$AG206)&lt;$AC$10,"",$AC$10))</f>
        <v>0</v>
      </c>
      <c r="CQ207" s="19">
        <f>IF($C206&gt;$AF$10,"",IF(MAX($C206:$AG206)&lt;$AF$10,"",$AF$10))</f>
        <v>0</v>
      </c>
    </row>
    <row r="208" spans="1:95" ht="19.5" customHeight="1">
      <c r="A208" s="134" t="s">
        <v>7</v>
      </c>
      <c r="B208" s="135"/>
      <c r="C208" s="20" t="str">
        <f t="shared" ref="C208:AG208" si="387">IF(C206="","",IF($D$5&lt;=C206,IF($L$5&gt;=C206,IF(COUNT(MATCH(C206,$AT207:$CQ207,0))&gt;0,"","○"),""),""))</f>
        <v/>
      </c>
      <c r="D208" s="20" t="str">
        <f t="shared" si="387"/>
        <v/>
      </c>
      <c r="E208" s="20" t="str">
        <f t="shared" si="387"/>
        <v/>
      </c>
      <c r="F208" s="20" t="str">
        <f t="shared" si="387"/>
        <v/>
      </c>
      <c r="G208" s="20" t="str">
        <f t="shared" si="387"/>
        <v/>
      </c>
      <c r="H208" s="20" t="str">
        <f t="shared" si="387"/>
        <v/>
      </c>
      <c r="I208" s="20" t="str">
        <f t="shared" si="387"/>
        <v/>
      </c>
      <c r="J208" s="20" t="str">
        <f t="shared" si="387"/>
        <v/>
      </c>
      <c r="K208" s="20" t="str">
        <f t="shared" si="387"/>
        <v/>
      </c>
      <c r="L208" s="20" t="str">
        <f t="shared" si="387"/>
        <v/>
      </c>
      <c r="M208" s="20" t="str">
        <f t="shared" si="387"/>
        <v/>
      </c>
      <c r="N208" s="20" t="str">
        <f t="shared" si="387"/>
        <v/>
      </c>
      <c r="O208" s="20" t="str">
        <f t="shared" si="387"/>
        <v/>
      </c>
      <c r="P208" s="20" t="str">
        <f t="shared" si="387"/>
        <v/>
      </c>
      <c r="Q208" s="20" t="str">
        <f t="shared" si="387"/>
        <v/>
      </c>
      <c r="R208" s="20" t="str">
        <f t="shared" si="387"/>
        <v/>
      </c>
      <c r="S208" s="20" t="str">
        <f t="shared" si="387"/>
        <v/>
      </c>
      <c r="T208" s="20" t="str">
        <f t="shared" si="387"/>
        <v/>
      </c>
      <c r="U208" s="20" t="str">
        <f t="shared" si="387"/>
        <v/>
      </c>
      <c r="V208" s="20" t="str">
        <f t="shared" si="387"/>
        <v/>
      </c>
      <c r="W208" s="20" t="str">
        <f t="shared" si="387"/>
        <v/>
      </c>
      <c r="X208" s="20" t="str">
        <f t="shared" si="387"/>
        <v/>
      </c>
      <c r="Y208" s="20" t="str">
        <f t="shared" si="387"/>
        <v/>
      </c>
      <c r="Z208" s="20" t="str">
        <f t="shared" si="387"/>
        <v/>
      </c>
      <c r="AA208" s="20" t="str">
        <f t="shared" si="387"/>
        <v/>
      </c>
      <c r="AB208" s="20" t="str">
        <f t="shared" si="387"/>
        <v/>
      </c>
      <c r="AC208" s="20" t="str">
        <f t="shared" si="387"/>
        <v/>
      </c>
      <c r="AD208" s="20" t="str">
        <f t="shared" si="387"/>
        <v/>
      </c>
      <c r="AE208" s="20" t="str">
        <f t="shared" si="387"/>
        <v/>
      </c>
      <c r="AF208" s="20" t="str">
        <f t="shared" si="387"/>
        <v/>
      </c>
      <c r="AG208" s="20" t="str">
        <f t="shared" si="387"/>
        <v/>
      </c>
      <c r="AH208" s="20">
        <f>COUNTIF(C208:AG208,"○")</f>
        <v>0</v>
      </c>
      <c r="AJ208" s="6">
        <f>$AH208</f>
        <v>0</v>
      </c>
      <c r="AK208" s="21"/>
      <c r="AQ208" s="6">
        <f>COUNTIFS(C208:AG208,"○",C207:AG207,$AQ$6)</f>
        <v>0</v>
      </c>
      <c r="AR208" s="6" t="str">
        <f>IF(AH208=0,"",IF(SUM(AQ206:AQ208)/AJ208&lt;0.285,SUM(AQ206:AQ208)/AJ208*AJ208,ROUNDUP(AH208*0.285,0)))</f>
        <v/>
      </c>
      <c r="BY208" s="22"/>
      <c r="BZ208" s="22"/>
    </row>
    <row r="209" spans="1:95" ht="19.5" customHeight="1">
      <c r="A209" s="36" t="s">
        <v>29</v>
      </c>
      <c r="B209" s="20" t="s">
        <v>8</v>
      </c>
      <c r="C209" s="23" t="str">
        <f t="shared" ref="C209:AG209" si="388">IF(C208="","",IF(C207=$AE205,"○",IF(C207=$AF205,"○",IF(C207=$AG205,"○",""))))</f>
        <v/>
      </c>
      <c r="D209" s="23" t="str">
        <f t="shared" si="388"/>
        <v/>
      </c>
      <c r="E209" s="23" t="str">
        <f t="shared" si="388"/>
        <v/>
      </c>
      <c r="F209" s="23" t="str">
        <f t="shared" si="388"/>
        <v/>
      </c>
      <c r="G209" s="23" t="str">
        <f t="shared" si="388"/>
        <v/>
      </c>
      <c r="H209" s="23" t="str">
        <f t="shared" si="388"/>
        <v/>
      </c>
      <c r="I209" s="23" t="str">
        <f t="shared" si="388"/>
        <v/>
      </c>
      <c r="J209" s="23" t="str">
        <f t="shared" si="388"/>
        <v/>
      </c>
      <c r="K209" s="23" t="str">
        <f t="shared" si="388"/>
        <v/>
      </c>
      <c r="L209" s="23" t="str">
        <f t="shared" si="388"/>
        <v/>
      </c>
      <c r="M209" s="23" t="str">
        <f t="shared" si="388"/>
        <v/>
      </c>
      <c r="N209" s="23" t="str">
        <f t="shared" si="388"/>
        <v/>
      </c>
      <c r="O209" s="23" t="str">
        <f t="shared" si="388"/>
        <v/>
      </c>
      <c r="P209" s="23" t="str">
        <f t="shared" si="388"/>
        <v/>
      </c>
      <c r="Q209" s="23" t="str">
        <f t="shared" si="388"/>
        <v/>
      </c>
      <c r="R209" s="23" t="str">
        <f t="shared" si="388"/>
        <v/>
      </c>
      <c r="S209" s="23" t="str">
        <f t="shared" si="388"/>
        <v/>
      </c>
      <c r="T209" s="23" t="str">
        <f t="shared" si="388"/>
        <v/>
      </c>
      <c r="U209" s="23" t="str">
        <f t="shared" si="388"/>
        <v/>
      </c>
      <c r="V209" s="23" t="str">
        <f t="shared" si="388"/>
        <v/>
      </c>
      <c r="W209" s="23" t="str">
        <f t="shared" si="388"/>
        <v/>
      </c>
      <c r="X209" s="23" t="str">
        <f t="shared" si="388"/>
        <v/>
      </c>
      <c r="Y209" s="23" t="str">
        <f t="shared" si="388"/>
        <v/>
      </c>
      <c r="Z209" s="23" t="str">
        <f t="shared" si="388"/>
        <v/>
      </c>
      <c r="AA209" s="23" t="str">
        <f t="shared" si="388"/>
        <v/>
      </c>
      <c r="AB209" s="23" t="str">
        <f t="shared" si="388"/>
        <v/>
      </c>
      <c r="AC209" s="23" t="str">
        <f t="shared" si="388"/>
        <v/>
      </c>
      <c r="AD209" s="23" t="str">
        <f t="shared" si="388"/>
        <v/>
      </c>
      <c r="AE209" s="23" t="str">
        <f t="shared" si="388"/>
        <v/>
      </c>
      <c r="AF209" s="23" t="str">
        <f t="shared" si="388"/>
        <v/>
      </c>
      <c r="AG209" s="23" t="str">
        <f t="shared" si="388"/>
        <v/>
      </c>
      <c r="AH209" s="20">
        <f t="shared" ref="AH209" si="389">COUNTIF(C209:AG209,"○")</f>
        <v>0</v>
      </c>
      <c r="AK209" s="6">
        <f>$AH209</f>
        <v>0</v>
      </c>
      <c r="AU209" s="30" t="str">
        <f>IF($AE$3&lt;A205,"",A205)</f>
        <v/>
      </c>
      <c r="AV209" s="30" t="str">
        <f t="shared" ref="AV209:BZ209" si="390">IF($AE$3&lt;=C206,"",IF(MONTH(C206+1)=MONTH(C206),(C206+1),""))</f>
        <v/>
      </c>
      <c r="AW209" s="30" t="str">
        <f t="shared" si="390"/>
        <v/>
      </c>
      <c r="AX209" s="30" t="str">
        <f t="shared" si="390"/>
        <v/>
      </c>
      <c r="AY209" s="30" t="str">
        <f t="shared" si="390"/>
        <v/>
      </c>
      <c r="AZ209" s="30" t="str">
        <f t="shared" si="390"/>
        <v/>
      </c>
      <c r="BA209" s="30" t="str">
        <f t="shared" si="390"/>
        <v/>
      </c>
      <c r="BB209" s="30" t="str">
        <f t="shared" si="390"/>
        <v/>
      </c>
      <c r="BC209" s="30" t="str">
        <f t="shared" si="390"/>
        <v/>
      </c>
      <c r="BD209" s="30" t="str">
        <f t="shared" si="390"/>
        <v/>
      </c>
      <c r="BE209" s="30" t="str">
        <f t="shared" si="390"/>
        <v/>
      </c>
      <c r="BF209" s="30" t="str">
        <f t="shared" si="390"/>
        <v/>
      </c>
      <c r="BG209" s="30" t="str">
        <f t="shared" si="390"/>
        <v/>
      </c>
      <c r="BH209" s="30" t="str">
        <f t="shared" si="390"/>
        <v/>
      </c>
      <c r="BI209" s="30" t="str">
        <f t="shared" si="390"/>
        <v/>
      </c>
      <c r="BJ209" s="30" t="str">
        <f t="shared" si="390"/>
        <v/>
      </c>
      <c r="BK209" s="30" t="str">
        <f t="shared" si="390"/>
        <v/>
      </c>
      <c r="BL209" s="30" t="str">
        <f t="shared" si="390"/>
        <v/>
      </c>
      <c r="BM209" s="30" t="str">
        <f t="shared" si="390"/>
        <v/>
      </c>
      <c r="BN209" s="30" t="str">
        <f t="shared" si="390"/>
        <v/>
      </c>
      <c r="BO209" s="30" t="str">
        <f t="shared" si="390"/>
        <v/>
      </c>
      <c r="BP209" s="30" t="str">
        <f t="shared" si="390"/>
        <v/>
      </c>
      <c r="BQ209" s="30" t="str">
        <f t="shared" si="390"/>
        <v/>
      </c>
      <c r="BR209" s="30" t="str">
        <f t="shared" si="390"/>
        <v/>
      </c>
      <c r="BS209" s="30" t="str">
        <f t="shared" si="390"/>
        <v/>
      </c>
      <c r="BT209" s="30" t="str">
        <f t="shared" si="390"/>
        <v/>
      </c>
      <c r="BU209" s="30" t="str">
        <f t="shared" si="390"/>
        <v/>
      </c>
      <c r="BV209" s="30" t="str">
        <f t="shared" si="390"/>
        <v/>
      </c>
      <c r="BW209" s="30" t="str">
        <f t="shared" si="390"/>
        <v/>
      </c>
      <c r="BX209" s="30" t="str">
        <f t="shared" si="390"/>
        <v/>
      </c>
      <c r="BY209" s="30" t="str">
        <f t="shared" si="390"/>
        <v/>
      </c>
      <c r="BZ209" s="30" t="str">
        <f t="shared" si="390"/>
        <v/>
      </c>
    </row>
    <row r="210" spans="1:95" ht="19.5" customHeight="1">
      <c r="A210" s="136"/>
      <c r="B210" s="20" t="s">
        <v>9</v>
      </c>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0">
        <f>AH209+COUNTIF(C210:AG210,"○")-COUNTIF(C210:AG210,"✕")</f>
        <v>0</v>
      </c>
      <c r="AL210" s="6">
        <f>$AH210</f>
        <v>0</v>
      </c>
      <c r="AN210" s="6">
        <f>COUNTIF(C210:AG210,"○")</f>
        <v>0</v>
      </c>
      <c r="AO210" s="6">
        <f>COUNTIF(C210:AG210,"✕")</f>
        <v>0</v>
      </c>
      <c r="AU210" s="1" t="str">
        <f t="shared" ref="AU210:BY210" si="391">IF($AF$2="○",IF(C209="○",IF(C210="","○",IF(C210="○","確認","")),IF(C210="○","○",IF(C209="○","",IF(C210="✕","確認","")))),IF(C209="○",IF(C210="","",IF(C210="○","確認","")),IF(C209="○","",IF(C210="✕","確認",""))))</f>
        <v/>
      </c>
      <c r="AV210" s="1" t="str">
        <f t="shared" si="391"/>
        <v/>
      </c>
      <c r="AW210" s="1" t="str">
        <f t="shared" si="391"/>
        <v/>
      </c>
      <c r="AX210" s="1" t="str">
        <f t="shared" si="391"/>
        <v/>
      </c>
      <c r="AY210" s="1" t="str">
        <f t="shared" si="391"/>
        <v/>
      </c>
      <c r="AZ210" s="1" t="str">
        <f t="shared" si="391"/>
        <v/>
      </c>
      <c r="BA210" s="1" t="str">
        <f t="shared" si="391"/>
        <v/>
      </c>
      <c r="BB210" s="1" t="str">
        <f t="shared" si="391"/>
        <v/>
      </c>
      <c r="BC210" s="1" t="str">
        <f t="shared" si="391"/>
        <v/>
      </c>
      <c r="BD210" s="1" t="str">
        <f t="shared" si="391"/>
        <v/>
      </c>
      <c r="BE210" s="1" t="str">
        <f t="shared" si="391"/>
        <v/>
      </c>
      <c r="BF210" s="1" t="str">
        <f t="shared" si="391"/>
        <v/>
      </c>
      <c r="BG210" s="1" t="str">
        <f t="shared" si="391"/>
        <v/>
      </c>
      <c r="BH210" s="1" t="str">
        <f t="shared" si="391"/>
        <v/>
      </c>
      <c r="BI210" s="1" t="str">
        <f t="shared" si="391"/>
        <v/>
      </c>
      <c r="BJ210" s="1" t="str">
        <f t="shared" si="391"/>
        <v/>
      </c>
      <c r="BK210" s="1" t="str">
        <f t="shared" si="391"/>
        <v/>
      </c>
      <c r="BL210" s="1" t="str">
        <f t="shared" si="391"/>
        <v/>
      </c>
      <c r="BM210" s="1" t="str">
        <f t="shared" si="391"/>
        <v/>
      </c>
      <c r="BN210" s="1" t="str">
        <f t="shared" si="391"/>
        <v/>
      </c>
      <c r="BO210" s="1" t="str">
        <f t="shared" si="391"/>
        <v/>
      </c>
      <c r="BP210" s="1" t="str">
        <f t="shared" si="391"/>
        <v/>
      </c>
      <c r="BQ210" s="1" t="str">
        <f t="shared" si="391"/>
        <v/>
      </c>
      <c r="BR210" s="1" t="str">
        <f t="shared" si="391"/>
        <v/>
      </c>
      <c r="BS210" s="1" t="str">
        <f t="shared" si="391"/>
        <v/>
      </c>
      <c r="BT210" s="1" t="str">
        <f t="shared" si="391"/>
        <v/>
      </c>
      <c r="BU210" s="1" t="str">
        <f t="shared" si="391"/>
        <v/>
      </c>
      <c r="BV210" s="1" t="str">
        <f t="shared" si="391"/>
        <v/>
      </c>
      <c r="BW210" s="1" t="str">
        <f t="shared" si="391"/>
        <v/>
      </c>
      <c r="BX210" s="1" t="str">
        <f t="shared" si="391"/>
        <v/>
      </c>
      <c r="BY210" s="1" t="str">
        <f t="shared" si="391"/>
        <v/>
      </c>
    </row>
    <row r="211" spans="1:95" ht="19.5" customHeight="1">
      <c r="A211" s="137"/>
      <c r="B211" s="20" t="s">
        <v>2</v>
      </c>
      <c r="C211" s="23" t="str">
        <f t="shared" ref="C211:AG211" si="392">IF($AF$2="○",IF(C209="○",IF(C210="","○",IF(C210="○","確認","")),IF(C210="○","○",IF(C209="○","",IF(C210="✕","確認","")))),IF(C209="○",IF(C210="","",IF(C210="○","確認","")),IF(C209="○","",IF(C210="✕","確認",""))))</f>
        <v/>
      </c>
      <c r="D211" s="23" t="str">
        <f t="shared" si="392"/>
        <v/>
      </c>
      <c r="E211" s="23" t="str">
        <f t="shared" si="392"/>
        <v/>
      </c>
      <c r="F211" s="23" t="str">
        <f t="shared" si="392"/>
        <v/>
      </c>
      <c r="G211" s="23" t="str">
        <f t="shared" si="392"/>
        <v/>
      </c>
      <c r="H211" s="23" t="str">
        <f t="shared" si="392"/>
        <v/>
      </c>
      <c r="I211" s="23" t="str">
        <f t="shared" si="392"/>
        <v/>
      </c>
      <c r="J211" s="23" t="str">
        <f t="shared" si="392"/>
        <v/>
      </c>
      <c r="K211" s="23" t="str">
        <f t="shared" si="392"/>
        <v/>
      </c>
      <c r="L211" s="23" t="str">
        <f t="shared" si="392"/>
        <v/>
      </c>
      <c r="M211" s="23" t="str">
        <f t="shared" si="392"/>
        <v/>
      </c>
      <c r="N211" s="23" t="str">
        <f t="shared" si="392"/>
        <v/>
      </c>
      <c r="O211" s="23" t="str">
        <f t="shared" si="392"/>
        <v/>
      </c>
      <c r="P211" s="23" t="str">
        <f t="shared" si="392"/>
        <v/>
      </c>
      <c r="Q211" s="23" t="str">
        <f t="shared" si="392"/>
        <v/>
      </c>
      <c r="R211" s="23" t="str">
        <f t="shared" si="392"/>
        <v/>
      </c>
      <c r="S211" s="23" t="str">
        <f t="shared" si="392"/>
        <v/>
      </c>
      <c r="T211" s="23" t="str">
        <f t="shared" si="392"/>
        <v/>
      </c>
      <c r="U211" s="23" t="str">
        <f t="shared" si="392"/>
        <v/>
      </c>
      <c r="V211" s="23" t="str">
        <f t="shared" si="392"/>
        <v/>
      </c>
      <c r="W211" s="23" t="str">
        <f t="shared" si="392"/>
        <v/>
      </c>
      <c r="X211" s="23" t="str">
        <f t="shared" si="392"/>
        <v/>
      </c>
      <c r="Y211" s="23" t="str">
        <f t="shared" si="392"/>
        <v/>
      </c>
      <c r="Z211" s="23" t="str">
        <f t="shared" si="392"/>
        <v/>
      </c>
      <c r="AA211" s="23" t="str">
        <f t="shared" si="392"/>
        <v/>
      </c>
      <c r="AB211" s="23" t="str">
        <f t="shared" si="392"/>
        <v/>
      </c>
      <c r="AC211" s="23" t="str">
        <f t="shared" si="392"/>
        <v/>
      </c>
      <c r="AD211" s="23" t="str">
        <f t="shared" si="392"/>
        <v/>
      </c>
      <c r="AE211" s="23" t="str">
        <f t="shared" si="392"/>
        <v/>
      </c>
      <c r="AF211" s="23" t="str">
        <f t="shared" si="392"/>
        <v/>
      </c>
      <c r="AG211" s="23" t="str">
        <f t="shared" si="392"/>
        <v/>
      </c>
      <c r="AH211" s="20">
        <f t="shared" ref="AH211" si="393">COUNTIF(C211:AG211,"○")</f>
        <v>0</v>
      </c>
      <c r="AM211" s="6">
        <f>$AH211</f>
        <v>0</v>
      </c>
      <c r="AP211" s="6">
        <f>COUNTIF(C211:AG211,"確認")</f>
        <v>0</v>
      </c>
      <c r="AT211" s="6">
        <f>COUNTIF(AU211:BY211,"確認")</f>
        <v>0</v>
      </c>
      <c r="AU211" s="1" t="str">
        <f t="shared" ref="AU211:BY211" si="394">IF(AU210=C211,"","確認")</f>
        <v/>
      </c>
      <c r="AV211" s="1" t="str">
        <f t="shared" si="394"/>
        <v/>
      </c>
      <c r="AW211" s="1" t="str">
        <f t="shared" si="394"/>
        <v/>
      </c>
      <c r="AX211" s="1" t="str">
        <f t="shared" si="394"/>
        <v/>
      </c>
      <c r="AY211" s="1" t="str">
        <f t="shared" si="394"/>
        <v/>
      </c>
      <c r="AZ211" s="1" t="str">
        <f t="shared" si="394"/>
        <v/>
      </c>
      <c r="BA211" s="1" t="str">
        <f t="shared" si="394"/>
        <v/>
      </c>
      <c r="BB211" s="1" t="str">
        <f t="shared" si="394"/>
        <v/>
      </c>
      <c r="BC211" s="1" t="str">
        <f t="shared" si="394"/>
        <v/>
      </c>
      <c r="BD211" s="1" t="str">
        <f t="shared" si="394"/>
        <v/>
      </c>
      <c r="BE211" s="1" t="str">
        <f t="shared" si="394"/>
        <v/>
      </c>
      <c r="BF211" s="1" t="str">
        <f t="shared" si="394"/>
        <v/>
      </c>
      <c r="BG211" s="1" t="str">
        <f t="shared" si="394"/>
        <v/>
      </c>
      <c r="BH211" s="1" t="str">
        <f t="shared" si="394"/>
        <v/>
      </c>
      <c r="BI211" s="1" t="str">
        <f t="shared" si="394"/>
        <v/>
      </c>
      <c r="BJ211" s="1" t="str">
        <f t="shared" si="394"/>
        <v/>
      </c>
      <c r="BK211" s="1" t="str">
        <f t="shared" si="394"/>
        <v/>
      </c>
      <c r="BL211" s="1" t="str">
        <f t="shared" si="394"/>
        <v/>
      </c>
      <c r="BM211" s="1" t="str">
        <f t="shared" si="394"/>
        <v/>
      </c>
      <c r="BN211" s="1" t="str">
        <f t="shared" si="394"/>
        <v/>
      </c>
      <c r="BO211" s="1" t="str">
        <f t="shared" si="394"/>
        <v/>
      </c>
      <c r="BP211" s="1" t="str">
        <f t="shared" si="394"/>
        <v/>
      </c>
      <c r="BQ211" s="1" t="str">
        <f t="shared" si="394"/>
        <v/>
      </c>
      <c r="BR211" s="1" t="str">
        <f t="shared" si="394"/>
        <v/>
      </c>
      <c r="BS211" s="1" t="str">
        <f t="shared" si="394"/>
        <v/>
      </c>
      <c r="BT211" s="1" t="str">
        <f t="shared" si="394"/>
        <v/>
      </c>
      <c r="BU211" s="1" t="str">
        <f t="shared" si="394"/>
        <v/>
      </c>
      <c r="BV211" s="1" t="str">
        <f t="shared" si="394"/>
        <v/>
      </c>
      <c r="BW211" s="1" t="str">
        <f t="shared" si="394"/>
        <v/>
      </c>
      <c r="BX211" s="1" t="str">
        <f t="shared" si="394"/>
        <v/>
      </c>
      <c r="BY211" s="1" t="str">
        <f t="shared" si="394"/>
        <v/>
      </c>
      <c r="BZ211" s="1" t="str">
        <f t="shared" ref="BZ211" si="395">IF($AF$2="○",IF(AH209="○",IF(AH210="","○",IF(AH210="○","確認","")),IF(AH210="○","○",IF(AH209="○","",IF(AH210="✕","確認","")))),IF(AH209="○",IF(AH210="","",IF(AH210="○","確認","")),IF(AH209="○","",IF(AH210="✕","確認",""))))</f>
        <v/>
      </c>
    </row>
    <row r="212" spans="1:95" ht="19.5" customHeight="1">
      <c r="C212" s="129" t="str">
        <f>IF(AH208=0,"",B209)</f>
        <v/>
      </c>
      <c r="D212" s="129"/>
      <c r="E212" s="130" t="str">
        <f>IF(AH208=0,"","週休２日")</f>
        <v/>
      </c>
      <c r="F212" s="130"/>
      <c r="G212" s="130" t="str">
        <f>IF(AH208=0,"",IF(SUM(AQ206:AQ208)/AJ208&lt;0.285,IF(SUM(AQ206:AQ208)/AJ208&lt;=AH209/AH208,"達成","未達成"),IF(AH209/AJ208&gt;=SUM(AQ206:AQ208)/AJ208,"達成","未達成")))</f>
        <v/>
      </c>
      <c r="H212" s="130"/>
      <c r="I212" s="131" t="str">
        <f>IF(AH208=0,"","現場閉所率")</f>
        <v/>
      </c>
      <c r="J212" s="131"/>
      <c r="K212" s="132" t="str">
        <f>IF(AH208=0,"",IF(AH208=0,0,ROUNDDOWN(AH209/AH208,4)))</f>
        <v/>
      </c>
      <c r="L212" s="132"/>
      <c r="N212" s="129" t="str">
        <f>IF(AH208=0,"",B210)</f>
        <v/>
      </c>
      <c r="O212" s="129"/>
      <c r="P212" s="130" t="str">
        <f>IF(AH208=0,"","週休２日")</f>
        <v/>
      </c>
      <c r="Q212" s="130"/>
      <c r="R212" s="130" t="str">
        <f>IF(AH208=0,"",IF(SUM(AQ206:AQ208)/AJ208&lt;0.285,IF(SUM(AQ206:AQ208)/AJ208&lt;=AH210/AH208,"達成","未達成"),IF(AH210/AJ208&gt;=SUM(AQ206:AQ208)/AJ208,"達成","未達成")))</f>
        <v/>
      </c>
      <c r="S212" s="130"/>
      <c r="T212" s="131" t="str">
        <f>IF(AH208=0,"","現場閉所率")</f>
        <v/>
      </c>
      <c r="U212" s="131"/>
      <c r="V212" s="132" t="str">
        <f>IF(AH208=0,"",IF(AH208=0,0,ROUNDDOWN(AH210/AH208,4)))</f>
        <v/>
      </c>
      <c r="W212" s="132"/>
      <c r="X212" s="25"/>
      <c r="Y212" s="129" t="str">
        <f>IF($AF$2="○",IF(AH208=0,"",B211),"")</f>
        <v/>
      </c>
      <c r="Z212" s="129"/>
      <c r="AA212" s="130" t="str">
        <f>IF($AF$2="○",IF(AH208=0,"","週休２日"),"")</f>
        <v/>
      </c>
      <c r="AB212" s="130"/>
      <c r="AC212" s="130" t="str">
        <f>IF($AF$2="○",IF(AH208=0,"",IF(SUM(AQ206:AQ208)/AJ208&lt;0.285,IF(SUM(AQ206:AQ208)/AJ208&lt;=AH211/AH208,"達成","未達成"),IF(AH211/AJ208&gt;=SUM(AQ206:AQ208)/AJ208,"達成","未達成"))),"")</f>
        <v/>
      </c>
      <c r="AD212" s="130"/>
      <c r="AE212" s="131" t="str">
        <f>IF($AF$2="○",IF(AH208=0,"","現場閉所率"),"")</f>
        <v/>
      </c>
      <c r="AF212" s="131"/>
      <c r="AG212" s="132" t="str">
        <f>IF($AF$2="○",IF(AH208=0,"",IF(AH208=0,0,ROUNDDOWN(AH211/AH208,4))),"")</f>
        <v/>
      </c>
      <c r="AH212" s="132"/>
      <c r="AQ212" s="24" t="str">
        <f>IF($AF$2="○",AC212,R212)</f>
        <v/>
      </c>
      <c r="AR212" s="24"/>
      <c r="AT212" s="1" t="str">
        <f>IF(AH208&lt;=0,"",IF((SUM(AQ206:AQ208)/AJ208)&lt;=AH210/AH208,"達成","未達成"))</f>
        <v/>
      </c>
    </row>
    <row r="213" spans="1:95" ht="19.5" customHeight="1">
      <c r="A213" s="101" t="str">
        <f t="shared" ref="A213" si="396">IF(MAX(C206:AG206)=$AE$3,"",IF(MAX(C206:AG206)=0,"",MAX(C206:AG206)+1))</f>
        <v/>
      </c>
      <c r="B213" s="101"/>
      <c r="S213" s="102" t="str">
        <f>IF(COUNTIF(C219:AG219,"確認")&gt;0,"入力確認",IF(AH216=0,IF(SUM(AH217:AH219)=0,"","入力確認"),IF($AF$2="",IF(COUNTIF(C219:AG219,"○")+COUNTIF(C219:AG219,"✕")=0,"","現場閉所 実績表に切替必要"),IF(AT219=0,"","変更手続き確認"))))</f>
        <v/>
      </c>
      <c r="T213" s="102"/>
      <c r="U213" s="102"/>
      <c r="V213" s="102"/>
      <c r="W213" s="102"/>
      <c r="X213" s="102"/>
      <c r="Y213" s="102"/>
      <c r="Z213" s="102"/>
      <c r="AA213" s="133" t="s">
        <v>30</v>
      </c>
      <c r="AB213" s="133"/>
      <c r="AC213" s="133"/>
      <c r="AD213" s="133"/>
      <c r="AE213" s="29" t="str">
        <f t="shared" ref="AE213" si="397">$AQ$7</f>
        <v>土</v>
      </c>
      <c r="AF213" s="29" t="str">
        <f t="shared" ref="AF213" si="398">$AQ$8</f>
        <v>日</v>
      </c>
      <c r="AG213" s="26">
        <f t="shared" ref="AG213" si="399">$AQ$6</f>
        <v>0</v>
      </c>
      <c r="AL213" s="14"/>
      <c r="AM213" s="14"/>
      <c r="AN213" s="14"/>
      <c r="AO213" s="14"/>
      <c r="AP213" s="14"/>
      <c r="AQ213" s="14"/>
    </row>
    <row r="214" spans="1:95" ht="19.5" customHeight="1">
      <c r="A214" s="105" t="s">
        <v>20</v>
      </c>
      <c r="B214" s="106"/>
      <c r="C214" s="15" t="str">
        <f>IF($AE$3&lt;A213,"",A213)</f>
        <v/>
      </c>
      <c r="D214" s="15" t="str">
        <f t="shared" ref="D214:G214" si="400">IF($AE$3&lt;=C214,"",IF(MONTH(C214+1)=MONTH(C214),(C214+1),""))</f>
        <v/>
      </c>
      <c r="E214" s="15" t="str">
        <f t="shared" si="400"/>
        <v/>
      </c>
      <c r="F214" s="15" t="str">
        <f t="shared" si="400"/>
        <v/>
      </c>
      <c r="G214" s="15" t="str">
        <f t="shared" si="400"/>
        <v/>
      </c>
      <c r="H214" s="15" t="str">
        <f>IF($AE$3&lt;=G214,"",IF(MONTH(G214+1)=MONTH(G214),(G214+1),""))</f>
        <v/>
      </c>
      <c r="I214" s="15" t="str">
        <f t="shared" ref="I214:AG214" si="401">IF($AE$3&lt;=H214,"",IF(MONTH(H214+1)=MONTH(H214),(H214+1),""))</f>
        <v/>
      </c>
      <c r="J214" s="15" t="str">
        <f t="shared" si="401"/>
        <v/>
      </c>
      <c r="K214" s="15" t="str">
        <f t="shared" si="401"/>
        <v/>
      </c>
      <c r="L214" s="15" t="str">
        <f t="shared" si="401"/>
        <v/>
      </c>
      <c r="M214" s="15" t="str">
        <f t="shared" si="401"/>
        <v/>
      </c>
      <c r="N214" s="15" t="str">
        <f t="shared" si="401"/>
        <v/>
      </c>
      <c r="O214" s="15" t="str">
        <f t="shared" si="401"/>
        <v/>
      </c>
      <c r="P214" s="15" t="str">
        <f t="shared" si="401"/>
        <v/>
      </c>
      <c r="Q214" s="15" t="str">
        <f t="shared" si="401"/>
        <v/>
      </c>
      <c r="R214" s="15" t="str">
        <f t="shared" si="401"/>
        <v/>
      </c>
      <c r="S214" s="15" t="str">
        <f t="shared" si="401"/>
        <v/>
      </c>
      <c r="T214" s="15" t="str">
        <f t="shared" si="401"/>
        <v/>
      </c>
      <c r="U214" s="15" t="str">
        <f t="shared" si="401"/>
        <v/>
      </c>
      <c r="V214" s="15" t="str">
        <f t="shared" si="401"/>
        <v/>
      </c>
      <c r="W214" s="15" t="str">
        <f t="shared" si="401"/>
        <v/>
      </c>
      <c r="X214" s="15" t="str">
        <f t="shared" si="401"/>
        <v/>
      </c>
      <c r="Y214" s="15" t="str">
        <f t="shared" si="401"/>
        <v/>
      </c>
      <c r="Z214" s="15" t="str">
        <f t="shared" si="401"/>
        <v/>
      </c>
      <c r="AA214" s="15" t="str">
        <f t="shared" si="401"/>
        <v/>
      </c>
      <c r="AB214" s="15" t="str">
        <f t="shared" si="401"/>
        <v/>
      </c>
      <c r="AC214" s="15" t="str">
        <f t="shared" si="401"/>
        <v/>
      </c>
      <c r="AD214" s="15" t="str">
        <f t="shared" si="401"/>
        <v/>
      </c>
      <c r="AE214" s="15" t="str">
        <f t="shared" si="401"/>
        <v/>
      </c>
      <c r="AF214" s="15" t="str">
        <f t="shared" si="401"/>
        <v/>
      </c>
      <c r="AG214" s="15" t="str">
        <f t="shared" si="401"/>
        <v/>
      </c>
      <c r="AH214" s="107" t="s">
        <v>27</v>
      </c>
      <c r="AK214" s="16"/>
      <c r="AQ214" s="6">
        <f>COUNTIFS(C216:AG216,"○",C215:AG215,$AQ$7)</f>
        <v>0</v>
      </c>
      <c r="AT214" s="6">
        <v>1</v>
      </c>
      <c r="AU214" s="6">
        <v>2</v>
      </c>
      <c r="AV214" s="6">
        <v>3</v>
      </c>
      <c r="AW214" s="6">
        <v>4</v>
      </c>
      <c r="AX214" s="6">
        <v>5</v>
      </c>
      <c r="AY214" s="6">
        <v>6</v>
      </c>
      <c r="AZ214" s="6">
        <v>7</v>
      </c>
      <c r="BA214" s="6">
        <v>8</v>
      </c>
      <c r="BB214" s="6">
        <v>9</v>
      </c>
      <c r="BC214" s="6">
        <v>10</v>
      </c>
      <c r="BD214" s="6">
        <v>11</v>
      </c>
      <c r="BE214" s="6">
        <v>12</v>
      </c>
      <c r="BF214" s="6">
        <v>13</v>
      </c>
      <c r="BG214" s="6">
        <v>14</v>
      </c>
      <c r="BH214" s="6">
        <v>15</v>
      </c>
      <c r="BI214" s="6">
        <v>16</v>
      </c>
      <c r="BJ214" s="6">
        <v>17</v>
      </c>
      <c r="BK214" s="6">
        <v>18</v>
      </c>
      <c r="BL214" s="6">
        <v>19</v>
      </c>
      <c r="BM214" s="6">
        <v>20</v>
      </c>
      <c r="BN214" s="6">
        <v>21</v>
      </c>
      <c r="BO214" s="6">
        <v>22</v>
      </c>
      <c r="BP214" s="6">
        <v>23</v>
      </c>
      <c r="BQ214" s="6">
        <v>24</v>
      </c>
      <c r="BR214" s="6">
        <v>25</v>
      </c>
      <c r="BS214" s="6">
        <v>26</v>
      </c>
      <c r="BT214" s="6">
        <v>27</v>
      </c>
      <c r="BU214" s="6">
        <v>28</v>
      </c>
      <c r="BV214" s="6">
        <v>29</v>
      </c>
      <c r="BW214" s="6">
        <v>30</v>
      </c>
      <c r="BX214" s="6">
        <v>31</v>
      </c>
      <c r="BY214" s="6">
        <v>32</v>
      </c>
      <c r="BZ214" s="6">
        <v>33</v>
      </c>
      <c r="CA214" s="6">
        <v>34</v>
      </c>
      <c r="CB214" s="6">
        <v>35</v>
      </c>
      <c r="CC214" s="6">
        <v>36</v>
      </c>
      <c r="CD214" s="6">
        <v>37</v>
      </c>
      <c r="CE214" s="6">
        <v>38</v>
      </c>
      <c r="CF214" s="6">
        <v>39</v>
      </c>
      <c r="CG214" s="6">
        <v>40</v>
      </c>
      <c r="CH214" s="6">
        <v>41</v>
      </c>
      <c r="CI214" s="6">
        <v>42</v>
      </c>
      <c r="CJ214" s="6">
        <v>43</v>
      </c>
      <c r="CK214" s="6">
        <v>44</v>
      </c>
      <c r="CL214" s="6">
        <v>45</v>
      </c>
      <c r="CM214" s="6">
        <v>46</v>
      </c>
      <c r="CN214" s="6">
        <v>47</v>
      </c>
      <c r="CO214" s="6">
        <v>48</v>
      </c>
      <c r="CP214" s="6">
        <v>49</v>
      </c>
      <c r="CQ214" s="6">
        <v>50</v>
      </c>
    </row>
    <row r="215" spans="1:95" ht="19.5" customHeight="1">
      <c r="A215" s="105" t="s">
        <v>28</v>
      </c>
      <c r="B215" s="106"/>
      <c r="C215" s="15" t="str">
        <f>IF(C214="","",TEXT(C214,"AAA"))</f>
        <v/>
      </c>
      <c r="D215" s="15" t="str">
        <f t="shared" ref="D215:AG215" si="402">IF(D214="","",TEXT(D214,"AAA"))</f>
        <v/>
      </c>
      <c r="E215" s="15" t="str">
        <f t="shared" si="402"/>
        <v/>
      </c>
      <c r="F215" s="15" t="str">
        <f t="shared" si="402"/>
        <v/>
      </c>
      <c r="G215" s="15" t="str">
        <f t="shared" si="402"/>
        <v/>
      </c>
      <c r="H215" s="15" t="str">
        <f t="shared" si="402"/>
        <v/>
      </c>
      <c r="I215" s="15" t="str">
        <f t="shared" si="402"/>
        <v/>
      </c>
      <c r="J215" s="15" t="str">
        <f t="shared" si="402"/>
        <v/>
      </c>
      <c r="K215" s="15" t="str">
        <f t="shared" si="402"/>
        <v/>
      </c>
      <c r="L215" s="15" t="str">
        <f t="shared" si="402"/>
        <v/>
      </c>
      <c r="M215" s="15" t="str">
        <f t="shared" si="402"/>
        <v/>
      </c>
      <c r="N215" s="15" t="str">
        <f t="shared" si="402"/>
        <v/>
      </c>
      <c r="O215" s="15" t="str">
        <f t="shared" si="402"/>
        <v/>
      </c>
      <c r="P215" s="15" t="str">
        <f t="shared" si="402"/>
        <v/>
      </c>
      <c r="Q215" s="15" t="str">
        <f t="shared" si="402"/>
        <v/>
      </c>
      <c r="R215" s="15" t="str">
        <f t="shared" si="402"/>
        <v/>
      </c>
      <c r="S215" s="15" t="str">
        <f t="shared" si="402"/>
        <v/>
      </c>
      <c r="T215" s="15" t="str">
        <f t="shared" si="402"/>
        <v/>
      </c>
      <c r="U215" s="15" t="str">
        <f t="shared" si="402"/>
        <v/>
      </c>
      <c r="V215" s="15" t="str">
        <f t="shared" si="402"/>
        <v/>
      </c>
      <c r="W215" s="15" t="str">
        <f t="shared" si="402"/>
        <v/>
      </c>
      <c r="X215" s="15" t="str">
        <f t="shared" si="402"/>
        <v/>
      </c>
      <c r="Y215" s="15" t="str">
        <f t="shared" si="402"/>
        <v/>
      </c>
      <c r="Z215" s="15" t="str">
        <f t="shared" si="402"/>
        <v/>
      </c>
      <c r="AA215" s="15" t="str">
        <f t="shared" si="402"/>
        <v/>
      </c>
      <c r="AB215" s="15" t="str">
        <f t="shared" si="402"/>
        <v/>
      </c>
      <c r="AC215" s="15" t="str">
        <f t="shared" si="402"/>
        <v/>
      </c>
      <c r="AD215" s="15" t="str">
        <f t="shared" si="402"/>
        <v/>
      </c>
      <c r="AE215" s="15" t="str">
        <f t="shared" si="402"/>
        <v/>
      </c>
      <c r="AF215" s="15" t="str">
        <f t="shared" si="402"/>
        <v/>
      </c>
      <c r="AG215" s="15" t="str">
        <f t="shared" si="402"/>
        <v/>
      </c>
      <c r="AH215" s="108"/>
      <c r="AQ215" s="6">
        <f>COUNTIFS(C216:AG216,"○",C215:AG215,$AQ$8)</f>
        <v>0</v>
      </c>
      <c r="AT215" s="17" t="str">
        <f>IF($C214&gt;$E$6,"",IF(MAX($C214:$AG214)&lt;$E$6,"",$E$6))</f>
        <v/>
      </c>
      <c r="AU215" s="18" t="str">
        <f>IF($C214&gt;$H$6,"",IF(MAX($C214:$AG214)&lt;$H$6,"",$H$6))</f>
        <v/>
      </c>
      <c r="AV215" s="18" t="str">
        <f>IF($C214&gt;$K$6,"",IF(MAX($C214:$AG214)&lt;$K$6,"",$K$6))</f>
        <v/>
      </c>
      <c r="AW215" s="18" t="str">
        <f>IF($C214&gt;$N$6,"",IF(MAX($C214:$AG214)&lt;$N$6,"",$N$6))</f>
        <v/>
      </c>
      <c r="AX215" s="18" t="str">
        <f>IF($C214&gt;$Q$6,"",IF(MAX($C214:$AG214)&lt;$Q$6,"",$Q$6))</f>
        <v/>
      </c>
      <c r="AY215" s="18" t="str">
        <f>IF($C214&gt;$T$6,"",IF(MAX($C214:$AG214)&lt;$T$6,"",$T$6))</f>
        <v/>
      </c>
      <c r="AZ215" s="18" t="str">
        <f>IF($C214&gt;$W$6,"",IF(MAX($C214:$AG214)&lt;$W$6,"",$W$6))</f>
        <v/>
      </c>
      <c r="BA215" s="18" t="str">
        <f>IF($C214&gt;$Z$6,"",IF(MAX($C214:$AG214)&lt;$Z$6,"",$Z$6))</f>
        <v/>
      </c>
      <c r="BB215" s="18" t="str">
        <f>IF($C214&gt;$AC$6,"",IF(MAX($C214:$AG214)&lt;$AC$6,"",$AC$6))</f>
        <v/>
      </c>
      <c r="BC215" s="18">
        <f>IF($C214&gt;$AF$6,"",IF(MAX($C214:$AG214)&lt;$AF$6,"",$AF$6))</f>
        <v>0</v>
      </c>
      <c r="BD215" s="18">
        <f>IF($C214&gt;$E$7,"",IF(MAX($C214:$AG214)&lt;$E$7,"",$E$7))</f>
        <v>0</v>
      </c>
      <c r="BE215" s="18">
        <f>IF($C214&gt;$H$7,"",IF(MAX($C214:$AG214)&lt;$H$7,"",$H$7))</f>
        <v>0</v>
      </c>
      <c r="BF215" s="18">
        <f>IF($C214&gt;$K$7,"",IF(MAX($C214:$AG214)&lt;$K$7,"",$K$7))</f>
        <v>0</v>
      </c>
      <c r="BG215" s="18">
        <f>IF($C214&gt;$N$7,"",IF(MAX($C214:$AG214)&lt;$N$7,"",$N$7))</f>
        <v>0</v>
      </c>
      <c r="BH215" s="18">
        <f>IF($C214&gt;$Q$7,"",IF(MAX($C214:$AG214)&lt;$Q$7,"",$Q$7))</f>
        <v>0</v>
      </c>
      <c r="BI215" s="18">
        <f>IF($C214&gt;$T$7,"",IF(MAX($C214:$AG214)&lt;$T$7,"",$T$7))</f>
        <v>0</v>
      </c>
      <c r="BJ215" s="18">
        <f>IF($C214&gt;$W$7,"",IF(MAX($C214:$AG214)&lt;$W$7,"",$W$7))</f>
        <v>0</v>
      </c>
      <c r="BK215" s="18">
        <f>IF($C214&gt;$Z$7,"",IF(MAX($C214:$AG214)&lt;$Z$7,"",$Z$7))</f>
        <v>0</v>
      </c>
      <c r="BL215" s="18">
        <f>IF($C214&gt;$AC$7,"",IF(MAX($C214:$AG214)&lt;$AC$7,"",$AC$7))</f>
        <v>0</v>
      </c>
      <c r="BM215" s="18">
        <f>IF($C214&gt;$AF$7,"",IF(MAX($C214:$AG214)&lt;$AF$7,"",$AF$7))</f>
        <v>0</v>
      </c>
      <c r="BN215" s="18">
        <f>IF($C214&gt;$E$8,"",IF(MAX($C214:$AG214)&lt;$E$8,"",$E$8))</f>
        <v>0</v>
      </c>
      <c r="BO215" s="18">
        <f>IF($C214&gt;$H$8,"",IF(MAX($C214:$AG214)&lt;$H$8,"",$H$8))</f>
        <v>0</v>
      </c>
      <c r="BP215" s="18">
        <f>IF($C214&gt;$K$8,"",IF(MAX($C214:$AG214)&lt;$K$8,"",$K$8))</f>
        <v>0</v>
      </c>
      <c r="BQ215" s="18">
        <f>IF($C214&gt;$N$8,"",IF(MAX($C214:$AG214)&lt;$N$8,"",$N$8))</f>
        <v>0</v>
      </c>
      <c r="BR215" s="18">
        <f>IF($C214&gt;$Q$8,"",IF(MAX($C214:$AG214)&lt;$Q$8,"",$Q$8))</f>
        <v>0</v>
      </c>
      <c r="BS215" s="18">
        <f>IF($C214&gt;$T$8,"",IF(MAX($C214:$AG214)&lt;$T$8,"",$T$8))</f>
        <v>0</v>
      </c>
      <c r="BT215" s="18">
        <f>IF($C214&gt;$W$8,"",IF(MAX($C214:$AG214)&lt;$W$8,"",$W$8))</f>
        <v>0</v>
      </c>
      <c r="BU215" s="18">
        <f>IF($C214&gt;$Z$8,"",IF(MAX($C214:$AG214)&lt;$Z$8,"",$Z$8))</f>
        <v>0</v>
      </c>
      <c r="BV215" s="18">
        <f>IF($C214&gt;$AC$8,"",IF(MAX($C214:$AG214)&lt;$AC$8,"",$AC$8))</f>
        <v>0</v>
      </c>
      <c r="BW215" s="18">
        <f>IF($C214&gt;$AF$8,"",IF(MAX($C214:$AG214)&lt;$AF$8,"",$AF$8))</f>
        <v>0</v>
      </c>
      <c r="BX215" s="18">
        <f>IF($C214&gt;$E$9,"",IF(MAX($C214:$AG214)&lt;$E$9,"",$E$9))</f>
        <v>0</v>
      </c>
      <c r="BY215" s="18">
        <f>IF($C214&gt;$H$9,"",IF(MAX($C214:$AG214)&lt;$H$9,"",$H$9))</f>
        <v>0</v>
      </c>
      <c r="BZ215" s="18">
        <f>IF($C214&gt;$K$9,"",IF(MAX($C214:$AG214)&lt;$K$9,"",$K$9))</f>
        <v>0</v>
      </c>
      <c r="CA215" s="18">
        <f>IF($C214&gt;$N$9,"",IF(MAX($C214:$AG214)&lt;$N$9,"",$N$9))</f>
        <v>0</v>
      </c>
      <c r="CB215" s="18">
        <f>IF($C214&gt;$Q$9,"",IF(MAX($C214:$AG214)&lt;$Q$9,"",$Q$9))</f>
        <v>0</v>
      </c>
      <c r="CC215" s="18">
        <f>IF($C214&gt;$T$9,"",IF(MAX($C214:$AG214)&lt;$T$9,"",$T$9))</f>
        <v>0</v>
      </c>
      <c r="CD215" s="18">
        <f>IF($C214&gt;$W$9,"",IF(MAX($C214:$AG214)&lt;$W$9,"",$W$9))</f>
        <v>0</v>
      </c>
      <c r="CE215" s="18">
        <f>IF($C214&gt;$Z$9,"",IF(MAX($C214:$AG214)&lt;$Z$9,"",$Z$9))</f>
        <v>0</v>
      </c>
      <c r="CF215" s="18">
        <f>IF($C214&gt;$AC$9,"",IF(MAX($C214:$AG214)&lt;$AC$9,"",$AC$9))</f>
        <v>0</v>
      </c>
      <c r="CG215" s="18">
        <f>IF($C214&gt;$AF$9,"",IF(MAX($C214:$AG214)&lt;$AF$9,"",$AF$9))</f>
        <v>0</v>
      </c>
      <c r="CH215" s="18">
        <f>IF($C214&gt;$E$10,"",IF(MAX($C214:$AG214)&lt;$E$10,"",$E$10))</f>
        <v>0</v>
      </c>
      <c r="CI215" s="18">
        <f>IF($C214&gt;$H$10,"",IF(MAX($C214:$AG214)&lt;$H$10,"",$H$10))</f>
        <v>0</v>
      </c>
      <c r="CJ215" s="18">
        <f>IF($C214&gt;$K$10,"",IF(MAX($C214:$AG214)&lt;$K$10,"",$K$10))</f>
        <v>0</v>
      </c>
      <c r="CK215" s="18">
        <f>IF($C214&gt;$N$10,"",IF(MAX($C214:$AG214)&lt;$N$10,"",$N$10))</f>
        <v>0</v>
      </c>
      <c r="CL215" s="18">
        <f>IF($C214&gt;$Q$10,"",IF(MAX($C214:$AG214)&lt;$Q$10,"",$Q$10))</f>
        <v>0</v>
      </c>
      <c r="CM215" s="18">
        <f>IF($C214&gt;$T$10,"",IF(MAX($C214:$AG214)&lt;$T$10,"",$T$10))</f>
        <v>0</v>
      </c>
      <c r="CN215" s="18">
        <f>IF($C214&gt;$W$10,"",IF(MAX($C214:$AG214)&lt;$W$10,"",$W$10))</f>
        <v>0</v>
      </c>
      <c r="CO215" s="18">
        <f>IF($C214&gt;$Z$10,"",IF(MAX($C214:$AG214)&lt;$Z$10,"",$Z$10))</f>
        <v>0</v>
      </c>
      <c r="CP215" s="18">
        <f>IF($C214&gt;$AC$10,"",IF(MAX($C214:$AG214)&lt;$AC$10,"",$AC$10))</f>
        <v>0</v>
      </c>
      <c r="CQ215" s="19">
        <f>IF($C214&gt;$AF$10,"",IF(MAX($C214:$AG214)&lt;$AF$10,"",$AF$10))</f>
        <v>0</v>
      </c>
    </row>
    <row r="216" spans="1:95" ht="19.5" customHeight="1">
      <c r="A216" s="134" t="s">
        <v>7</v>
      </c>
      <c r="B216" s="135"/>
      <c r="C216" s="20" t="str">
        <f t="shared" ref="C216:AG216" si="403">IF(C214="","",IF($D$5&lt;=C214,IF($L$5&gt;=C214,IF(COUNT(MATCH(C214,$AT215:$CQ215,0))&gt;0,"","○"),""),""))</f>
        <v/>
      </c>
      <c r="D216" s="20" t="str">
        <f t="shared" si="403"/>
        <v/>
      </c>
      <c r="E216" s="20" t="str">
        <f t="shared" si="403"/>
        <v/>
      </c>
      <c r="F216" s="20" t="str">
        <f t="shared" si="403"/>
        <v/>
      </c>
      <c r="G216" s="20" t="str">
        <f t="shared" si="403"/>
        <v/>
      </c>
      <c r="H216" s="20" t="str">
        <f t="shared" si="403"/>
        <v/>
      </c>
      <c r="I216" s="20" t="str">
        <f t="shared" si="403"/>
        <v/>
      </c>
      <c r="J216" s="20" t="str">
        <f t="shared" si="403"/>
        <v/>
      </c>
      <c r="K216" s="20" t="str">
        <f t="shared" si="403"/>
        <v/>
      </c>
      <c r="L216" s="20" t="str">
        <f t="shared" si="403"/>
        <v/>
      </c>
      <c r="M216" s="20" t="str">
        <f t="shared" si="403"/>
        <v/>
      </c>
      <c r="N216" s="20" t="str">
        <f t="shared" si="403"/>
        <v/>
      </c>
      <c r="O216" s="20" t="str">
        <f t="shared" si="403"/>
        <v/>
      </c>
      <c r="P216" s="20" t="str">
        <f t="shared" si="403"/>
        <v/>
      </c>
      <c r="Q216" s="20" t="str">
        <f t="shared" si="403"/>
        <v/>
      </c>
      <c r="R216" s="20" t="str">
        <f t="shared" si="403"/>
        <v/>
      </c>
      <c r="S216" s="20" t="str">
        <f t="shared" si="403"/>
        <v/>
      </c>
      <c r="T216" s="20" t="str">
        <f t="shared" si="403"/>
        <v/>
      </c>
      <c r="U216" s="20" t="str">
        <f t="shared" si="403"/>
        <v/>
      </c>
      <c r="V216" s="20" t="str">
        <f t="shared" si="403"/>
        <v/>
      </c>
      <c r="W216" s="20" t="str">
        <f t="shared" si="403"/>
        <v/>
      </c>
      <c r="X216" s="20" t="str">
        <f t="shared" si="403"/>
        <v/>
      </c>
      <c r="Y216" s="20" t="str">
        <f t="shared" si="403"/>
        <v/>
      </c>
      <c r="Z216" s="20" t="str">
        <f t="shared" si="403"/>
        <v/>
      </c>
      <c r="AA216" s="20" t="str">
        <f t="shared" si="403"/>
        <v/>
      </c>
      <c r="AB216" s="20" t="str">
        <f t="shared" si="403"/>
        <v/>
      </c>
      <c r="AC216" s="20" t="str">
        <f t="shared" si="403"/>
        <v/>
      </c>
      <c r="AD216" s="20" t="str">
        <f t="shared" si="403"/>
        <v/>
      </c>
      <c r="AE216" s="20" t="str">
        <f t="shared" si="403"/>
        <v/>
      </c>
      <c r="AF216" s="20" t="str">
        <f t="shared" si="403"/>
        <v/>
      </c>
      <c r="AG216" s="20" t="str">
        <f t="shared" si="403"/>
        <v/>
      </c>
      <c r="AH216" s="20">
        <f>COUNTIF(C216:AG216,"○")</f>
        <v>0</v>
      </c>
      <c r="AJ216" s="6">
        <f>$AH216</f>
        <v>0</v>
      </c>
      <c r="AK216" s="21"/>
      <c r="AQ216" s="6">
        <f>COUNTIFS(C216:AG216,"○",C215:AG215,$AQ$6)</f>
        <v>0</v>
      </c>
      <c r="AR216" s="6" t="str">
        <f>IF(AH216=0,"",IF(SUM(AQ214:AQ216)/AJ216&lt;0.285,SUM(AQ214:AQ216)/AJ216*AJ216,ROUNDUP(AH216*0.285,0)))</f>
        <v/>
      </c>
      <c r="BY216" s="22"/>
      <c r="BZ216" s="22"/>
    </row>
    <row r="217" spans="1:95" ht="19.5" customHeight="1">
      <c r="A217" s="36" t="s">
        <v>29</v>
      </c>
      <c r="B217" s="20" t="s">
        <v>8</v>
      </c>
      <c r="C217" s="23" t="str">
        <f t="shared" ref="C217:AG217" si="404">IF(C216="","",IF(C215=$AE213,"○",IF(C215=$AF213,"○",IF(C215=$AG213,"○",""))))</f>
        <v/>
      </c>
      <c r="D217" s="23" t="str">
        <f t="shared" si="404"/>
        <v/>
      </c>
      <c r="E217" s="23" t="str">
        <f t="shared" si="404"/>
        <v/>
      </c>
      <c r="F217" s="23" t="str">
        <f t="shared" si="404"/>
        <v/>
      </c>
      <c r="G217" s="23" t="str">
        <f t="shared" si="404"/>
        <v/>
      </c>
      <c r="H217" s="23" t="str">
        <f t="shared" si="404"/>
        <v/>
      </c>
      <c r="I217" s="23" t="str">
        <f t="shared" si="404"/>
        <v/>
      </c>
      <c r="J217" s="23" t="str">
        <f t="shared" si="404"/>
        <v/>
      </c>
      <c r="K217" s="23" t="str">
        <f t="shared" si="404"/>
        <v/>
      </c>
      <c r="L217" s="23" t="str">
        <f t="shared" si="404"/>
        <v/>
      </c>
      <c r="M217" s="23" t="str">
        <f t="shared" si="404"/>
        <v/>
      </c>
      <c r="N217" s="23" t="str">
        <f t="shared" si="404"/>
        <v/>
      </c>
      <c r="O217" s="23" t="str">
        <f t="shared" si="404"/>
        <v/>
      </c>
      <c r="P217" s="23" t="str">
        <f t="shared" si="404"/>
        <v/>
      </c>
      <c r="Q217" s="23" t="str">
        <f t="shared" si="404"/>
        <v/>
      </c>
      <c r="R217" s="23" t="str">
        <f t="shared" si="404"/>
        <v/>
      </c>
      <c r="S217" s="23" t="str">
        <f t="shared" si="404"/>
        <v/>
      </c>
      <c r="T217" s="23" t="str">
        <f t="shared" si="404"/>
        <v/>
      </c>
      <c r="U217" s="23" t="str">
        <f t="shared" si="404"/>
        <v/>
      </c>
      <c r="V217" s="23" t="str">
        <f t="shared" si="404"/>
        <v/>
      </c>
      <c r="W217" s="23" t="str">
        <f t="shared" si="404"/>
        <v/>
      </c>
      <c r="X217" s="23" t="str">
        <f t="shared" si="404"/>
        <v/>
      </c>
      <c r="Y217" s="23" t="str">
        <f t="shared" si="404"/>
        <v/>
      </c>
      <c r="Z217" s="23" t="str">
        <f t="shared" si="404"/>
        <v/>
      </c>
      <c r="AA217" s="23" t="str">
        <f t="shared" si="404"/>
        <v/>
      </c>
      <c r="AB217" s="23" t="str">
        <f t="shared" si="404"/>
        <v/>
      </c>
      <c r="AC217" s="23" t="str">
        <f t="shared" si="404"/>
        <v/>
      </c>
      <c r="AD217" s="23" t="str">
        <f t="shared" si="404"/>
        <v/>
      </c>
      <c r="AE217" s="23" t="str">
        <f t="shared" si="404"/>
        <v/>
      </c>
      <c r="AF217" s="23" t="str">
        <f t="shared" si="404"/>
        <v/>
      </c>
      <c r="AG217" s="23" t="str">
        <f t="shared" si="404"/>
        <v/>
      </c>
      <c r="AH217" s="20">
        <f t="shared" ref="AH217" si="405">COUNTIF(C217:AG217,"○")</f>
        <v>0</v>
      </c>
      <c r="AK217" s="6">
        <f>$AH217</f>
        <v>0</v>
      </c>
      <c r="AU217" s="30" t="str">
        <f>IF($AE$3&lt;A213,"",A213)</f>
        <v/>
      </c>
      <c r="AV217" s="30" t="str">
        <f t="shared" ref="AV217:BZ217" si="406">IF($AE$3&lt;=C214,"",IF(MONTH(C214+1)=MONTH(C214),(C214+1),""))</f>
        <v/>
      </c>
      <c r="AW217" s="30" t="str">
        <f t="shared" si="406"/>
        <v/>
      </c>
      <c r="AX217" s="30" t="str">
        <f t="shared" si="406"/>
        <v/>
      </c>
      <c r="AY217" s="30" t="str">
        <f t="shared" si="406"/>
        <v/>
      </c>
      <c r="AZ217" s="30" t="str">
        <f t="shared" si="406"/>
        <v/>
      </c>
      <c r="BA217" s="30" t="str">
        <f t="shared" si="406"/>
        <v/>
      </c>
      <c r="BB217" s="30" t="str">
        <f t="shared" si="406"/>
        <v/>
      </c>
      <c r="BC217" s="30" t="str">
        <f t="shared" si="406"/>
        <v/>
      </c>
      <c r="BD217" s="30" t="str">
        <f t="shared" si="406"/>
        <v/>
      </c>
      <c r="BE217" s="30" t="str">
        <f t="shared" si="406"/>
        <v/>
      </c>
      <c r="BF217" s="30" t="str">
        <f t="shared" si="406"/>
        <v/>
      </c>
      <c r="BG217" s="30" t="str">
        <f t="shared" si="406"/>
        <v/>
      </c>
      <c r="BH217" s="30" t="str">
        <f t="shared" si="406"/>
        <v/>
      </c>
      <c r="BI217" s="30" t="str">
        <f t="shared" si="406"/>
        <v/>
      </c>
      <c r="BJ217" s="30" t="str">
        <f t="shared" si="406"/>
        <v/>
      </c>
      <c r="BK217" s="30" t="str">
        <f t="shared" si="406"/>
        <v/>
      </c>
      <c r="BL217" s="30" t="str">
        <f t="shared" si="406"/>
        <v/>
      </c>
      <c r="BM217" s="30" t="str">
        <f t="shared" si="406"/>
        <v/>
      </c>
      <c r="BN217" s="30" t="str">
        <f t="shared" si="406"/>
        <v/>
      </c>
      <c r="BO217" s="30" t="str">
        <f t="shared" si="406"/>
        <v/>
      </c>
      <c r="BP217" s="30" t="str">
        <f t="shared" si="406"/>
        <v/>
      </c>
      <c r="BQ217" s="30" t="str">
        <f t="shared" si="406"/>
        <v/>
      </c>
      <c r="BR217" s="30" t="str">
        <f t="shared" si="406"/>
        <v/>
      </c>
      <c r="BS217" s="30" t="str">
        <f t="shared" si="406"/>
        <v/>
      </c>
      <c r="BT217" s="30" t="str">
        <f t="shared" si="406"/>
        <v/>
      </c>
      <c r="BU217" s="30" t="str">
        <f t="shared" si="406"/>
        <v/>
      </c>
      <c r="BV217" s="30" t="str">
        <f t="shared" si="406"/>
        <v/>
      </c>
      <c r="BW217" s="30" t="str">
        <f t="shared" si="406"/>
        <v/>
      </c>
      <c r="BX217" s="30" t="str">
        <f t="shared" si="406"/>
        <v/>
      </c>
      <c r="BY217" s="30" t="str">
        <f t="shared" si="406"/>
        <v/>
      </c>
      <c r="BZ217" s="30" t="str">
        <f t="shared" si="406"/>
        <v/>
      </c>
    </row>
    <row r="218" spans="1:95" ht="19.5" customHeight="1">
      <c r="A218" s="136"/>
      <c r="B218" s="20" t="s">
        <v>9</v>
      </c>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0">
        <f>AH217+COUNTIF(C218:AG218,"○")-COUNTIF(C218:AG218,"✕")</f>
        <v>0</v>
      </c>
      <c r="AL218" s="6">
        <f>$AH218</f>
        <v>0</v>
      </c>
      <c r="AN218" s="6">
        <f>COUNTIF(C218:AG218,"○")</f>
        <v>0</v>
      </c>
      <c r="AO218" s="6">
        <f>COUNTIF(C218:AG218,"✕")</f>
        <v>0</v>
      </c>
      <c r="AU218" s="1" t="str">
        <f t="shared" ref="AU218:BY218" si="407">IF($AF$2="○",IF(C217="○",IF(C218="","○",IF(C218="○","確認","")),IF(C218="○","○",IF(C217="○","",IF(C218="✕","確認","")))),IF(C217="○",IF(C218="","",IF(C218="○","確認","")),IF(C217="○","",IF(C218="✕","確認",""))))</f>
        <v/>
      </c>
      <c r="AV218" s="1" t="str">
        <f t="shared" si="407"/>
        <v/>
      </c>
      <c r="AW218" s="1" t="str">
        <f t="shared" si="407"/>
        <v/>
      </c>
      <c r="AX218" s="1" t="str">
        <f t="shared" si="407"/>
        <v/>
      </c>
      <c r="AY218" s="1" t="str">
        <f t="shared" si="407"/>
        <v/>
      </c>
      <c r="AZ218" s="1" t="str">
        <f t="shared" si="407"/>
        <v/>
      </c>
      <c r="BA218" s="1" t="str">
        <f t="shared" si="407"/>
        <v/>
      </c>
      <c r="BB218" s="1" t="str">
        <f t="shared" si="407"/>
        <v/>
      </c>
      <c r="BC218" s="1" t="str">
        <f t="shared" si="407"/>
        <v/>
      </c>
      <c r="BD218" s="1" t="str">
        <f t="shared" si="407"/>
        <v/>
      </c>
      <c r="BE218" s="1" t="str">
        <f t="shared" si="407"/>
        <v/>
      </c>
      <c r="BF218" s="1" t="str">
        <f t="shared" si="407"/>
        <v/>
      </c>
      <c r="BG218" s="1" t="str">
        <f t="shared" si="407"/>
        <v/>
      </c>
      <c r="BH218" s="1" t="str">
        <f t="shared" si="407"/>
        <v/>
      </c>
      <c r="BI218" s="1" t="str">
        <f t="shared" si="407"/>
        <v/>
      </c>
      <c r="BJ218" s="1" t="str">
        <f t="shared" si="407"/>
        <v/>
      </c>
      <c r="BK218" s="1" t="str">
        <f t="shared" si="407"/>
        <v/>
      </c>
      <c r="BL218" s="1" t="str">
        <f t="shared" si="407"/>
        <v/>
      </c>
      <c r="BM218" s="1" t="str">
        <f t="shared" si="407"/>
        <v/>
      </c>
      <c r="BN218" s="1" t="str">
        <f t="shared" si="407"/>
        <v/>
      </c>
      <c r="BO218" s="1" t="str">
        <f t="shared" si="407"/>
        <v/>
      </c>
      <c r="BP218" s="1" t="str">
        <f t="shared" si="407"/>
        <v/>
      </c>
      <c r="BQ218" s="1" t="str">
        <f t="shared" si="407"/>
        <v/>
      </c>
      <c r="BR218" s="1" t="str">
        <f t="shared" si="407"/>
        <v/>
      </c>
      <c r="BS218" s="1" t="str">
        <f t="shared" si="407"/>
        <v/>
      </c>
      <c r="BT218" s="1" t="str">
        <f t="shared" si="407"/>
        <v/>
      </c>
      <c r="BU218" s="1" t="str">
        <f t="shared" si="407"/>
        <v/>
      </c>
      <c r="BV218" s="1" t="str">
        <f t="shared" si="407"/>
        <v/>
      </c>
      <c r="BW218" s="1" t="str">
        <f t="shared" si="407"/>
        <v/>
      </c>
      <c r="BX218" s="1" t="str">
        <f t="shared" si="407"/>
        <v/>
      </c>
      <c r="BY218" s="1" t="str">
        <f t="shared" si="407"/>
        <v/>
      </c>
    </row>
    <row r="219" spans="1:95" ht="19.5" customHeight="1">
      <c r="A219" s="137"/>
      <c r="B219" s="20" t="s">
        <v>2</v>
      </c>
      <c r="C219" s="23" t="str">
        <f t="shared" ref="C219:AG219" si="408">IF($AF$2="○",IF(C217="○",IF(C218="","○",IF(C218="○","確認","")),IF(C218="○","○",IF(C217="○","",IF(C218="✕","確認","")))),IF(C217="○",IF(C218="","",IF(C218="○","確認","")),IF(C217="○","",IF(C218="✕","確認",""))))</f>
        <v/>
      </c>
      <c r="D219" s="23" t="str">
        <f t="shared" si="408"/>
        <v/>
      </c>
      <c r="E219" s="23" t="str">
        <f t="shared" si="408"/>
        <v/>
      </c>
      <c r="F219" s="23" t="str">
        <f t="shared" si="408"/>
        <v/>
      </c>
      <c r="G219" s="23" t="str">
        <f t="shared" si="408"/>
        <v/>
      </c>
      <c r="H219" s="23" t="str">
        <f t="shared" si="408"/>
        <v/>
      </c>
      <c r="I219" s="23" t="str">
        <f t="shared" si="408"/>
        <v/>
      </c>
      <c r="J219" s="23" t="str">
        <f t="shared" si="408"/>
        <v/>
      </c>
      <c r="K219" s="23" t="str">
        <f t="shared" si="408"/>
        <v/>
      </c>
      <c r="L219" s="23" t="str">
        <f t="shared" si="408"/>
        <v/>
      </c>
      <c r="M219" s="23" t="str">
        <f t="shared" si="408"/>
        <v/>
      </c>
      <c r="N219" s="23" t="str">
        <f t="shared" si="408"/>
        <v/>
      </c>
      <c r="O219" s="23" t="str">
        <f t="shared" si="408"/>
        <v/>
      </c>
      <c r="P219" s="23" t="str">
        <f t="shared" si="408"/>
        <v/>
      </c>
      <c r="Q219" s="23" t="str">
        <f t="shared" si="408"/>
        <v/>
      </c>
      <c r="R219" s="23" t="str">
        <f t="shared" si="408"/>
        <v/>
      </c>
      <c r="S219" s="23" t="str">
        <f t="shared" si="408"/>
        <v/>
      </c>
      <c r="T219" s="23" t="str">
        <f t="shared" si="408"/>
        <v/>
      </c>
      <c r="U219" s="23" t="str">
        <f t="shared" si="408"/>
        <v/>
      </c>
      <c r="V219" s="23" t="str">
        <f t="shared" si="408"/>
        <v/>
      </c>
      <c r="W219" s="23" t="str">
        <f t="shared" si="408"/>
        <v/>
      </c>
      <c r="X219" s="23" t="str">
        <f t="shared" si="408"/>
        <v/>
      </c>
      <c r="Y219" s="23" t="str">
        <f t="shared" si="408"/>
        <v/>
      </c>
      <c r="Z219" s="23" t="str">
        <f t="shared" si="408"/>
        <v/>
      </c>
      <c r="AA219" s="23" t="str">
        <f t="shared" si="408"/>
        <v/>
      </c>
      <c r="AB219" s="23" t="str">
        <f t="shared" si="408"/>
        <v/>
      </c>
      <c r="AC219" s="23" t="str">
        <f t="shared" si="408"/>
        <v/>
      </c>
      <c r="AD219" s="23" t="str">
        <f t="shared" si="408"/>
        <v/>
      </c>
      <c r="AE219" s="23" t="str">
        <f t="shared" si="408"/>
        <v/>
      </c>
      <c r="AF219" s="23" t="str">
        <f t="shared" si="408"/>
        <v/>
      </c>
      <c r="AG219" s="23" t="str">
        <f t="shared" si="408"/>
        <v/>
      </c>
      <c r="AH219" s="20">
        <f t="shared" ref="AH219" si="409">COUNTIF(C219:AG219,"○")</f>
        <v>0</v>
      </c>
      <c r="AM219" s="6">
        <f>$AH219</f>
        <v>0</v>
      </c>
      <c r="AP219" s="6">
        <f>COUNTIF(C219:AG219,"確認")</f>
        <v>0</v>
      </c>
      <c r="AT219" s="6">
        <f>COUNTIF(AU219:BY219,"確認")</f>
        <v>0</v>
      </c>
      <c r="AU219" s="1" t="str">
        <f t="shared" ref="AU219:BY219" si="410">IF(AU218=C219,"","確認")</f>
        <v/>
      </c>
      <c r="AV219" s="1" t="str">
        <f t="shared" si="410"/>
        <v/>
      </c>
      <c r="AW219" s="1" t="str">
        <f t="shared" si="410"/>
        <v/>
      </c>
      <c r="AX219" s="1" t="str">
        <f t="shared" si="410"/>
        <v/>
      </c>
      <c r="AY219" s="1" t="str">
        <f t="shared" si="410"/>
        <v/>
      </c>
      <c r="AZ219" s="1" t="str">
        <f t="shared" si="410"/>
        <v/>
      </c>
      <c r="BA219" s="1" t="str">
        <f t="shared" si="410"/>
        <v/>
      </c>
      <c r="BB219" s="1" t="str">
        <f t="shared" si="410"/>
        <v/>
      </c>
      <c r="BC219" s="1" t="str">
        <f t="shared" si="410"/>
        <v/>
      </c>
      <c r="BD219" s="1" t="str">
        <f t="shared" si="410"/>
        <v/>
      </c>
      <c r="BE219" s="1" t="str">
        <f t="shared" si="410"/>
        <v/>
      </c>
      <c r="BF219" s="1" t="str">
        <f t="shared" si="410"/>
        <v/>
      </c>
      <c r="BG219" s="1" t="str">
        <f t="shared" si="410"/>
        <v/>
      </c>
      <c r="BH219" s="1" t="str">
        <f t="shared" si="410"/>
        <v/>
      </c>
      <c r="BI219" s="1" t="str">
        <f t="shared" si="410"/>
        <v/>
      </c>
      <c r="BJ219" s="1" t="str">
        <f t="shared" si="410"/>
        <v/>
      </c>
      <c r="BK219" s="1" t="str">
        <f t="shared" si="410"/>
        <v/>
      </c>
      <c r="BL219" s="1" t="str">
        <f t="shared" si="410"/>
        <v/>
      </c>
      <c r="BM219" s="1" t="str">
        <f t="shared" si="410"/>
        <v/>
      </c>
      <c r="BN219" s="1" t="str">
        <f t="shared" si="410"/>
        <v/>
      </c>
      <c r="BO219" s="1" t="str">
        <f t="shared" si="410"/>
        <v/>
      </c>
      <c r="BP219" s="1" t="str">
        <f t="shared" si="410"/>
        <v/>
      </c>
      <c r="BQ219" s="1" t="str">
        <f t="shared" si="410"/>
        <v/>
      </c>
      <c r="BR219" s="1" t="str">
        <f t="shared" si="410"/>
        <v/>
      </c>
      <c r="BS219" s="1" t="str">
        <f t="shared" si="410"/>
        <v/>
      </c>
      <c r="BT219" s="1" t="str">
        <f t="shared" si="410"/>
        <v/>
      </c>
      <c r="BU219" s="1" t="str">
        <f t="shared" si="410"/>
        <v/>
      </c>
      <c r="BV219" s="1" t="str">
        <f t="shared" si="410"/>
        <v/>
      </c>
      <c r="BW219" s="1" t="str">
        <f t="shared" si="410"/>
        <v/>
      </c>
      <c r="BX219" s="1" t="str">
        <f t="shared" si="410"/>
        <v/>
      </c>
      <c r="BY219" s="1" t="str">
        <f t="shared" si="410"/>
        <v/>
      </c>
      <c r="BZ219" s="1" t="str">
        <f t="shared" ref="BZ219" si="411">IF($AF$2="○",IF(AH217="○",IF(AH218="","○",IF(AH218="○","確認","")),IF(AH218="○","○",IF(AH217="○","",IF(AH218="✕","確認","")))),IF(AH217="○",IF(AH218="","",IF(AH218="○","確認","")),IF(AH217="○","",IF(AH218="✕","確認",""))))</f>
        <v/>
      </c>
    </row>
    <row r="220" spans="1:95" ht="19.5" customHeight="1">
      <c r="C220" s="129" t="str">
        <f>IF(AH216=0,"",B217)</f>
        <v/>
      </c>
      <c r="D220" s="129"/>
      <c r="E220" s="130" t="str">
        <f>IF(AH216=0,"","週休２日")</f>
        <v/>
      </c>
      <c r="F220" s="130"/>
      <c r="G220" s="130" t="str">
        <f>IF(AH216=0,"",IF(SUM(AQ214:AQ216)/AJ216&lt;0.285,IF(SUM(AQ214:AQ216)/AJ216&lt;=AH217/AH216,"達成","未達成"),IF(AH217/AJ216&gt;=SUM(AQ214:AQ216)/AJ216,"達成","未達成")))</f>
        <v/>
      </c>
      <c r="H220" s="130"/>
      <c r="I220" s="131" t="str">
        <f>IF(AH216=0,"","現場閉所率")</f>
        <v/>
      </c>
      <c r="J220" s="131"/>
      <c r="K220" s="132" t="str">
        <f>IF(AH216=0,"",IF(AH216=0,0,ROUNDDOWN(AH217/AH216,4)))</f>
        <v/>
      </c>
      <c r="L220" s="132"/>
      <c r="N220" s="129" t="str">
        <f>IF(AH216=0,"",B218)</f>
        <v/>
      </c>
      <c r="O220" s="129"/>
      <c r="P220" s="130" t="str">
        <f>IF(AH216=0,"","週休２日")</f>
        <v/>
      </c>
      <c r="Q220" s="130"/>
      <c r="R220" s="130" t="str">
        <f>IF(AH216=0,"",IF(SUM(AQ214:AQ216)/AJ216&lt;0.285,IF(SUM(AQ214:AQ216)/AJ216&lt;=AH218/AH216,"達成","未達成"),IF(AH218/AJ216&gt;=SUM(AQ214:AQ216)/AJ216,"達成","未達成")))</f>
        <v/>
      </c>
      <c r="S220" s="130"/>
      <c r="T220" s="131" t="str">
        <f>IF(AH216=0,"","現場閉所率")</f>
        <v/>
      </c>
      <c r="U220" s="131"/>
      <c r="V220" s="132" t="str">
        <f>IF(AH216=0,"",IF(AH216=0,0,ROUNDDOWN(AH218/AH216,4)))</f>
        <v/>
      </c>
      <c r="W220" s="132"/>
      <c r="X220" s="25"/>
      <c r="Y220" s="129" t="str">
        <f>IF($AF$2="○",IF(AH216=0,"",B219),"")</f>
        <v/>
      </c>
      <c r="Z220" s="129"/>
      <c r="AA220" s="130" t="str">
        <f>IF($AF$2="○",IF(AH216=0,"","週休２日"),"")</f>
        <v/>
      </c>
      <c r="AB220" s="130"/>
      <c r="AC220" s="130" t="str">
        <f>IF($AF$2="○",IF(AH216=0,"",IF(SUM(AQ214:AQ216)/AJ216&lt;0.285,IF(SUM(AQ214:AQ216)/AJ216&lt;=AH219/AH216,"達成","未達成"),IF(AH219/AJ216&gt;=SUM(AQ214:AQ216)/AJ216,"達成","未達成"))),"")</f>
        <v/>
      </c>
      <c r="AD220" s="130"/>
      <c r="AE220" s="131" t="str">
        <f>IF($AF$2="○",IF(AH216=0,"","現場閉所率"),"")</f>
        <v/>
      </c>
      <c r="AF220" s="131"/>
      <c r="AG220" s="132" t="str">
        <f>IF($AF$2="○",IF(AH216=0,"",IF(AH216=0,0,ROUNDDOWN(AH219/AH216,4))),"")</f>
        <v/>
      </c>
      <c r="AH220" s="132"/>
      <c r="AQ220" s="24" t="str">
        <f>IF($AF$2="○",AC220,R220)</f>
        <v/>
      </c>
      <c r="AR220" s="24"/>
      <c r="AT220" s="1" t="str">
        <f>IF(AH216&lt;=0,"",IF((SUM(AQ214:AQ216)/AJ216)&lt;=AH218/AH216,"達成","未達成"))</f>
        <v/>
      </c>
    </row>
    <row r="221" spans="1:95" ht="19.5" customHeight="1">
      <c r="A221" s="101" t="str">
        <f t="shared" ref="A221" si="412">IF(MAX(C214:AG214)=$AE$3,"",IF(MAX(C214:AG214)=0,"",MAX(C214:AG214)+1))</f>
        <v/>
      </c>
      <c r="B221" s="101"/>
      <c r="S221" s="102" t="str">
        <f>IF(COUNTIF(C227:AG227,"確認")&gt;0,"入力確認",IF(AH224=0,IF(SUM(AH225:AH227)=0,"","入力確認"),IF($AF$2="",IF(COUNTIF(C227:AG227,"○")+COUNTIF(C227:AG227,"✕")=0,"","現場閉所 実績表に切替必要"),IF(AT227=0,"","変更手続き確認"))))</f>
        <v/>
      </c>
      <c r="T221" s="102"/>
      <c r="U221" s="102"/>
      <c r="V221" s="102"/>
      <c r="W221" s="102"/>
      <c r="X221" s="102"/>
      <c r="Y221" s="102"/>
      <c r="Z221" s="102"/>
      <c r="AA221" s="133" t="s">
        <v>30</v>
      </c>
      <c r="AB221" s="133"/>
      <c r="AC221" s="133"/>
      <c r="AD221" s="133"/>
      <c r="AE221" s="29" t="str">
        <f t="shared" ref="AE221" si="413">$AQ$7</f>
        <v>土</v>
      </c>
      <c r="AF221" s="29" t="str">
        <f t="shared" ref="AF221" si="414">$AQ$8</f>
        <v>日</v>
      </c>
      <c r="AG221" s="26">
        <f t="shared" ref="AG221" si="415">$AQ$6</f>
        <v>0</v>
      </c>
      <c r="AL221" s="14"/>
      <c r="AM221" s="14"/>
      <c r="AN221" s="14"/>
      <c r="AO221" s="14"/>
      <c r="AP221" s="14"/>
      <c r="AQ221" s="14"/>
    </row>
    <row r="222" spans="1:95" ht="19.5" customHeight="1">
      <c r="A222" s="105" t="s">
        <v>20</v>
      </c>
      <c r="B222" s="106"/>
      <c r="C222" s="15" t="str">
        <f>IF($AE$3&lt;A221,"",A221)</f>
        <v/>
      </c>
      <c r="D222" s="15" t="str">
        <f t="shared" ref="D222:G222" si="416">IF($AE$3&lt;=C222,"",IF(MONTH(C222+1)=MONTH(C222),(C222+1),""))</f>
        <v/>
      </c>
      <c r="E222" s="15" t="str">
        <f t="shared" si="416"/>
        <v/>
      </c>
      <c r="F222" s="15" t="str">
        <f t="shared" si="416"/>
        <v/>
      </c>
      <c r="G222" s="15" t="str">
        <f t="shared" si="416"/>
        <v/>
      </c>
      <c r="H222" s="15" t="str">
        <f>IF($AE$3&lt;=G222,"",IF(MONTH(G222+1)=MONTH(G222),(G222+1),""))</f>
        <v/>
      </c>
      <c r="I222" s="15" t="str">
        <f t="shared" ref="I222:AG222" si="417">IF($AE$3&lt;=H222,"",IF(MONTH(H222+1)=MONTH(H222),(H222+1),""))</f>
        <v/>
      </c>
      <c r="J222" s="15" t="str">
        <f t="shared" si="417"/>
        <v/>
      </c>
      <c r="K222" s="15" t="str">
        <f t="shared" si="417"/>
        <v/>
      </c>
      <c r="L222" s="15" t="str">
        <f t="shared" si="417"/>
        <v/>
      </c>
      <c r="M222" s="15" t="str">
        <f t="shared" si="417"/>
        <v/>
      </c>
      <c r="N222" s="15" t="str">
        <f t="shared" si="417"/>
        <v/>
      </c>
      <c r="O222" s="15" t="str">
        <f t="shared" si="417"/>
        <v/>
      </c>
      <c r="P222" s="15" t="str">
        <f t="shared" si="417"/>
        <v/>
      </c>
      <c r="Q222" s="15" t="str">
        <f t="shared" si="417"/>
        <v/>
      </c>
      <c r="R222" s="15" t="str">
        <f t="shared" si="417"/>
        <v/>
      </c>
      <c r="S222" s="15" t="str">
        <f t="shared" si="417"/>
        <v/>
      </c>
      <c r="T222" s="15" t="str">
        <f t="shared" si="417"/>
        <v/>
      </c>
      <c r="U222" s="15" t="str">
        <f t="shared" si="417"/>
        <v/>
      </c>
      <c r="V222" s="15" t="str">
        <f t="shared" si="417"/>
        <v/>
      </c>
      <c r="W222" s="15" t="str">
        <f t="shared" si="417"/>
        <v/>
      </c>
      <c r="X222" s="15" t="str">
        <f t="shared" si="417"/>
        <v/>
      </c>
      <c r="Y222" s="15" t="str">
        <f t="shared" si="417"/>
        <v/>
      </c>
      <c r="Z222" s="15" t="str">
        <f t="shared" si="417"/>
        <v/>
      </c>
      <c r="AA222" s="15" t="str">
        <f t="shared" si="417"/>
        <v/>
      </c>
      <c r="AB222" s="15" t="str">
        <f t="shared" si="417"/>
        <v/>
      </c>
      <c r="AC222" s="15" t="str">
        <f t="shared" si="417"/>
        <v/>
      </c>
      <c r="AD222" s="15" t="str">
        <f t="shared" si="417"/>
        <v/>
      </c>
      <c r="AE222" s="15" t="str">
        <f t="shared" si="417"/>
        <v/>
      </c>
      <c r="AF222" s="15" t="str">
        <f t="shared" si="417"/>
        <v/>
      </c>
      <c r="AG222" s="15" t="str">
        <f t="shared" si="417"/>
        <v/>
      </c>
      <c r="AH222" s="107" t="s">
        <v>27</v>
      </c>
      <c r="AK222" s="16"/>
      <c r="AQ222" s="6">
        <f>COUNTIFS(C224:AG224,"○",C223:AG223,$AQ$7)</f>
        <v>0</v>
      </c>
      <c r="AT222" s="6">
        <v>1</v>
      </c>
      <c r="AU222" s="6">
        <v>2</v>
      </c>
      <c r="AV222" s="6">
        <v>3</v>
      </c>
      <c r="AW222" s="6">
        <v>4</v>
      </c>
      <c r="AX222" s="6">
        <v>5</v>
      </c>
      <c r="AY222" s="6">
        <v>6</v>
      </c>
      <c r="AZ222" s="6">
        <v>7</v>
      </c>
      <c r="BA222" s="6">
        <v>8</v>
      </c>
      <c r="BB222" s="6">
        <v>9</v>
      </c>
      <c r="BC222" s="6">
        <v>10</v>
      </c>
      <c r="BD222" s="6">
        <v>11</v>
      </c>
      <c r="BE222" s="6">
        <v>12</v>
      </c>
      <c r="BF222" s="6">
        <v>13</v>
      </c>
      <c r="BG222" s="6">
        <v>14</v>
      </c>
      <c r="BH222" s="6">
        <v>15</v>
      </c>
      <c r="BI222" s="6">
        <v>16</v>
      </c>
      <c r="BJ222" s="6">
        <v>17</v>
      </c>
      <c r="BK222" s="6">
        <v>18</v>
      </c>
      <c r="BL222" s="6">
        <v>19</v>
      </c>
      <c r="BM222" s="6">
        <v>20</v>
      </c>
      <c r="BN222" s="6">
        <v>21</v>
      </c>
      <c r="BO222" s="6">
        <v>22</v>
      </c>
      <c r="BP222" s="6">
        <v>23</v>
      </c>
      <c r="BQ222" s="6">
        <v>24</v>
      </c>
      <c r="BR222" s="6">
        <v>25</v>
      </c>
      <c r="BS222" s="6">
        <v>26</v>
      </c>
      <c r="BT222" s="6">
        <v>27</v>
      </c>
      <c r="BU222" s="6">
        <v>28</v>
      </c>
      <c r="BV222" s="6">
        <v>29</v>
      </c>
      <c r="BW222" s="6">
        <v>30</v>
      </c>
      <c r="BX222" s="6">
        <v>31</v>
      </c>
      <c r="BY222" s="6">
        <v>32</v>
      </c>
      <c r="BZ222" s="6">
        <v>33</v>
      </c>
      <c r="CA222" s="6">
        <v>34</v>
      </c>
      <c r="CB222" s="6">
        <v>35</v>
      </c>
      <c r="CC222" s="6">
        <v>36</v>
      </c>
      <c r="CD222" s="6">
        <v>37</v>
      </c>
      <c r="CE222" s="6">
        <v>38</v>
      </c>
      <c r="CF222" s="6">
        <v>39</v>
      </c>
      <c r="CG222" s="6">
        <v>40</v>
      </c>
      <c r="CH222" s="6">
        <v>41</v>
      </c>
      <c r="CI222" s="6">
        <v>42</v>
      </c>
      <c r="CJ222" s="6">
        <v>43</v>
      </c>
      <c r="CK222" s="6">
        <v>44</v>
      </c>
      <c r="CL222" s="6">
        <v>45</v>
      </c>
      <c r="CM222" s="6">
        <v>46</v>
      </c>
      <c r="CN222" s="6">
        <v>47</v>
      </c>
      <c r="CO222" s="6">
        <v>48</v>
      </c>
      <c r="CP222" s="6">
        <v>49</v>
      </c>
      <c r="CQ222" s="6">
        <v>50</v>
      </c>
    </row>
    <row r="223" spans="1:95" ht="19.5" customHeight="1">
      <c r="A223" s="105" t="s">
        <v>28</v>
      </c>
      <c r="B223" s="106"/>
      <c r="C223" s="15" t="str">
        <f>IF(C222="","",TEXT(C222,"AAA"))</f>
        <v/>
      </c>
      <c r="D223" s="15" t="str">
        <f t="shared" ref="D223:AG223" si="418">IF(D222="","",TEXT(D222,"AAA"))</f>
        <v/>
      </c>
      <c r="E223" s="15" t="str">
        <f t="shared" si="418"/>
        <v/>
      </c>
      <c r="F223" s="15" t="str">
        <f t="shared" si="418"/>
        <v/>
      </c>
      <c r="G223" s="15" t="str">
        <f t="shared" si="418"/>
        <v/>
      </c>
      <c r="H223" s="15" t="str">
        <f t="shared" si="418"/>
        <v/>
      </c>
      <c r="I223" s="15" t="str">
        <f t="shared" si="418"/>
        <v/>
      </c>
      <c r="J223" s="15" t="str">
        <f t="shared" si="418"/>
        <v/>
      </c>
      <c r="K223" s="15" t="str">
        <f t="shared" si="418"/>
        <v/>
      </c>
      <c r="L223" s="15" t="str">
        <f t="shared" si="418"/>
        <v/>
      </c>
      <c r="M223" s="15" t="str">
        <f t="shared" si="418"/>
        <v/>
      </c>
      <c r="N223" s="15" t="str">
        <f t="shared" si="418"/>
        <v/>
      </c>
      <c r="O223" s="15" t="str">
        <f t="shared" si="418"/>
        <v/>
      </c>
      <c r="P223" s="15" t="str">
        <f t="shared" si="418"/>
        <v/>
      </c>
      <c r="Q223" s="15" t="str">
        <f t="shared" si="418"/>
        <v/>
      </c>
      <c r="R223" s="15" t="str">
        <f t="shared" si="418"/>
        <v/>
      </c>
      <c r="S223" s="15" t="str">
        <f t="shared" si="418"/>
        <v/>
      </c>
      <c r="T223" s="15" t="str">
        <f t="shared" si="418"/>
        <v/>
      </c>
      <c r="U223" s="15" t="str">
        <f t="shared" si="418"/>
        <v/>
      </c>
      <c r="V223" s="15" t="str">
        <f t="shared" si="418"/>
        <v/>
      </c>
      <c r="W223" s="15" t="str">
        <f t="shared" si="418"/>
        <v/>
      </c>
      <c r="X223" s="15" t="str">
        <f t="shared" si="418"/>
        <v/>
      </c>
      <c r="Y223" s="15" t="str">
        <f t="shared" si="418"/>
        <v/>
      </c>
      <c r="Z223" s="15" t="str">
        <f t="shared" si="418"/>
        <v/>
      </c>
      <c r="AA223" s="15" t="str">
        <f t="shared" si="418"/>
        <v/>
      </c>
      <c r="AB223" s="15" t="str">
        <f t="shared" si="418"/>
        <v/>
      </c>
      <c r="AC223" s="15" t="str">
        <f t="shared" si="418"/>
        <v/>
      </c>
      <c r="AD223" s="15" t="str">
        <f t="shared" si="418"/>
        <v/>
      </c>
      <c r="AE223" s="15" t="str">
        <f t="shared" si="418"/>
        <v/>
      </c>
      <c r="AF223" s="15" t="str">
        <f t="shared" si="418"/>
        <v/>
      </c>
      <c r="AG223" s="15" t="str">
        <f t="shared" si="418"/>
        <v/>
      </c>
      <c r="AH223" s="108"/>
      <c r="AQ223" s="6">
        <f>COUNTIFS(C224:AG224,"○",C223:AG223,$AQ$8)</f>
        <v>0</v>
      </c>
      <c r="AT223" s="17" t="str">
        <f>IF($C222&gt;$E$6,"",IF(MAX($C222:$AG222)&lt;$E$6,"",$E$6))</f>
        <v/>
      </c>
      <c r="AU223" s="18" t="str">
        <f>IF($C222&gt;$H$6,"",IF(MAX($C222:$AG222)&lt;$H$6,"",$H$6))</f>
        <v/>
      </c>
      <c r="AV223" s="18" t="str">
        <f>IF($C222&gt;$K$6,"",IF(MAX($C222:$AG222)&lt;$K$6,"",$K$6))</f>
        <v/>
      </c>
      <c r="AW223" s="18" t="str">
        <f>IF($C222&gt;$N$6,"",IF(MAX($C222:$AG222)&lt;$N$6,"",$N$6))</f>
        <v/>
      </c>
      <c r="AX223" s="18" t="str">
        <f>IF($C222&gt;$Q$6,"",IF(MAX($C222:$AG222)&lt;$Q$6,"",$Q$6))</f>
        <v/>
      </c>
      <c r="AY223" s="18" t="str">
        <f>IF($C222&gt;$T$6,"",IF(MAX($C222:$AG222)&lt;$T$6,"",$T$6))</f>
        <v/>
      </c>
      <c r="AZ223" s="18" t="str">
        <f>IF($C222&gt;$W$6,"",IF(MAX($C222:$AG222)&lt;$W$6,"",$W$6))</f>
        <v/>
      </c>
      <c r="BA223" s="18" t="str">
        <f>IF($C222&gt;$Z$6,"",IF(MAX($C222:$AG222)&lt;$Z$6,"",$Z$6))</f>
        <v/>
      </c>
      <c r="BB223" s="18" t="str">
        <f>IF($C222&gt;$AC$6,"",IF(MAX($C222:$AG222)&lt;$AC$6,"",$AC$6))</f>
        <v/>
      </c>
      <c r="BC223" s="18">
        <f>IF($C222&gt;$AF$6,"",IF(MAX($C222:$AG222)&lt;$AF$6,"",$AF$6))</f>
        <v>0</v>
      </c>
      <c r="BD223" s="18">
        <f>IF($C222&gt;$E$7,"",IF(MAX($C222:$AG222)&lt;$E$7,"",$E$7))</f>
        <v>0</v>
      </c>
      <c r="BE223" s="18">
        <f>IF($C222&gt;$H$7,"",IF(MAX($C222:$AG222)&lt;$H$7,"",$H$7))</f>
        <v>0</v>
      </c>
      <c r="BF223" s="18">
        <f>IF($C222&gt;$K$7,"",IF(MAX($C222:$AG222)&lt;$K$7,"",$K$7))</f>
        <v>0</v>
      </c>
      <c r="BG223" s="18">
        <f>IF($C222&gt;$N$7,"",IF(MAX($C222:$AG222)&lt;$N$7,"",$N$7))</f>
        <v>0</v>
      </c>
      <c r="BH223" s="18">
        <f>IF($C222&gt;$Q$7,"",IF(MAX($C222:$AG222)&lt;$Q$7,"",$Q$7))</f>
        <v>0</v>
      </c>
      <c r="BI223" s="18">
        <f>IF($C222&gt;$T$7,"",IF(MAX($C222:$AG222)&lt;$T$7,"",$T$7))</f>
        <v>0</v>
      </c>
      <c r="BJ223" s="18">
        <f>IF($C222&gt;$W$7,"",IF(MAX($C222:$AG222)&lt;$W$7,"",$W$7))</f>
        <v>0</v>
      </c>
      <c r="BK223" s="18">
        <f>IF($C222&gt;$Z$7,"",IF(MAX($C222:$AG222)&lt;$Z$7,"",$Z$7))</f>
        <v>0</v>
      </c>
      <c r="BL223" s="18">
        <f>IF($C222&gt;$AC$7,"",IF(MAX($C222:$AG222)&lt;$AC$7,"",$AC$7))</f>
        <v>0</v>
      </c>
      <c r="BM223" s="18">
        <f>IF($C222&gt;$AF$7,"",IF(MAX($C222:$AG222)&lt;$AF$7,"",$AF$7))</f>
        <v>0</v>
      </c>
      <c r="BN223" s="18">
        <f>IF($C222&gt;$E$8,"",IF(MAX($C222:$AG222)&lt;$E$8,"",$E$8))</f>
        <v>0</v>
      </c>
      <c r="BO223" s="18">
        <f>IF($C222&gt;$H$8,"",IF(MAX($C222:$AG222)&lt;$H$8,"",$H$8))</f>
        <v>0</v>
      </c>
      <c r="BP223" s="18">
        <f>IF($C222&gt;$K$8,"",IF(MAX($C222:$AG222)&lt;$K$8,"",$K$8))</f>
        <v>0</v>
      </c>
      <c r="BQ223" s="18">
        <f>IF($C222&gt;$N$8,"",IF(MAX($C222:$AG222)&lt;$N$8,"",$N$8))</f>
        <v>0</v>
      </c>
      <c r="BR223" s="18">
        <f>IF($C222&gt;$Q$8,"",IF(MAX($C222:$AG222)&lt;$Q$8,"",$Q$8))</f>
        <v>0</v>
      </c>
      <c r="BS223" s="18">
        <f>IF($C222&gt;$T$8,"",IF(MAX($C222:$AG222)&lt;$T$8,"",$T$8))</f>
        <v>0</v>
      </c>
      <c r="BT223" s="18">
        <f>IF($C222&gt;$W$8,"",IF(MAX($C222:$AG222)&lt;$W$8,"",$W$8))</f>
        <v>0</v>
      </c>
      <c r="BU223" s="18">
        <f>IF($C222&gt;$Z$8,"",IF(MAX($C222:$AG222)&lt;$Z$8,"",$Z$8))</f>
        <v>0</v>
      </c>
      <c r="BV223" s="18">
        <f>IF($C222&gt;$AC$8,"",IF(MAX($C222:$AG222)&lt;$AC$8,"",$AC$8))</f>
        <v>0</v>
      </c>
      <c r="BW223" s="18">
        <f>IF($C222&gt;$AF$8,"",IF(MAX($C222:$AG222)&lt;$AF$8,"",$AF$8))</f>
        <v>0</v>
      </c>
      <c r="BX223" s="18">
        <f>IF($C222&gt;$E$9,"",IF(MAX($C222:$AG222)&lt;$E$9,"",$E$9))</f>
        <v>0</v>
      </c>
      <c r="BY223" s="18">
        <f>IF($C222&gt;$H$9,"",IF(MAX($C222:$AG222)&lt;$H$9,"",$H$9))</f>
        <v>0</v>
      </c>
      <c r="BZ223" s="18">
        <f>IF($C222&gt;$K$9,"",IF(MAX($C222:$AG222)&lt;$K$9,"",$K$9))</f>
        <v>0</v>
      </c>
      <c r="CA223" s="18">
        <f>IF($C222&gt;$N$9,"",IF(MAX($C222:$AG222)&lt;$N$9,"",$N$9))</f>
        <v>0</v>
      </c>
      <c r="CB223" s="18">
        <f>IF($C222&gt;$Q$9,"",IF(MAX($C222:$AG222)&lt;$Q$9,"",$Q$9))</f>
        <v>0</v>
      </c>
      <c r="CC223" s="18">
        <f>IF($C222&gt;$T$9,"",IF(MAX($C222:$AG222)&lt;$T$9,"",$T$9))</f>
        <v>0</v>
      </c>
      <c r="CD223" s="18">
        <f>IF($C222&gt;$W$9,"",IF(MAX($C222:$AG222)&lt;$W$9,"",$W$9))</f>
        <v>0</v>
      </c>
      <c r="CE223" s="18">
        <f>IF($C222&gt;$Z$9,"",IF(MAX($C222:$AG222)&lt;$Z$9,"",$Z$9))</f>
        <v>0</v>
      </c>
      <c r="CF223" s="18">
        <f>IF($C222&gt;$AC$9,"",IF(MAX($C222:$AG222)&lt;$AC$9,"",$AC$9))</f>
        <v>0</v>
      </c>
      <c r="CG223" s="18">
        <f>IF($C222&gt;$AF$9,"",IF(MAX($C222:$AG222)&lt;$AF$9,"",$AF$9))</f>
        <v>0</v>
      </c>
      <c r="CH223" s="18">
        <f>IF($C222&gt;$E$10,"",IF(MAX($C222:$AG222)&lt;$E$10,"",$E$10))</f>
        <v>0</v>
      </c>
      <c r="CI223" s="18">
        <f>IF($C222&gt;$H$10,"",IF(MAX($C222:$AG222)&lt;$H$10,"",$H$10))</f>
        <v>0</v>
      </c>
      <c r="CJ223" s="18">
        <f>IF($C222&gt;$K$10,"",IF(MAX($C222:$AG222)&lt;$K$10,"",$K$10))</f>
        <v>0</v>
      </c>
      <c r="CK223" s="18">
        <f>IF($C222&gt;$N$10,"",IF(MAX($C222:$AG222)&lt;$N$10,"",$N$10))</f>
        <v>0</v>
      </c>
      <c r="CL223" s="18">
        <f>IF($C222&gt;$Q$10,"",IF(MAX($C222:$AG222)&lt;$Q$10,"",$Q$10))</f>
        <v>0</v>
      </c>
      <c r="CM223" s="18">
        <f>IF($C222&gt;$T$10,"",IF(MAX($C222:$AG222)&lt;$T$10,"",$T$10))</f>
        <v>0</v>
      </c>
      <c r="CN223" s="18">
        <f>IF($C222&gt;$W$10,"",IF(MAX($C222:$AG222)&lt;$W$10,"",$W$10))</f>
        <v>0</v>
      </c>
      <c r="CO223" s="18">
        <f>IF($C222&gt;$Z$10,"",IF(MAX($C222:$AG222)&lt;$Z$10,"",$Z$10))</f>
        <v>0</v>
      </c>
      <c r="CP223" s="18">
        <f>IF($C222&gt;$AC$10,"",IF(MAX($C222:$AG222)&lt;$AC$10,"",$AC$10))</f>
        <v>0</v>
      </c>
      <c r="CQ223" s="19">
        <f>IF($C222&gt;$AF$10,"",IF(MAX($C222:$AG222)&lt;$AF$10,"",$AF$10))</f>
        <v>0</v>
      </c>
    </row>
    <row r="224" spans="1:95" ht="19.5" customHeight="1">
      <c r="A224" s="134" t="s">
        <v>7</v>
      </c>
      <c r="B224" s="135"/>
      <c r="C224" s="20" t="str">
        <f t="shared" ref="C224:AG224" si="419">IF(C222="","",IF($D$5&lt;=C222,IF($L$5&gt;=C222,IF(COUNT(MATCH(C222,$AT223:$CQ223,0))&gt;0,"","○"),""),""))</f>
        <v/>
      </c>
      <c r="D224" s="20" t="str">
        <f t="shared" si="419"/>
        <v/>
      </c>
      <c r="E224" s="20" t="str">
        <f t="shared" si="419"/>
        <v/>
      </c>
      <c r="F224" s="20" t="str">
        <f t="shared" si="419"/>
        <v/>
      </c>
      <c r="G224" s="20" t="str">
        <f t="shared" si="419"/>
        <v/>
      </c>
      <c r="H224" s="20" t="str">
        <f t="shared" si="419"/>
        <v/>
      </c>
      <c r="I224" s="20" t="str">
        <f t="shared" si="419"/>
        <v/>
      </c>
      <c r="J224" s="20" t="str">
        <f t="shared" si="419"/>
        <v/>
      </c>
      <c r="K224" s="20" t="str">
        <f t="shared" si="419"/>
        <v/>
      </c>
      <c r="L224" s="20" t="str">
        <f t="shared" si="419"/>
        <v/>
      </c>
      <c r="M224" s="20" t="str">
        <f t="shared" si="419"/>
        <v/>
      </c>
      <c r="N224" s="20" t="str">
        <f t="shared" si="419"/>
        <v/>
      </c>
      <c r="O224" s="20" t="str">
        <f t="shared" si="419"/>
        <v/>
      </c>
      <c r="P224" s="20" t="str">
        <f t="shared" si="419"/>
        <v/>
      </c>
      <c r="Q224" s="20" t="str">
        <f t="shared" si="419"/>
        <v/>
      </c>
      <c r="R224" s="20" t="str">
        <f t="shared" si="419"/>
        <v/>
      </c>
      <c r="S224" s="20" t="str">
        <f t="shared" si="419"/>
        <v/>
      </c>
      <c r="T224" s="20" t="str">
        <f t="shared" si="419"/>
        <v/>
      </c>
      <c r="U224" s="20" t="str">
        <f t="shared" si="419"/>
        <v/>
      </c>
      <c r="V224" s="20" t="str">
        <f t="shared" si="419"/>
        <v/>
      </c>
      <c r="W224" s="20" t="str">
        <f t="shared" si="419"/>
        <v/>
      </c>
      <c r="X224" s="20" t="str">
        <f t="shared" si="419"/>
        <v/>
      </c>
      <c r="Y224" s="20" t="str">
        <f t="shared" si="419"/>
        <v/>
      </c>
      <c r="Z224" s="20" t="str">
        <f t="shared" si="419"/>
        <v/>
      </c>
      <c r="AA224" s="20" t="str">
        <f t="shared" si="419"/>
        <v/>
      </c>
      <c r="AB224" s="20" t="str">
        <f t="shared" si="419"/>
        <v/>
      </c>
      <c r="AC224" s="20" t="str">
        <f t="shared" si="419"/>
        <v/>
      </c>
      <c r="AD224" s="20" t="str">
        <f t="shared" si="419"/>
        <v/>
      </c>
      <c r="AE224" s="20" t="str">
        <f t="shared" si="419"/>
        <v/>
      </c>
      <c r="AF224" s="20" t="str">
        <f t="shared" si="419"/>
        <v/>
      </c>
      <c r="AG224" s="20" t="str">
        <f t="shared" si="419"/>
        <v/>
      </c>
      <c r="AH224" s="20">
        <f>COUNTIF(C224:AG224,"○")</f>
        <v>0</v>
      </c>
      <c r="AJ224" s="6">
        <f>$AH224</f>
        <v>0</v>
      </c>
      <c r="AK224" s="21"/>
      <c r="AQ224" s="6">
        <f>COUNTIFS(C224:AG224,"○",C223:AG223,$AQ$6)</f>
        <v>0</v>
      </c>
      <c r="AR224" s="6" t="str">
        <f>IF(AH224=0,"",IF(SUM(AQ222:AQ224)/AJ224&lt;0.285,SUM(AQ222:AQ224)/AJ224*AJ224,ROUNDUP(AH224*0.285,0)))</f>
        <v/>
      </c>
      <c r="BY224" s="22"/>
      <c r="BZ224" s="22"/>
    </row>
    <row r="225" spans="1:95" ht="19.5" customHeight="1">
      <c r="A225" s="36" t="s">
        <v>29</v>
      </c>
      <c r="B225" s="20" t="s">
        <v>8</v>
      </c>
      <c r="C225" s="23" t="str">
        <f t="shared" ref="C225:AG225" si="420">IF(C224="","",IF(C223=$AE221,"○",IF(C223=$AF221,"○",IF(C223=$AG221,"○",""))))</f>
        <v/>
      </c>
      <c r="D225" s="23" t="str">
        <f t="shared" si="420"/>
        <v/>
      </c>
      <c r="E225" s="23" t="str">
        <f t="shared" si="420"/>
        <v/>
      </c>
      <c r="F225" s="23" t="str">
        <f t="shared" si="420"/>
        <v/>
      </c>
      <c r="G225" s="23" t="str">
        <f t="shared" si="420"/>
        <v/>
      </c>
      <c r="H225" s="23" t="str">
        <f t="shared" si="420"/>
        <v/>
      </c>
      <c r="I225" s="23" t="str">
        <f t="shared" si="420"/>
        <v/>
      </c>
      <c r="J225" s="23" t="str">
        <f t="shared" si="420"/>
        <v/>
      </c>
      <c r="K225" s="23" t="str">
        <f t="shared" si="420"/>
        <v/>
      </c>
      <c r="L225" s="23" t="str">
        <f t="shared" si="420"/>
        <v/>
      </c>
      <c r="M225" s="23" t="str">
        <f t="shared" si="420"/>
        <v/>
      </c>
      <c r="N225" s="23" t="str">
        <f t="shared" si="420"/>
        <v/>
      </c>
      <c r="O225" s="23" t="str">
        <f t="shared" si="420"/>
        <v/>
      </c>
      <c r="P225" s="23" t="str">
        <f t="shared" si="420"/>
        <v/>
      </c>
      <c r="Q225" s="23" t="str">
        <f t="shared" si="420"/>
        <v/>
      </c>
      <c r="R225" s="23" t="str">
        <f t="shared" si="420"/>
        <v/>
      </c>
      <c r="S225" s="23" t="str">
        <f t="shared" si="420"/>
        <v/>
      </c>
      <c r="T225" s="23" t="str">
        <f t="shared" si="420"/>
        <v/>
      </c>
      <c r="U225" s="23" t="str">
        <f t="shared" si="420"/>
        <v/>
      </c>
      <c r="V225" s="23" t="str">
        <f t="shared" si="420"/>
        <v/>
      </c>
      <c r="W225" s="23" t="str">
        <f t="shared" si="420"/>
        <v/>
      </c>
      <c r="X225" s="23" t="str">
        <f t="shared" si="420"/>
        <v/>
      </c>
      <c r="Y225" s="23" t="str">
        <f t="shared" si="420"/>
        <v/>
      </c>
      <c r="Z225" s="23" t="str">
        <f t="shared" si="420"/>
        <v/>
      </c>
      <c r="AA225" s="23" t="str">
        <f t="shared" si="420"/>
        <v/>
      </c>
      <c r="AB225" s="23" t="str">
        <f t="shared" si="420"/>
        <v/>
      </c>
      <c r="AC225" s="23" t="str">
        <f t="shared" si="420"/>
        <v/>
      </c>
      <c r="AD225" s="23" t="str">
        <f t="shared" si="420"/>
        <v/>
      </c>
      <c r="AE225" s="23" t="str">
        <f t="shared" si="420"/>
        <v/>
      </c>
      <c r="AF225" s="23" t="str">
        <f t="shared" si="420"/>
        <v/>
      </c>
      <c r="AG225" s="23" t="str">
        <f t="shared" si="420"/>
        <v/>
      </c>
      <c r="AH225" s="20">
        <f t="shared" ref="AH225" si="421">COUNTIF(C225:AG225,"○")</f>
        <v>0</v>
      </c>
      <c r="AK225" s="6">
        <f>$AH225</f>
        <v>0</v>
      </c>
      <c r="AU225" s="30" t="str">
        <f>IF($AE$3&lt;A221,"",A221)</f>
        <v/>
      </c>
      <c r="AV225" s="30" t="str">
        <f t="shared" ref="AV225:BZ225" si="422">IF($AE$3&lt;=C222,"",IF(MONTH(C222+1)=MONTH(C222),(C222+1),""))</f>
        <v/>
      </c>
      <c r="AW225" s="30" t="str">
        <f t="shared" si="422"/>
        <v/>
      </c>
      <c r="AX225" s="30" t="str">
        <f t="shared" si="422"/>
        <v/>
      </c>
      <c r="AY225" s="30" t="str">
        <f t="shared" si="422"/>
        <v/>
      </c>
      <c r="AZ225" s="30" t="str">
        <f t="shared" si="422"/>
        <v/>
      </c>
      <c r="BA225" s="30" t="str">
        <f t="shared" si="422"/>
        <v/>
      </c>
      <c r="BB225" s="30" t="str">
        <f t="shared" si="422"/>
        <v/>
      </c>
      <c r="BC225" s="30" t="str">
        <f t="shared" si="422"/>
        <v/>
      </c>
      <c r="BD225" s="30" t="str">
        <f t="shared" si="422"/>
        <v/>
      </c>
      <c r="BE225" s="30" t="str">
        <f t="shared" si="422"/>
        <v/>
      </c>
      <c r="BF225" s="30" t="str">
        <f t="shared" si="422"/>
        <v/>
      </c>
      <c r="BG225" s="30" t="str">
        <f t="shared" si="422"/>
        <v/>
      </c>
      <c r="BH225" s="30" t="str">
        <f t="shared" si="422"/>
        <v/>
      </c>
      <c r="BI225" s="30" t="str">
        <f t="shared" si="422"/>
        <v/>
      </c>
      <c r="BJ225" s="30" t="str">
        <f t="shared" si="422"/>
        <v/>
      </c>
      <c r="BK225" s="30" t="str">
        <f t="shared" si="422"/>
        <v/>
      </c>
      <c r="BL225" s="30" t="str">
        <f t="shared" si="422"/>
        <v/>
      </c>
      <c r="BM225" s="30" t="str">
        <f t="shared" si="422"/>
        <v/>
      </c>
      <c r="BN225" s="30" t="str">
        <f t="shared" si="422"/>
        <v/>
      </c>
      <c r="BO225" s="30" t="str">
        <f t="shared" si="422"/>
        <v/>
      </c>
      <c r="BP225" s="30" t="str">
        <f t="shared" si="422"/>
        <v/>
      </c>
      <c r="BQ225" s="30" t="str">
        <f t="shared" si="422"/>
        <v/>
      </c>
      <c r="BR225" s="30" t="str">
        <f t="shared" si="422"/>
        <v/>
      </c>
      <c r="BS225" s="30" t="str">
        <f t="shared" si="422"/>
        <v/>
      </c>
      <c r="BT225" s="30" t="str">
        <f t="shared" si="422"/>
        <v/>
      </c>
      <c r="BU225" s="30" t="str">
        <f t="shared" si="422"/>
        <v/>
      </c>
      <c r="BV225" s="30" t="str">
        <f t="shared" si="422"/>
        <v/>
      </c>
      <c r="BW225" s="30" t="str">
        <f t="shared" si="422"/>
        <v/>
      </c>
      <c r="BX225" s="30" t="str">
        <f t="shared" si="422"/>
        <v/>
      </c>
      <c r="BY225" s="30" t="str">
        <f t="shared" si="422"/>
        <v/>
      </c>
      <c r="BZ225" s="30" t="str">
        <f t="shared" si="422"/>
        <v/>
      </c>
    </row>
    <row r="226" spans="1:95" ht="19.5" customHeight="1">
      <c r="A226" s="136"/>
      <c r="B226" s="20" t="s">
        <v>9</v>
      </c>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0">
        <f>AH225+COUNTIF(C226:AG226,"○")-COUNTIF(C226:AG226,"✕")</f>
        <v>0</v>
      </c>
      <c r="AL226" s="6">
        <f>$AH226</f>
        <v>0</v>
      </c>
      <c r="AN226" s="6">
        <f>COUNTIF(C226:AG226,"○")</f>
        <v>0</v>
      </c>
      <c r="AO226" s="6">
        <f>COUNTIF(C226:AG226,"✕")</f>
        <v>0</v>
      </c>
      <c r="AU226" s="1" t="str">
        <f t="shared" ref="AU226:BY226" si="423">IF($AF$2="○",IF(C225="○",IF(C226="","○",IF(C226="○","確認","")),IF(C226="○","○",IF(C225="○","",IF(C226="✕","確認","")))),IF(C225="○",IF(C226="","",IF(C226="○","確認","")),IF(C225="○","",IF(C226="✕","確認",""))))</f>
        <v/>
      </c>
      <c r="AV226" s="1" t="str">
        <f t="shared" si="423"/>
        <v/>
      </c>
      <c r="AW226" s="1" t="str">
        <f t="shared" si="423"/>
        <v/>
      </c>
      <c r="AX226" s="1" t="str">
        <f t="shared" si="423"/>
        <v/>
      </c>
      <c r="AY226" s="1" t="str">
        <f t="shared" si="423"/>
        <v/>
      </c>
      <c r="AZ226" s="1" t="str">
        <f t="shared" si="423"/>
        <v/>
      </c>
      <c r="BA226" s="1" t="str">
        <f t="shared" si="423"/>
        <v/>
      </c>
      <c r="BB226" s="1" t="str">
        <f t="shared" si="423"/>
        <v/>
      </c>
      <c r="BC226" s="1" t="str">
        <f t="shared" si="423"/>
        <v/>
      </c>
      <c r="BD226" s="1" t="str">
        <f t="shared" si="423"/>
        <v/>
      </c>
      <c r="BE226" s="1" t="str">
        <f t="shared" si="423"/>
        <v/>
      </c>
      <c r="BF226" s="1" t="str">
        <f t="shared" si="423"/>
        <v/>
      </c>
      <c r="BG226" s="1" t="str">
        <f t="shared" si="423"/>
        <v/>
      </c>
      <c r="BH226" s="1" t="str">
        <f t="shared" si="423"/>
        <v/>
      </c>
      <c r="BI226" s="1" t="str">
        <f t="shared" si="423"/>
        <v/>
      </c>
      <c r="BJ226" s="1" t="str">
        <f t="shared" si="423"/>
        <v/>
      </c>
      <c r="BK226" s="1" t="str">
        <f t="shared" si="423"/>
        <v/>
      </c>
      <c r="BL226" s="1" t="str">
        <f t="shared" si="423"/>
        <v/>
      </c>
      <c r="BM226" s="1" t="str">
        <f t="shared" si="423"/>
        <v/>
      </c>
      <c r="BN226" s="1" t="str">
        <f t="shared" si="423"/>
        <v/>
      </c>
      <c r="BO226" s="1" t="str">
        <f t="shared" si="423"/>
        <v/>
      </c>
      <c r="BP226" s="1" t="str">
        <f t="shared" si="423"/>
        <v/>
      </c>
      <c r="BQ226" s="1" t="str">
        <f t="shared" si="423"/>
        <v/>
      </c>
      <c r="BR226" s="1" t="str">
        <f t="shared" si="423"/>
        <v/>
      </c>
      <c r="BS226" s="1" t="str">
        <f t="shared" si="423"/>
        <v/>
      </c>
      <c r="BT226" s="1" t="str">
        <f t="shared" si="423"/>
        <v/>
      </c>
      <c r="BU226" s="1" t="str">
        <f t="shared" si="423"/>
        <v/>
      </c>
      <c r="BV226" s="1" t="str">
        <f t="shared" si="423"/>
        <v/>
      </c>
      <c r="BW226" s="1" t="str">
        <f t="shared" si="423"/>
        <v/>
      </c>
      <c r="BX226" s="1" t="str">
        <f t="shared" si="423"/>
        <v/>
      </c>
      <c r="BY226" s="1" t="str">
        <f t="shared" si="423"/>
        <v/>
      </c>
    </row>
    <row r="227" spans="1:95" ht="19.5" customHeight="1">
      <c r="A227" s="137"/>
      <c r="B227" s="20" t="s">
        <v>2</v>
      </c>
      <c r="C227" s="23" t="str">
        <f t="shared" ref="C227:AG227" si="424">IF($AF$2="○",IF(C225="○",IF(C226="","○",IF(C226="○","確認","")),IF(C226="○","○",IF(C225="○","",IF(C226="✕","確認","")))),IF(C225="○",IF(C226="","",IF(C226="○","確認","")),IF(C225="○","",IF(C226="✕","確認",""))))</f>
        <v/>
      </c>
      <c r="D227" s="23" t="str">
        <f t="shared" si="424"/>
        <v/>
      </c>
      <c r="E227" s="23" t="str">
        <f t="shared" si="424"/>
        <v/>
      </c>
      <c r="F227" s="23" t="str">
        <f t="shared" si="424"/>
        <v/>
      </c>
      <c r="G227" s="23" t="str">
        <f t="shared" si="424"/>
        <v/>
      </c>
      <c r="H227" s="23" t="str">
        <f t="shared" si="424"/>
        <v/>
      </c>
      <c r="I227" s="23" t="str">
        <f t="shared" si="424"/>
        <v/>
      </c>
      <c r="J227" s="23" t="str">
        <f t="shared" si="424"/>
        <v/>
      </c>
      <c r="K227" s="23" t="str">
        <f t="shared" si="424"/>
        <v/>
      </c>
      <c r="L227" s="23" t="str">
        <f t="shared" si="424"/>
        <v/>
      </c>
      <c r="M227" s="23" t="str">
        <f t="shared" si="424"/>
        <v/>
      </c>
      <c r="N227" s="23" t="str">
        <f t="shared" si="424"/>
        <v/>
      </c>
      <c r="O227" s="23" t="str">
        <f t="shared" si="424"/>
        <v/>
      </c>
      <c r="P227" s="23" t="str">
        <f t="shared" si="424"/>
        <v/>
      </c>
      <c r="Q227" s="23" t="str">
        <f t="shared" si="424"/>
        <v/>
      </c>
      <c r="R227" s="23" t="str">
        <f t="shared" si="424"/>
        <v/>
      </c>
      <c r="S227" s="23" t="str">
        <f t="shared" si="424"/>
        <v/>
      </c>
      <c r="T227" s="23" t="str">
        <f t="shared" si="424"/>
        <v/>
      </c>
      <c r="U227" s="23" t="str">
        <f t="shared" si="424"/>
        <v/>
      </c>
      <c r="V227" s="23" t="str">
        <f t="shared" si="424"/>
        <v/>
      </c>
      <c r="W227" s="23" t="str">
        <f t="shared" si="424"/>
        <v/>
      </c>
      <c r="X227" s="23" t="str">
        <f t="shared" si="424"/>
        <v/>
      </c>
      <c r="Y227" s="23" t="str">
        <f t="shared" si="424"/>
        <v/>
      </c>
      <c r="Z227" s="23" t="str">
        <f t="shared" si="424"/>
        <v/>
      </c>
      <c r="AA227" s="23" t="str">
        <f t="shared" si="424"/>
        <v/>
      </c>
      <c r="AB227" s="23" t="str">
        <f t="shared" si="424"/>
        <v/>
      </c>
      <c r="AC227" s="23" t="str">
        <f t="shared" si="424"/>
        <v/>
      </c>
      <c r="AD227" s="23" t="str">
        <f t="shared" si="424"/>
        <v/>
      </c>
      <c r="AE227" s="23" t="str">
        <f t="shared" si="424"/>
        <v/>
      </c>
      <c r="AF227" s="23" t="str">
        <f t="shared" si="424"/>
        <v/>
      </c>
      <c r="AG227" s="23" t="str">
        <f t="shared" si="424"/>
        <v/>
      </c>
      <c r="AH227" s="20">
        <f t="shared" ref="AH227" si="425">COUNTIF(C227:AG227,"○")</f>
        <v>0</v>
      </c>
      <c r="AM227" s="6">
        <f>$AH227</f>
        <v>0</v>
      </c>
      <c r="AP227" s="6">
        <f>COUNTIF(C227:AG227,"確認")</f>
        <v>0</v>
      </c>
      <c r="AT227" s="6">
        <f>COUNTIF(AU227:BY227,"確認")</f>
        <v>0</v>
      </c>
      <c r="AU227" s="1" t="str">
        <f t="shared" ref="AU227:BY227" si="426">IF(AU226=C227,"","確認")</f>
        <v/>
      </c>
      <c r="AV227" s="1" t="str">
        <f t="shared" si="426"/>
        <v/>
      </c>
      <c r="AW227" s="1" t="str">
        <f t="shared" si="426"/>
        <v/>
      </c>
      <c r="AX227" s="1" t="str">
        <f t="shared" si="426"/>
        <v/>
      </c>
      <c r="AY227" s="1" t="str">
        <f t="shared" si="426"/>
        <v/>
      </c>
      <c r="AZ227" s="1" t="str">
        <f t="shared" si="426"/>
        <v/>
      </c>
      <c r="BA227" s="1" t="str">
        <f t="shared" si="426"/>
        <v/>
      </c>
      <c r="BB227" s="1" t="str">
        <f t="shared" si="426"/>
        <v/>
      </c>
      <c r="BC227" s="1" t="str">
        <f t="shared" si="426"/>
        <v/>
      </c>
      <c r="BD227" s="1" t="str">
        <f t="shared" si="426"/>
        <v/>
      </c>
      <c r="BE227" s="1" t="str">
        <f t="shared" si="426"/>
        <v/>
      </c>
      <c r="BF227" s="1" t="str">
        <f t="shared" si="426"/>
        <v/>
      </c>
      <c r="BG227" s="1" t="str">
        <f t="shared" si="426"/>
        <v/>
      </c>
      <c r="BH227" s="1" t="str">
        <f t="shared" si="426"/>
        <v/>
      </c>
      <c r="BI227" s="1" t="str">
        <f t="shared" si="426"/>
        <v/>
      </c>
      <c r="BJ227" s="1" t="str">
        <f t="shared" si="426"/>
        <v/>
      </c>
      <c r="BK227" s="1" t="str">
        <f t="shared" si="426"/>
        <v/>
      </c>
      <c r="BL227" s="1" t="str">
        <f t="shared" si="426"/>
        <v/>
      </c>
      <c r="BM227" s="1" t="str">
        <f t="shared" si="426"/>
        <v/>
      </c>
      <c r="BN227" s="1" t="str">
        <f t="shared" si="426"/>
        <v/>
      </c>
      <c r="BO227" s="1" t="str">
        <f t="shared" si="426"/>
        <v/>
      </c>
      <c r="BP227" s="1" t="str">
        <f t="shared" si="426"/>
        <v/>
      </c>
      <c r="BQ227" s="1" t="str">
        <f t="shared" si="426"/>
        <v/>
      </c>
      <c r="BR227" s="1" t="str">
        <f t="shared" si="426"/>
        <v/>
      </c>
      <c r="BS227" s="1" t="str">
        <f t="shared" si="426"/>
        <v/>
      </c>
      <c r="BT227" s="1" t="str">
        <f t="shared" si="426"/>
        <v/>
      </c>
      <c r="BU227" s="1" t="str">
        <f t="shared" si="426"/>
        <v/>
      </c>
      <c r="BV227" s="1" t="str">
        <f t="shared" si="426"/>
        <v/>
      </c>
      <c r="BW227" s="1" t="str">
        <f t="shared" si="426"/>
        <v/>
      </c>
      <c r="BX227" s="1" t="str">
        <f t="shared" si="426"/>
        <v/>
      </c>
      <c r="BY227" s="1" t="str">
        <f t="shared" si="426"/>
        <v/>
      </c>
      <c r="BZ227" s="1" t="str">
        <f t="shared" ref="BZ227" si="427">IF($AF$2="○",IF(AH225="○",IF(AH226="","○",IF(AH226="○","確認","")),IF(AH226="○","○",IF(AH225="○","",IF(AH226="✕","確認","")))),IF(AH225="○",IF(AH226="","",IF(AH226="○","確認","")),IF(AH225="○","",IF(AH226="✕","確認",""))))</f>
        <v/>
      </c>
    </row>
    <row r="228" spans="1:95" ht="19.5" customHeight="1">
      <c r="C228" s="129" t="str">
        <f>IF(AH224=0,"",B225)</f>
        <v/>
      </c>
      <c r="D228" s="129"/>
      <c r="E228" s="130" t="str">
        <f>IF(AH224=0,"","週休２日")</f>
        <v/>
      </c>
      <c r="F228" s="130"/>
      <c r="G228" s="130" t="str">
        <f>IF(AH224=0,"",IF(SUM(AQ222:AQ224)/AJ224&lt;0.285,IF(SUM(AQ222:AQ224)/AJ224&lt;=AH225/AH224,"達成","未達成"),IF(AH225/AJ224&gt;=SUM(AQ222:AQ224)/AJ224,"達成","未達成")))</f>
        <v/>
      </c>
      <c r="H228" s="130"/>
      <c r="I228" s="131" t="str">
        <f>IF(AH224=0,"","現場閉所率")</f>
        <v/>
      </c>
      <c r="J228" s="131"/>
      <c r="K228" s="132" t="str">
        <f>IF(AH224=0,"",IF(AH224=0,0,ROUNDDOWN(AH225/AH224,4)))</f>
        <v/>
      </c>
      <c r="L228" s="132"/>
      <c r="N228" s="129" t="str">
        <f>IF(AH224=0,"",B226)</f>
        <v/>
      </c>
      <c r="O228" s="129"/>
      <c r="P228" s="130" t="str">
        <f>IF(AH224=0,"","週休２日")</f>
        <v/>
      </c>
      <c r="Q228" s="130"/>
      <c r="R228" s="130" t="str">
        <f>IF(AH224=0,"",IF(SUM(AQ222:AQ224)/AJ224&lt;0.285,IF(SUM(AQ222:AQ224)/AJ224&lt;=AH226/AH224,"達成","未達成"),IF(AH226/AJ224&gt;=SUM(AQ222:AQ224)/AJ224,"達成","未達成")))</f>
        <v/>
      </c>
      <c r="S228" s="130"/>
      <c r="T228" s="131" t="str">
        <f>IF(AH224=0,"","現場閉所率")</f>
        <v/>
      </c>
      <c r="U228" s="131"/>
      <c r="V228" s="132" t="str">
        <f>IF(AH224=0,"",IF(AH224=0,0,ROUNDDOWN(AH226/AH224,4)))</f>
        <v/>
      </c>
      <c r="W228" s="132"/>
      <c r="X228" s="25"/>
      <c r="Y228" s="129" t="str">
        <f>IF($AF$2="○",IF(AH224=0,"",B227),"")</f>
        <v/>
      </c>
      <c r="Z228" s="129"/>
      <c r="AA228" s="130" t="str">
        <f>IF($AF$2="○",IF(AH224=0,"","週休２日"),"")</f>
        <v/>
      </c>
      <c r="AB228" s="130"/>
      <c r="AC228" s="130" t="str">
        <f>IF($AF$2="○",IF(AH224=0,"",IF(SUM(AQ222:AQ224)/AJ224&lt;0.285,IF(SUM(AQ222:AQ224)/AJ224&lt;=AH227/AH224,"達成","未達成"),IF(AH227/AJ224&gt;=SUM(AQ222:AQ224)/AJ224,"達成","未達成"))),"")</f>
        <v/>
      </c>
      <c r="AD228" s="130"/>
      <c r="AE228" s="131" t="str">
        <f>IF($AF$2="○",IF(AH224=0,"","現場閉所率"),"")</f>
        <v/>
      </c>
      <c r="AF228" s="131"/>
      <c r="AG228" s="132" t="str">
        <f>IF($AF$2="○",IF(AH224=0,"",IF(AH224=0,0,ROUNDDOWN(AH227/AH224,4))),"")</f>
        <v/>
      </c>
      <c r="AH228" s="132"/>
      <c r="AQ228" s="24" t="str">
        <f>IF($AF$2="○",AC228,R228)</f>
        <v/>
      </c>
      <c r="AR228" s="24"/>
      <c r="AT228" s="1" t="str">
        <f>IF(AH224&lt;=0,"",IF((SUM(AQ222:AQ224)/AJ224)&lt;=AH226/AH224,"達成","未達成"))</f>
        <v/>
      </c>
    </row>
    <row r="229" spans="1:95" ht="19.5" customHeight="1">
      <c r="A229" s="101" t="str">
        <f t="shared" ref="A229" si="428">IF(MAX(C222:AG222)=$AE$3,"",IF(MAX(C222:AG222)=0,"",MAX(C222:AG222)+1))</f>
        <v/>
      </c>
      <c r="B229" s="101"/>
      <c r="S229" s="102" t="str">
        <f>IF(COUNTIF(C235:AG235,"確認")&gt;0,"入力確認",IF(AH232=0,IF(SUM(AH233:AH235)=0,"","入力確認"),IF($AF$2="",IF(COUNTIF(C235:AG235,"○")+COUNTIF(C235:AG235,"✕")=0,"","現場閉所 実績表に切替必要"),IF(AT235=0,"","変更手続き確認"))))</f>
        <v/>
      </c>
      <c r="T229" s="102"/>
      <c r="U229" s="102"/>
      <c r="V229" s="102"/>
      <c r="W229" s="102"/>
      <c r="X229" s="102"/>
      <c r="Y229" s="102"/>
      <c r="Z229" s="102"/>
      <c r="AA229" s="133" t="s">
        <v>30</v>
      </c>
      <c r="AB229" s="133"/>
      <c r="AC229" s="133"/>
      <c r="AD229" s="133"/>
      <c r="AE229" s="29" t="str">
        <f t="shared" ref="AE229" si="429">$AQ$7</f>
        <v>土</v>
      </c>
      <c r="AF229" s="29" t="str">
        <f t="shared" ref="AF229" si="430">$AQ$8</f>
        <v>日</v>
      </c>
      <c r="AG229" s="26">
        <f t="shared" ref="AG229" si="431">$AQ$6</f>
        <v>0</v>
      </c>
      <c r="AL229" s="14"/>
      <c r="AM229" s="14"/>
      <c r="AN229" s="14"/>
      <c r="AO229" s="14"/>
      <c r="AP229" s="14"/>
      <c r="AQ229" s="14"/>
    </row>
    <row r="230" spans="1:95" ht="19.5" customHeight="1">
      <c r="A230" s="105" t="s">
        <v>20</v>
      </c>
      <c r="B230" s="106"/>
      <c r="C230" s="15" t="str">
        <f>IF($AE$3&lt;A229,"",A229)</f>
        <v/>
      </c>
      <c r="D230" s="15" t="str">
        <f t="shared" ref="D230:G230" si="432">IF($AE$3&lt;=C230,"",IF(MONTH(C230+1)=MONTH(C230),(C230+1),""))</f>
        <v/>
      </c>
      <c r="E230" s="15" t="str">
        <f t="shared" si="432"/>
        <v/>
      </c>
      <c r="F230" s="15" t="str">
        <f t="shared" si="432"/>
        <v/>
      </c>
      <c r="G230" s="15" t="str">
        <f t="shared" si="432"/>
        <v/>
      </c>
      <c r="H230" s="15" t="str">
        <f>IF($AE$3&lt;=G230,"",IF(MONTH(G230+1)=MONTH(G230),(G230+1),""))</f>
        <v/>
      </c>
      <c r="I230" s="15" t="str">
        <f t="shared" ref="I230:AG230" si="433">IF($AE$3&lt;=H230,"",IF(MONTH(H230+1)=MONTH(H230),(H230+1),""))</f>
        <v/>
      </c>
      <c r="J230" s="15" t="str">
        <f t="shared" si="433"/>
        <v/>
      </c>
      <c r="K230" s="15" t="str">
        <f t="shared" si="433"/>
        <v/>
      </c>
      <c r="L230" s="15" t="str">
        <f t="shared" si="433"/>
        <v/>
      </c>
      <c r="M230" s="15" t="str">
        <f t="shared" si="433"/>
        <v/>
      </c>
      <c r="N230" s="15" t="str">
        <f t="shared" si="433"/>
        <v/>
      </c>
      <c r="O230" s="15" t="str">
        <f t="shared" si="433"/>
        <v/>
      </c>
      <c r="P230" s="15" t="str">
        <f t="shared" si="433"/>
        <v/>
      </c>
      <c r="Q230" s="15" t="str">
        <f t="shared" si="433"/>
        <v/>
      </c>
      <c r="R230" s="15" t="str">
        <f t="shared" si="433"/>
        <v/>
      </c>
      <c r="S230" s="15" t="str">
        <f t="shared" si="433"/>
        <v/>
      </c>
      <c r="T230" s="15" t="str">
        <f t="shared" si="433"/>
        <v/>
      </c>
      <c r="U230" s="15" t="str">
        <f t="shared" si="433"/>
        <v/>
      </c>
      <c r="V230" s="15" t="str">
        <f t="shared" si="433"/>
        <v/>
      </c>
      <c r="W230" s="15" t="str">
        <f t="shared" si="433"/>
        <v/>
      </c>
      <c r="X230" s="15" t="str">
        <f t="shared" si="433"/>
        <v/>
      </c>
      <c r="Y230" s="15" t="str">
        <f t="shared" si="433"/>
        <v/>
      </c>
      <c r="Z230" s="15" t="str">
        <f t="shared" si="433"/>
        <v/>
      </c>
      <c r="AA230" s="15" t="str">
        <f t="shared" si="433"/>
        <v/>
      </c>
      <c r="AB230" s="15" t="str">
        <f t="shared" si="433"/>
        <v/>
      </c>
      <c r="AC230" s="15" t="str">
        <f t="shared" si="433"/>
        <v/>
      </c>
      <c r="AD230" s="15" t="str">
        <f t="shared" si="433"/>
        <v/>
      </c>
      <c r="AE230" s="15" t="str">
        <f t="shared" si="433"/>
        <v/>
      </c>
      <c r="AF230" s="15" t="str">
        <f t="shared" si="433"/>
        <v/>
      </c>
      <c r="AG230" s="15" t="str">
        <f t="shared" si="433"/>
        <v/>
      </c>
      <c r="AH230" s="107" t="s">
        <v>27</v>
      </c>
      <c r="AK230" s="16"/>
      <c r="AQ230" s="6">
        <f>COUNTIFS(C232:AG232,"○",C231:AG231,$AQ$7)</f>
        <v>0</v>
      </c>
      <c r="AT230" s="6">
        <v>1</v>
      </c>
      <c r="AU230" s="6">
        <v>2</v>
      </c>
      <c r="AV230" s="6">
        <v>3</v>
      </c>
      <c r="AW230" s="6">
        <v>4</v>
      </c>
      <c r="AX230" s="6">
        <v>5</v>
      </c>
      <c r="AY230" s="6">
        <v>6</v>
      </c>
      <c r="AZ230" s="6">
        <v>7</v>
      </c>
      <c r="BA230" s="6">
        <v>8</v>
      </c>
      <c r="BB230" s="6">
        <v>9</v>
      </c>
      <c r="BC230" s="6">
        <v>10</v>
      </c>
      <c r="BD230" s="6">
        <v>11</v>
      </c>
      <c r="BE230" s="6">
        <v>12</v>
      </c>
      <c r="BF230" s="6">
        <v>13</v>
      </c>
      <c r="BG230" s="6">
        <v>14</v>
      </c>
      <c r="BH230" s="6">
        <v>15</v>
      </c>
      <c r="BI230" s="6">
        <v>16</v>
      </c>
      <c r="BJ230" s="6">
        <v>17</v>
      </c>
      <c r="BK230" s="6">
        <v>18</v>
      </c>
      <c r="BL230" s="6">
        <v>19</v>
      </c>
      <c r="BM230" s="6">
        <v>20</v>
      </c>
      <c r="BN230" s="6">
        <v>21</v>
      </c>
      <c r="BO230" s="6">
        <v>22</v>
      </c>
      <c r="BP230" s="6">
        <v>23</v>
      </c>
      <c r="BQ230" s="6">
        <v>24</v>
      </c>
      <c r="BR230" s="6">
        <v>25</v>
      </c>
      <c r="BS230" s="6">
        <v>26</v>
      </c>
      <c r="BT230" s="6">
        <v>27</v>
      </c>
      <c r="BU230" s="6">
        <v>28</v>
      </c>
      <c r="BV230" s="6">
        <v>29</v>
      </c>
      <c r="BW230" s="6">
        <v>30</v>
      </c>
      <c r="BX230" s="6">
        <v>31</v>
      </c>
      <c r="BY230" s="6">
        <v>32</v>
      </c>
      <c r="BZ230" s="6">
        <v>33</v>
      </c>
      <c r="CA230" s="6">
        <v>34</v>
      </c>
      <c r="CB230" s="6">
        <v>35</v>
      </c>
      <c r="CC230" s="6">
        <v>36</v>
      </c>
      <c r="CD230" s="6">
        <v>37</v>
      </c>
      <c r="CE230" s="6">
        <v>38</v>
      </c>
      <c r="CF230" s="6">
        <v>39</v>
      </c>
      <c r="CG230" s="6">
        <v>40</v>
      </c>
      <c r="CH230" s="6">
        <v>41</v>
      </c>
      <c r="CI230" s="6">
        <v>42</v>
      </c>
      <c r="CJ230" s="6">
        <v>43</v>
      </c>
      <c r="CK230" s="6">
        <v>44</v>
      </c>
      <c r="CL230" s="6">
        <v>45</v>
      </c>
      <c r="CM230" s="6">
        <v>46</v>
      </c>
      <c r="CN230" s="6">
        <v>47</v>
      </c>
      <c r="CO230" s="6">
        <v>48</v>
      </c>
      <c r="CP230" s="6">
        <v>49</v>
      </c>
      <c r="CQ230" s="6">
        <v>50</v>
      </c>
    </row>
    <row r="231" spans="1:95" ht="19.5" customHeight="1">
      <c r="A231" s="105" t="s">
        <v>28</v>
      </c>
      <c r="B231" s="106"/>
      <c r="C231" s="15" t="str">
        <f>IF(C230="","",TEXT(C230,"AAA"))</f>
        <v/>
      </c>
      <c r="D231" s="15" t="str">
        <f t="shared" ref="D231:AG231" si="434">IF(D230="","",TEXT(D230,"AAA"))</f>
        <v/>
      </c>
      <c r="E231" s="15" t="str">
        <f t="shared" si="434"/>
        <v/>
      </c>
      <c r="F231" s="15" t="str">
        <f t="shared" si="434"/>
        <v/>
      </c>
      <c r="G231" s="15" t="str">
        <f t="shared" si="434"/>
        <v/>
      </c>
      <c r="H231" s="15" t="str">
        <f t="shared" si="434"/>
        <v/>
      </c>
      <c r="I231" s="15" t="str">
        <f t="shared" si="434"/>
        <v/>
      </c>
      <c r="J231" s="15" t="str">
        <f t="shared" si="434"/>
        <v/>
      </c>
      <c r="K231" s="15" t="str">
        <f t="shared" si="434"/>
        <v/>
      </c>
      <c r="L231" s="15" t="str">
        <f t="shared" si="434"/>
        <v/>
      </c>
      <c r="M231" s="15" t="str">
        <f t="shared" si="434"/>
        <v/>
      </c>
      <c r="N231" s="15" t="str">
        <f t="shared" si="434"/>
        <v/>
      </c>
      <c r="O231" s="15" t="str">
        <f t="shared" si="434"/>
        <v/>
      </c>
      <c r="P231" s="15" t="str">
        <f t="shared" si="434"/>
        <v/>
      </c>
      <c r="Q231" s="15" t="str">
        <f t="shared" si="434"/>
        <v/>
      </c>
      <c r="R231" s="15" t="str">
        <f t="shared" si="434"/>
        <v/>
      </c>
      <c r="S231" s="15" t="str">
        <f t="shared" si="434"/>
        <v/>
      </c>
      <c r="T231" s="15" t="str">
        <f t="shared" si="434"/>
        <v/>
      </c>
      <c r="U231" s="15" t="str">
        <f t="shared" si="434"/>
        <v/>
      </c>
      <c r="V231" s="15" t="str">
        <f t="shared" si="434"/>
        <v/>
      </c>
      <c r="W231" s="15" t="str">
        <f t="shared" si="434"/>
        <v/>
      </c>
      <c r="X231" s="15" t="str">
        <f t="shared" si="434"/>
        <v/>
      </c>
      <c r="Y231" s="15" t="str">
        <f t="shared" si="434"/>
        <v/>
      </c>
      <c r="Z231" s="15" t="str">
        <f t="shared" si="434"/>
        <v/>
      </c>
      <c r="AA231" s="15" t="str">
        <f t="shared" si="434"/>
        <v/>
      </c>
      <c r="AB231" s="15" t="str">
        <f t="shared" si="434"/>
        <v/>
      </c>
      <c r="AC231" s="15" t="str">
        <f t="shared" si="434"/>
        <v/>
      </c>
      <c r="AD231" s="15" t="str">
        <f t="shared" si="434"/>
        <v/>
      </c>
      <c r="AE231" s="15" t="str">
        <f t="shared" si="434"/>
        <v/>
      </c>
      <c r="AF231" s="15" t="str">
        <f t="shared" si="434"/>
        <v/>
      </c>
      <c r="AG231" s="15" t="str">
        <f t="shared" si="434"/>
        <v/>
      </c>
      <c r="AH231" s="108"/>
      <c r="AQ231" s="6">
        <f>COUNTIFS(C232:AG232,"○",C231:AG231,$AQ$8)</f>
        <v>0</v>
      </c>
      <c r="AT231" s="17" t="str">
        <f>IF($C230&gt;$E$6,"",IF(MAX($C230:$AG230)&lt;$E$6,"",$E$6))</f>
        <v/>
      </c>
      <c r="AU231" s="18" t="str">
        <f>IF($C230&gt;$H$6,"",IF(MAX($C230:$AG230)&lt;$H$6,"",$H$6))</f>
        <v/>
      </c>
      <c r="AV231" s="18" t="str">
        <f>IF($C230&gt;$K$6,"",IF(MAX($C230:$AG230)&lt;$K$6,"",$K$6))</f>
        <v/>
      </c>
      <c r="AW231" s="18" t="str">
        <f>IF($C230&gt;$N$6,"",IF(MAX($C230:$AG230)&lt;$N$6,"",$N$6))</f>
        <v/>
      </c>
      <c r="AX231" s="18" t="str">
        <f>IF($C230&gt;$Q$6,"",IF(MAX($C230:$AG230)&lt;$Q$6,"",$Q$6))</f>
        <v/>
      </c>
      <c r="AY231" s="18" t="str">
        <f>IF($C230&gt;$T$6,"",IF(MAX($C230:$AG230)&lt;$T$6,"",$T$6))</f>
        <v/>
      </c>
      <c r="AZ231" s="18" t="str">
        <f>IF($C230&gt;$W$6,"",IF(MAX($C230:$AG230)&lt;$W$6,"",$W$6))</f>
        <v/>
      </c>
      <c r="BA231" s="18" t="str">
        <f>IF($C230&gt;$Z$6,"",IF(MAX($C230:$AG230)&lt;$Z$6,"",$Z$6))</f>
        <v/>
      </c>
      <c r="BB231" s="18" t="str">
        <f>IF($C230&gt;$AC$6,"",IF(MAX($C230:$AG230)&lt;$AC$6,"",$AC$6))</f>
        <v/>
      </c>
      <c r="BC231" s="18">
        <f>IF($C230&gt;$AF$6,"",IF(MAX($C230:$AG230)&lt;$AF$6,"",$AF$6))</f>
        <v>0</v>
      </c>
      <c r="BD231" s="18">
        <f>IF($C230&gt;$E$7,"",IF(MAX($C230:$AG230)&lt;$E$7,"",$E$7))</f>
        <v>0</v>
      </c>
      <c r="BE231" s="18">
        <f>IF($C230&gt;$H$7,"",IF(MAX($C230:$AG230)&lt;$H$7,"",$H$7))</f>
        <v>0</v>
      </c>
      <c r="BF231" s="18">
        <f>IF($C230&gt;$K$7,"",IF(MAX($C230:$AG230)&lt;$K$7,"",$K$7))</f>
        <v>0</v>
      </c>
      <c r="BG231" s="18">
        <f>IF($C230&gt;$N$7,"",IF(MAX($C230:$AG230)&lt;$N$7,"",$N$7))</f>
        <v>0</v>
      </c>
      <c r="BH231" s="18">
        <f>IF($C230&gt;$Q$7,"",IF(MAX($C230:$AG230)&lt;$Q$7,"",$Q$7))</f>
        <v>0</v>
      </c>
      <c r="BI231" s="18">
        <f>IF($C230&gt;$T$7,"",IF(MAX($C230:$AG230)&lt;$T$7,"",$T$7))</f>
        <v>0</v>
      </c>
      <c r="BJ231" s="18">
        <f>IF($C230&gt;$W$7,"",IF(MAX($C230:$AG230)&lt;$W$7,"",$W$7))</f>
        <v>0</v>
      </c>
      <c r="BK231" s="18">
        <f>IF($C230&gt;$Z$7,"",IF(MAX($C230:$AG230)&lt;$Z$7,"",$Z$7))</f>
        <v>0</v>
      </c>
      <c r="BL231" s="18">
        <f>IF($C230&gt;$AC$7,"",IF(MAX($C230:$AG230)&lt;$AC$7,"",$AC$7))</f>
        <v>0</v>
      </c>
      <c r="BM231" s="18">
        <f>IF($C230&gt;$AF$7,"",IF(MAX($C230:$AG230)&lt;$AF$7,"",$AF$7))</f>
        <v>0</v>
      </c>
      <c r="BN231" s="18">
        <f>IF($C230&gt;$E$8,"",IF(MAX($C230:$AG230)&lt;$E$8,"",$E$8))</f>
        <v>0</v>
      </c>
      <c r="BO231" s="18">
        <f>IF($C230&gt;$H$8,"",IF(MAX($C230:$AG230)&lt;$H$8,"",$H$8))</f>
        <v>0</v>
      </c>
      <c r="BP231" s="18">
        <f>IF($C230&gt;$K$8,"",IF(MAX($C230:$AG230)&lt;$K$8,"",$K$8))</f>
        <v>0</v>
      </c>
      <c r="BQ231" s="18">
        <f>IF($C230&gt;$N$8,"",IF(MAX($C230:$AG230)&lt;$N$8,"",$N$8))</f>
        <v>0</v>
      </c>
      <c r="BR231" s="18">
        <f>IF($C230&gt;$Q$8,"",IF(MAX($C230:$AG230)&lt;$Q$8,"",$Q$8))</f>
        <v>0</v>
      </c>
      <c r="BS231" s="18">
        <f>IF($C230&gt;$T$8,"",IF(MAX($C230:$AG230)&lt;$T$8,"",$T$8))</f>
        <v>0</v>
      </c>
      <c r="BT231" s="18">
        <f>IF($C230&gt;$W$8,"",IF(MAX($C230:$AG230)&lt;$W$8,"",$W$8))</f>
        <v>0</v>
      </c>
      <c r="BU231" s="18">
        <f>IF($C230&gt;$Z$8,"",IF(MAX($C230:$AG230)&lt;$Z$8,"",$Z$8))</f>
        <v>0</v>
      </c>
      <c r="BV231" s="18">
        <f>IF($C230&gt;$AC$8,"",IF(MAX($C230:$AG230)&lt;$AC$8,"",$AC$8))</f>
        <v>0</v>
      </c>
      <c r="BW231" s="18">
        <f>IF($C230&gt;$AF$8,"",IF(MAX($C230:$AG230)&lt;$AF$8,"",$AF$8))</f>
        <v>0</v>
      </c>
      <c r="BX231" s="18">
        <f>IF($C230&gt;$E$9,"",IF(MAX($C230:$AG230)&lt;$E$9,"",$E$9))</f>
        <v>0</v>
      </c>
      <c r="BY231" s="18">
        <f>IF($C230&gt;$H$9,"",IF(MAX($C230:$AG230)&lt;$H$9,"",$H$9))</f>
        <v>0</v>
      </c>
      <c r="BZ231" s="18">
        <f>IF($C230&gt;$K$9,"",IF(MAX($C230:$AG230)&lt;$K$9,"",$K$9))</f>
        <v>0</v>
      </c>
      <c r="CA231" s="18">
        <f>IF($C230&gt;$N$9,"",IF(MAX($C230:$AG230)&lt;$N$9,"",$N$9))</f>
        <v>0</v>
      </c>
      <c r="CB231" s="18">
        <f>IF($C230&gt;$Q$9,"",IF(MAX($C230:$AG230)&lt;$Q$9,"",$Q$9))</f>
        <v>0</v>
      </c>
      <c r="CC231" s="18">
        <f>IF($C230&gt;$T$9,"",IF(MAX($C230:$AG230)&lt;$T$9,"",$T$9))</f>
        <v>0</v>
      </c>
      <c r="CD231" s="18">
        <f>IF($C230&gt;$W$9,"",IF(MAX($C230:$AG230)&lt;$W$9,"",$W$9))</f>
        <v>0</v>
      </c>
      <c r="CE231" s="18">
        <f>IF($C230&gt;$Z$9,"",IF(MAX($C230:$AG230)&lt;$Z$9,"",$Z$9))</f>
        <v>0</v>
      </c>
      <c r="CF231" s="18">
        <f>IF($C230&gt;$AC$9,"",IF(MAX($C230:$AG230)&lt;$AC$9,"",$AC$9))</f>
        <v>0</v>
      </c>
      <c r="CG231" s="18">
        <f>IF($C230&gt;$AF$9,"",IF(MAX($C230:$AG230)&lt;$AF$9,"",$AF$9))</f>
        <v>0</v>
      </c>
      <c r="CH231" s="18">
        <f>IF($C230&gt;$E$10,"",IF(MAX($C230:$AG230)&lt;$E$10,"",$E$10))</f>
        <v>0</v>
      </c>
      <c r="CI231" s="18">
        <f>IF($C230&gt;$H$10,"",IF(MAX($C230:$AG230)&lt;$H$10,"",$H$10))</f>
        <v>0</v>
      </c>
      <c r="CJ231" s="18">
        <f>IF($C230&gt;$K$10,"",IF(MAX($C230:$AG230)&lt;$K$10,"",$K$10))</f>
        <v>0</v>
      </c>
      <c r="CK231" s="18">
        <f>IF($C230&gt;$N$10,"",IF(MAX($C230:$AG230)&lt;$N$10,"",$N$10))</f>
        <v>0</v>
      </c>
      <c r="CL231" s="18">
        <f>IF($C230&gt;$Q$10,"",IF(MAX($C230:$AG230)&lt;$Q$10,"",$Q$10))</f>
        <v>0</v>
      </c>
      <c r="CM231" s="18">
        <f>IF($C230&gt;$T$10,"",IF(MAX($C230:$AG230)&lt;$T$10,"",$T$10))</f>
        <v>0</v>
      </c>
      <c r="CN231" s="18">
        <f>IF($C230&gt;$W$10,"",IF(MAX($C230:$AG230)&lt;$W$10,"",$W$10))</f>
        <v>0</v>
      </c>
      <c r="CO231" s="18">
        <f>IF($C230&gt;$Z$10,"",IF(MAX($C230:$AG230)&lt;$Z$10,"",$Z$10))</f>
        <v>0</v>
      </c>
      <c r="CP231" s="18">
        <f>IF($C230&gt;$AC$10,"",IF(MAX($C230:$AG230)&lt;$AC$10,"",$AC$10))</f>
        <v>0</v>
      </c>
      <c r="CQ231" s="19">
        <f>IF($C230&gt;$AF$10,"",IF(MAX($C230:$AG230)&lt;$AF$10,"",$AF$10))</f>
        <v>0</v>
      </c>
    </row>
    <row r="232" spans="1:95" ht="19.5" customHeight="1">
      <c r="A232" s="134" t="s">
        <v>7</v>
      </c>
      <c r="B232" s="135"/>
      <c r="C232" s="20" t="str">
        <f t="shared" ref="C232:AG232" si="435">IF(C230="","",IF($D$5&lt;=C230,IF($L$5&gt;=C230,IF(COUNT(MATCH(C230,$AT231:$CQ231,0))&gt;0,"","○"),""),""))</f>
        <v/>
      </c>
      <c r="D232" s="20" t="str">
        <f t="shared" si="435"/>
        <v/>
      </c>
      <c r="E232" s="20" t="str">
        <f t="shared" si="435"/>
        <v/>
      </c>
      <c r="F232" s="20" t="str">
        <f t="shared" si="435"/>
        <v/>
      </c>
      <c r="G232" s="20" t="str">
        <f t="shared" si="435"/>
        <v/>
      </c>
      <c r="H232" s="20" t="str">
        <f t="shared" si="435"/>
        <v/>
      </c>
      <c r="I232" s="20" t="str">
        <f t="shared" si="435"/>
        <v/>
      </c>
      <c r="J232" s="20" t="str">
        <f t="shared" si="435"/>
        <v/>
      </c>
      <c r="K232" s="20" t="str">
        <f t="shared" si="435"/>
        <v/>
      </c>
      <c r="L232" s="20" t="str">
        <f t="shared" si="435"/>
        <v/>
      </c>
      <c r="M232" s="20" t="str">
        <f t="shared" si="435"/>
        <v/>
      </c>
      <c r="N232" s="20" t="str">
        <f t="shared" si="435"/>
        <v/>
      </c>
      <c r="O232" s="20" t="str">
        <f t="shared" si="435"/>
        <v/>
      </c>
      <c r="P232" s="20" t="str">
        <f t="shared" si="435"/>
        <v/>
      </c>
      <c r="Q232" s="20" t="str">
        <f t="shared" si="435"/>
        <v/>
      </c>
      <c r="R232" s="20" t="str">
        <f t="shared" si="435"/>
        <v/>
      </c>
      <c r="S232" s="20" t="str">
        <f t="shared" si="435"/>
        <v/>
      </c>
      <c r="T232" s="20" t="str">
        <f t="shared" si="435"/>
        <v/>
      </c>
      <c r="U232" s="20" t="str">
        <f t="shared" si="435"/>
        <v/>
      </c>
      <c r="V232" s="20" t="str">
        <f t="shared" si="435"/>
        <v/>
      </c>
      <c r="W232" s="20" t="str">
        <f t="shared" si="435"/>
        <v/>
      </c>
      <c r="X232" s="20" t="str">
        <f t="shared" si="435"/>
        <v/>
      </c>
      <c r="Y232" s="20" t="str">
        <f t="shared" si="435"/>
        <v/>
      </c>
      <c r="Z232" s="20" t="str">
        <f t="shared" si="435"/>
        <v/>
      </c>
      <c r="AA232" s="20" t="str">
        <f t="shared" si="435"/>
        <v/>
      </c>
      <c r="AB232" s="20" t="str">
        <f t="shared" si="435"/>
        <v/>
      </c>
      <c r="AC232" s="20" t="str">
        <f t="shared" si="435"/>
        <v/>
      </c>
      <c r="AD232" s="20" t="str">
        <f t="shared" si="435"/>
        <v/>
      </c>
      <c r="AE232" s="20" t="str">
        <f t="shared" si="435"/>
        <v/>
      </c>
      <c r="AF232" s="20" t="str">
        <f t="shared" si="435"/>
        <v/>
      </c>
      <c r="AG232" s="20" t="str">
        <f t="shared" si="435"/>
        <v/>
      </c>
      <c r="AH232" s="20">
        <f>COUNTIF(C232:AG232,"○")</f>
        <v>0</v>
      </c>
      <c r="AJ232" s="6">
        <f>$AH232</f>
        <v>0</v>
      </c>
      <c r="AK232" s="21"/>
      <c r="AQ232" s="6">
        <f>COUNTIFS(C232:AG232,"○",C231:AG231,$AQ$6)</f>
        <v>0</v>
      </c>
      <c r="AR232" s="6" t="str">
        <f>IF(AH232=0,"",IF(SUM(AQ230:AQ232)/AJ232&lt;0.285,SUM(AQ230:AQ232)/AJ232*AJ232,ROUNDUP(AH232*0.285,0)))</f>
        <v/>
      </c>
      <c r="BY232" s="22"/>
      <c r="BZ232" s="22"/>
    </row>
    <row r="233" spans="1:95" ht="19.5" customHeight="1">
      <c r="A233" s="36" t="s">
        <v>29</v>
      </c>
      <c r="B233" s="20" t="s">
        <v>8</v>
      </c>
      <c r="C233" s="23" t="str">
        <f t="shared" ref="C233:AG233" si="436">IF(C232="","",IF(C231=$AE229,"○",IF(C231=$AF229,"○",IF(C231=$AG229,"○",""))))</f>
        <v/>
      </c>
      <c r="D233" s="23" t="str">
        <f t="shared" si="436"/>
        <v/>
      </c>
      <c r="E233" s="23" t="str">
        <f t="shared" si="436"/>
        <v/>
      </c>
      <c r="F233" s="23" t="str">
        <f t="shared" si="436"/>
        <v/>
      </c>
      <c r="G233" s="23" t="str">
        <f t="shared" si="436"/>
        <v/>
      </c>
      <c r="H233" s="23" t="str">
        <f t="shared" si="436"/>
        <v/>
      </c>
      <c r="I233" s="23" t="str">
        <f t="shared" si="436"/>
        <v/>
      </c>
      <c r="J233" s="23" t="str">
        <f t="shared" si="436"/>
        <v/>
      </c>
      <c r="K233" s="23" t="str">
        <f t="shared" si="436"/>
        <v/>
      </c>
      <c r="L233" s="23" t="str">
        <f t="shared" si="436"/>
        <v/>
      </c>
      <c r="M233" s="23" t="str">
        <f t="shared" si="436"/>
        <v/>
      </c>
      <c r="N233" s="23" t="str">
        <f t="shared" si="436"/>
        <v/>
      </c>
      <c r="O233" s="23" t="str">
        <f t="shared" si="436"/>
        <v/>
      </c>
      <c r="P233" s="23" t="str">
        <f t="shared" si="436"/>
        <v/>
      </c>
      <c r="Q233" s="23" t="str">
        <f t="shared" si="436"/>
        <v/>
      </c>
      <c r="R233" s="23" t="str">
        <f t="shared" si="436"/>
        <v/>
      </c>
      <c r="S233" s="23" t="str">
        <f t="shared" si="436"/>
        <v/>
      </c>
      <c r="T233" s="23" t="str">
        <f t="shared" si="436"/>
        <v/>
      </c>
      <c r="U233" s="23" t="str">
        <f t="shared" si="436"/>
        <v/>
      </c>
      <c r="V233" s="23" t="str">
        <f t="shared" si="436"/>
        <v/>
      </c>
      <c r="W233" s="23" t="str">
        <f t="shared" si="436"/>
        <v/>
      </c>
      <c r="X233" s="23" t="str">
        <f t="shared" si="436"/>
        <v/>
      </c>
      <c r="Y233" s="23" t="str">
        <f t="shared" si="436"/>
        <v/>
      </c>
      <c r="Z233" s="23" t="str">
        <f t="shared" si="436"/>
        <v/>
      </c>
      <c r="AA233" s="23" t="str">
        <f t="shared" si="436"/>
        <v/>
      </c>
      <c r="AB233" s="23" t="str">
        <f t="shared" si="436"/>
        <v/>
      </c>
      <c r="AC233" s="23" t="str">
        <f t="shared" si="436"/>
        <v/>
      </c>
      <c r="AD233" s="23" t="str">
        <f t="shared" si="436"/>
        <v/>
      </c>
      <c r="AE233" s="23" t="str">
        <f t="shared" si="436"/>
        <v/>
      </c>
      <c r="AF233" s="23" t="str">
        <f t="shared" si="436"/>
        <v/>
      </c>
      <c r="AG233" s="23" t="str">
        <f t="shared" si="436"/>
        <v/>
      </c>
      <c r="AH233" s="20">
        <f t="shared" ref="AH233" si="437">COUNTIF(C233:AG233,"○")</f>
        <v>0</v>
      </c>
      <c r="AK233" s="6">
        <f>$AH233</f>
        <v>0</v>
      </c>
      <c r="AU233" s="30" t="str">
        <f>IF($AE$3&lt;A229,"",A229)</f>
        <v/>
      </c>
      <c r="AV233" s="30" t="str">
        <f t="shared" ref="AV233:BZ233" si="438">IF($AE$3&lt;=C230,"",IF(MONTH(C230+1)=MONTH(C230),(C230+1),""))</f>
        <v/>
      </c>
      <c r="AW233" s="30" t="str">
        <f t="shared" si="438"/>
        <v/>
      </c>
      <c r="AX233" s="30" t="str">
        <f t="shared" si="438"/>
        <v/>
      </c>
      <c r="AY233" s="30" t="str">
        <f t="shared" si="438"/>
        <v/>
      </c>
      <c r="AZ233" s="30" t="str">
        <f t="shared" si="438"/>
        <v/>
      </c>
      <c r="BA233" s="30" t="str">
        <f t="shared" si="438"/>
        <v/>
      </c>
      <c r="BB233" s="30" t="str">
        <f t="shared" si="438"/>
        <v/>
      </c>
      <c r="BC233" s="30" t="str">
        <f t="shared" si="438"/>
        <v/>
      </c>
      <c r="BD233" s="30" t="str">
        <f t="shared" si="438"/>
        <v/>
      </c>
      <c r="BE233" s="30" t="str">
        <f t="shared" si="438"/>
        <v/>
      </c>
      <c r="BF233" s="30" t="str">
        <f t="shared" si="438"/>
        <v/>
      </c>
      <c r="BG233" s="30" t="str">
        <f t="shared" si="438"/>
        <v/>
      </c>
      <c r="BH233" s="30" t="str">
        <f t="shared" si="438"/>
        <v/>
      </c>
      <c r="BI233" s="30" t="str">
        <f t="shared" si="438"/>
        <v/>
      </c>
      <c r="BJ233" s="30" t="str">
        <f t="shared" si="438"/>
        <v/>
      </c>
      <c r="BK233" s="30" t="str">
        <f t="shared" si="438"/>
        <v/>
      </c>
      <c r="BL233" s="30" t="str">
        <f t="shared" si="438"/>
        <v/>
      </c>
      <c r="BM233" s="30" t="str">
        <f t="shared" si="438"/>
        <v/>
      </c>
      <c r="BN233" s="30" t="str">
        <f t="shared" si="438"/>
        <v/>
      </c>
      <c r="BO233" s="30" t="str">
        <f t="shared" si="438"/>
        <v/>
      </c>
      <c r="BP233" s="30" t="str">
        <f t="shared" si="438"/>
        <v/>
      </c>
      <c r="BQ233" s="30" t="str">
        <f t="shared" si="438"/>
        <v/>
      </c>
      <c r="BR233" s="30" t="str">
        <f t="shared" si="438"/>
        <v/>
      </c>
      <c r="BS233" s="30" t="str">
        <f t="shared" si="438"/>
        <v/>
      </c>
      <c r="BT233" s="30" t="str">
        <f t="shared" si="438"/>
        <v/>
      </c>
      <c r="BU233" s="30" t="str">
        <f t="shared" si="438"/>
        <v/>
      </c>
      <c r="BV233" s="30" t="str">
        <f t="shared" si="438"/>
        <v/>
      </c>
      <c r="BW233" s="30" t="str">
        <f t="shared" si="438"/>
        <v/>
      </c>
      <c r="BX233" s="30" t="str">
        <f t="shared" si="438"/>
        <v/>
      </c>
      <c r="BY233" s="30" t="str">
        <f t="shared" si="438"/>
        <v/>
      </c>
      <c r="BZ233" s="30" t="str">
        <f t="shared" si="438"/>
        <v/>
      </c>
    </row>
    <row r="234" spans="1:95" ht="19.5" customHeight="1">
      <c r="A234" s="136"/>
      <c r="B234" s="20" t="s">
        <v>9</v>
      </c>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0">
        <f>AH233+COUNTIF(C234:AG234,"○")-COUNTIF(C234:AG234,"✕")</f>
        <v>0</v>
      </c>
      <c r="AL234" s="6">
        <f>$AH234</f>
        <v>0</v>
      </c>
      <c r="AN234" s="6">
        <f>COUNTIF(C234:AG234,"○")</f>
        <v>0</v>
      </c>
      <c r="AO234" s="6">
        <f>COUNTIF(C234:AG234,"✕")</f>
        <v>0</v>
      </c>
      <c r="AU234" s="1" t="str">
        <f t="shared" ref="AU234:BY234" si="439">IF($AF$2="○",IF(C233="○",IF(C234="","○",IF(C234="○","確認","")),IF(C234="○","○",IF(C233="○","",IF(C234="✕","確認","")))),IF(C233="○",IF(C234="","",IF(C234="○","確認","")),IF(C233="○","",IF(C234="✕","確認",""))))</f>
        <v/>
      </c>
      <c r="AV234" s="1" t="str">
        <f t="shared" si="439"/>
        <v/>
      </c>
      <c r="AW234" s="1" t="str">
        <f t="shared" si="439"/>
        <v/>
      </c>
      <c r="AX234" s="1" t="str">
        <f t="shared" si="439"/>
        <v/>
      </c>
      <c r="AY234" s="1" t="str">
        <f t="shared" si="439"/>
        <v/>
      </c>
      <c r="AZ234" s="1" t="str">
        <f t="shared" si="439"/>
        <v/>
      </c>
      <c r="BA234" s="1" t="str">
        <f t="shared" si="439"/>
        <v/>
      </c>
      <c r="BB234" s="1" t="str">
        <f t="shared" si="439"/>
        <v/>
      </c>
      <c r="BC234" s="1" t="str">
        <f t="shared" si="439"/>
        <v/>
      </c>
      <c r="BD234" s="1" t="str">
        <f t="shared" si="439"/>
        <v/>
      </c>
      <c r="BE234" s="1" t="str">
        <f t="shared" si="439"/>
        <v/>
      </c>
      <c r="BF234" s="1" t="str">
        <f t="shared" si="439"/>
        <v/>
      </c>
      <c r="BG234" s="1" t="str">
        <f t="shared" si="439"/>
        <v/>
      </c>
      <c r="BH234" s="1" t="str">
        <f t="shared" si="439"/>
        <v/>
      </c>
      <c r="BI234" s="1" t="str">
        <f t="shared" si="439"/>
        <v/>
      </c>
      <c r="BJ234" s="1" t="str">
        <f t="shared" si="439"/>
        <v/>
      </c>
      <c r="BK234" s="1" t="str">
        <f t="shared" si="439"/>
        <v/>
      </c>
      <c r="BL234" s="1" t="str">
        <f t="shared" si="439"/>
        <v/>
      </c>
      <c r="BM234" s="1" t="str">
        <f t="shared" si="439"/>
        <v/>
      </c>
      <c r="BN234" s="1" t="str">
        <f t="shared" si="439"/>
        <v/>
      </c>
      <c r="BO234" s="1" t="str">
        <f t="shared" si="439"/>
        <v/>
      </c>
      <c r="BP234" s="1" t="str">
        <f t="shared" si="439"/>
        <v/>
      </c>
      <c r="BQ234" s="1" t="str">
        <f t="shared" si="439"/>
        <v/>
      </c>
      <c r="BR234" s="1" t="str">
        <f t="shared" si="439"/>
        <v/>
      </c>
      <c r="BS234" s="1" t="str">
        <f t="shared" si="439"/>
        <v/>
      </c>
      <c r="BT234" s="1" t="str">
        <f t="shared" si="439"/>
        <v/>
      </c>
      <c r="BU234" s="1" t="str">
        <f t="shared" si="439"/>
        <v/>
      </c>
      <c r="BV234" s="1" t="str">
        <f t="shared" si="439"/>
        <v/>
      </c>
      <c r="BW234" s="1" t="str">
        <f t="shared" si="439"/>
        <v/>
      </c>
      <c r="BX234" s="1" t="str">
        <f t="shared" si="439"/>
        <v/>
      </c>
      <c r="BY234" s="1" t="str">
        <f t="shared" si="439"/>
        <v/>
      </c>
    </row>
    <row r="235" spans="1:95" ht="19.5" customHeight="1">
      <c r="A235" s="137"/>
      <c r="B235" s="20" t="s">
        <v>2</v>
      </c>
      <c r="C235" s="23" t="str">
        <f t="shared" ref="C235:AG235" si="440">IF($AF$2="○",IF(C233="○",IF(C234="","○",IF(C234="○","確認","")),IF(C234="○","○",IF(C233="○","",IF(C234="✕","確認","")))),IF(C233="○",IF(C234="","",IF(C234="○","確認","")),IF(C233="○","",IF(C234="✕","確認",""))))</f>
        <v/>
      </c>
      <c r="D235" s="23" t="str">
        <f t="shared" si="440"/>
        <v/>
      </c>
      <c r="E235" s="23" t="str">
        <f t="shared" si="440"/>
        <v/>
      </c>
      <c r="F235" s="23" t="str">
        <f t="shared" si="440"/>
        <v/>
      </c>
      <c r="G235" s="23" t="str">
        <f t="shared" si="440"/>
        <v/>
      </c>
      <c r="H235" s="23" t="str">
        <f t="shared" si="440"/>
        <v/>
      </c>
      <c r="I235" s="23" t="str">
        <f t="shared" si="440"/>
        <v/>
      </c>
      <c r="J235" s="23" t="str">
        <f t="shared" si="440"/>
        <v/>
      </c>
      <c r="K235" s="23" t="str">
        <f t="shared" si="440"/>
        <v/>
      </c>
      <c r="L235" s="23" t="str">
        <f t="shared" si="440"/>
        <v/>
      </c>
      <c r="M235" s="23" t="str">
        <f t="shared" si="440"/>
        <v/>
      </c>
      <c r="N235" s="23" t="str">
        <f t="shared" si="440"/>
        <v/>
      </c>
      <c r="O235" s="23" t="str">
        <f t="shared" si="440"/>
        <v/>
      </c>
      <c r="P235" s="23" t="str">
        <f t="shared" si="440"/>
        <v/>
      </c>
      <c r="Q235" s="23" t="str">
        <f t="shared" si="440"/>
        <v/>
      </c>
      <c r="R235" s="23" t="str">
        <f t="shared" si="440"/>
        <v/>
      </c>
      <c r="S235" s="23" t="str">
        <f t="shared" si="440"/>
        <v/>
      </c>
      <c r="T235" s="23" t="str">
        <f t="shared" si="440"/>
        <v/>
      </c>
      <c r="U235" s="23" t="str">
        <f t="shared" si="440"/>
        <v/>
      </c>
      <c r="V235" s="23" t="str">
        <f t="shared" si="440"/>
        <v/>
      </c>
      <c r="W235" s="23" t="str">
        <f t="shared" si="440"/>
        <v/>
      </c>
      <c r="X235" s="23" t="str">
        <f t="shared" si="440"/>
        <v/>
      </c>
      <c r="Y235" s="23" t="str">
        <f t="shared" si="440"/>
        <v/>
      </c>
      <c r="Z235" s="23" t="str">
        <f t="shared" si="440"/>
        <v/>
      </c>
      <c r="AA235" s="23" t="str">
        <f t="shared" si="440"/>
        <v/>
      </c>
      <c r="AB235" s="23" t="str">
        <f t="shared" si="440"/>
        <v/>
      </c>
      <c r="AC235" s="23" t="str">
        <f t="shared" si="440"/>
        <v/>
      </c>
      <c r="AD235" s="23" t="str">
        <f t="shared" si="440"/>
        <v/>
      </c>
      <c r="AE235" s="23" t="str">
        <f t="shared" si="440"/>
        <v/>
      </c>
      <c r="AF235" s="23" t="str">
        <f t="shared" si="440"/>
        <v/>
      </c>
      <c r="AG235" s="23" t="str">
        <f t="shared" si="440"/>
        <v/>
      </c>
      <c r="AH235" s="20">
        <f t="shared" ref="AH235" si="441">COUNTIF(C235:AG235,"○")</f>
        <v>0</v>
      </c>
      <c r="AM235" s="6">
        <f>$AH235</f>
        <v>0</v>
      </c>
      <c r="AP235" s="6">
        <f>COUNTIF(C235:AG235,"確認")</f>
        <v>0</v>
      </c>
      <c r="AT235" s="6">
        <f>COUNTIF(AU235:BY235,"確認")</f>
        <v>0</v>
      </c>
      <c r="AU235" s="1" t="str">
        <f t="shared" ref="AU235:BY235" si="442">IF(AU234=C235,"","確認")</f>
        <v/>
      </c>
      <c r="AV235" s="1" t="str">
        <f t="shared" si="442"/>
        <v/>
      </c>
      <c r="AW235" s="1" t="str">
        <f t="shared" si="442"/>
        <v/>
      </c>
      <c r="AX235" s="1" t="str">
        <f t="shared" si="442"/>
        <v/>
      </c>
      <c r="AY235" s="1" t="str">
        <f t="shared" si="442"/>
        <v/>
      </c>
      <c r="AZ235" s="1" t="str">
        <f t="shared" si="442"/>
        <v/>
      </c>
      <c r="BA235" s="1" t="str">
        <f t="shared" si="442"/>
        <v/>
      </c>
      <c r="BB235" s="1" t="str">
        <f t="shared" si="442"/>
        <v/>
      </c>
      <c r="BC235" s="1" t="str">
        <f t="shared" si="442"/>
        <v/>
      </c>
      <c r="BD235" s="1" t="str">
        <f t="shared" si="442"/>
        <v/>
      </c>
      <c r="BE235" s="1" t="str">
        <f t="shared" si="442"/>
        <v/>
      </c>
      <c r="BF235" s="1" t="str">
        <f t="shared" si="442"/>
        <v/>
      </c>
      <c r="BG235" s="1" t="str">
        <f t="shared" si="442"/>
        <v/>
      </c>
      <c r="BH235" s="1" t="str">
        <f t="shared" si="442"/>
        <v/>
      </c>
      <c r="BI235" s="1" t="str">
        <f t="shared" si="442"/>
        <v/>
      </c>
      <c r="BJ235" s="1" t="str">
        <f t="shared" si="442"/>
        <v/>
      </c>
      <c r="BK235" s="1" t="str">
        <f t="shared" si="442"/>
        <v/>
      </c>
      <c r="BL235" s="1" t="str">
        <f t="shared" si="442"/>
        <v/>
      </c>
      <c r="BM235" s="1" t="str">
        <f t="shared" si="442"/>
        <v/>
      </c>
      <c r="BN235" s="1" t="str">
        <f t="shared" si="442"/>
        <v/>
      </c>
      <c r="BO235" s="1" t="str">
        <f t="shared" si="442"/>
        <v/>
      </c>
      <c r="BP235" s="1" t="str">
        <f t="shared" si="442"/>
        <v/>
      </c>
      <c r="BQ235" s="1" t="str">
        <f t="shared" si="442"/>
        <v/>
      </c>
      <c r="BR235" s="1" t="str">
        <f t="shared" si="442"/>
        <v/>
      </c>
      <c r="BS235" s="1" t="str">
        <f t="shared" si="442"/>
        <v/>
      </c>
      <c r="BT235" s="1" t="str">
        <f t="shared" si="442"/>
        <v/>
      </c>
      <c r="BU235" s="1" t="str">
        <f t="shared" si="442"/>
        <v/>
      </c>
      <c r="BV235" s="1" t="str">
        <f t="shared" si="442"/>
        <v/>
      </c>
      <c r="BW235" s="1" t="str">
        <f t="shared" si="442"/>
        <v/>
      </c>
      <c r="BX235" s="1" t="str">
        <f t="shared" si="442"/>
        <v/>
      </c>
      <c r="BY235" s="1" t="str">
        <f t="shared" si="442"/>
        <v/>
      </c>
      <c r="BZ235" s="1" t="str">
        <f t="shared" ref="BZ235" si="443">IF($AF$2="○",IF(AH233="○",IF(AH234="","○",IF(AH234="○","確認","")),IF(AH234="○","○",IF(AH233="○","",IF(AH234="✕","確認","")))),IF(AH233="○",IF(AH234="","",IF(AH234="○","確認","")),IF(AH233="○","",IF(AH234="✕","確認",""))))</f>
        <v/>
      </c>
    </row>
    <row r="236" spans="1:95" ht="19.5" customHeight="1">
      <c r="C236" s="129" t="str">
        <f>IF(AH232=0,"",B233)</f>
        <v/>
      </c>
      <c r="D236" s="129"/>
      <c r="E236" s="130" t="str">
        <f>IF(AH232=0,"","週休２日")</f>
        <v/>
      </c>
      <c r="F236" s="130"/>
      <c r="G236" s="130" t="str">
        <f>IF(AH232=0,"",IF(SUM(AQ230:AQ232)/AJ232&lt;0.285,IF(SUM(AQ230:AQ232)/AJ232&lt;=AH233/AH232,"達成","未達成"),IF(AH233/AJ232&gt;=SUM(AQ230:AQ232)/AJ232,"達成","未達成")))</f>
        <v/>
      </c>
      <c r="H236" s="130"/>
      <c r="I236" s="131" t="str">
        <f>IF(AH232=0,"","現場閉所率")</f>
        <v/>
      </c>
      <c r="J236" s="131"/>
      <c r="K236" s="132" t="str">
        <f>IF(AH232=0,"",IF(AH232=0,0,ROUNDDOWN(AH233/AH232,4)))</f>
        <v/>
      </c>
      <c r="L236" s="132"/>
      <c r="N236" s="129" t="str">
        <f>IF(AH232=0,"",B234)</f>
        <v/>
      </c>
      <c r="O236" s="129"/>
      <c r="P236" s="130" t="str">
        <f>IF(AH232=0,"","週休２日")</f>
        <v/>
      </c>
      <c r="Q236" s="130"/>
      <c r="R236" s="130" t="str">
        <f>IF(AH232=0,"",IF(SUM(AQ230:AQ232)/AJ232&lt;0.285,IF(SUM(AQ230:AQ232)/AJ232&lt;=AH234/AH232,"達成","未達成"),IF(AH234/AJ232&gt;=SUM(AQ230:AQ232)/AJ232,"達成","未達成")))</f>
        <v/>
      </c>
      <c r="S236" s="130"/>
      <c r="T236" s="131" t="str">
        <f>IF(AH232=0,"","現場閉所率")</f>
        <v/>
      </c>
      <c r="U236" s="131"/>
      <c r="V236" s="132" t="str">
        <f>IF(AH232=0,"",IF(AH232=0,0,ROUNDDOWN(AH234/AH232,4)))</f>
        <v/>
      </c>
      <c r="W236" s="132"/>
      <c r="X236" s="25"/>
      <c r="Y236" s="129" t="str">
        <f>IF($AF$2="○",IF(AH232=0,"",B235),"")</f>
        <v/>
      </c>
      <c r="Z236" s="129"/>
      <c r="AA236" s="130" t="str">
        <f>IF($AF$2="○",IF(AH232=0,"","週休２日"),"")</f>
        <v/>
      </c>
      <c r="AB236" s="130"/>
      <c r="AC236" s="130" t="str">
        <f>IF($AF$2="○",IF(AH232=0,"",IF(SUM(AQ230:AQ232)/AJ232&lt;0.285,IF(SUM(AQ230:AQ232)/AJ232&lt;=AH235/AH232,"達成","未達成"),IF(AH235/AJ232&gt;=SUM(AQ230:AQ232)/AJ232,"達成","未達成"))),"")</f>
        <v/>
      </c>
      <c r="AD236" s="130"/>
      <c r="AE236" s="131" t="str">
        <f>IF($AF$2="○",IF(AH232=0,"","現場閉所率"),"")</f>
        <v/>
      </c>
      <c r="AF236" s="131"/>
      <c r="AG236" s="132" t="str">
        <f>IF($AF$2="○",IF(AH232=0,"",IF(AH232=0,0,ROUNDDOWN(AH235/AH232,4))),"")</f>
        <v/>
      </c>
      <c r="AH236" s="132"/>
      <c r="AQ236" s="24" t="str">
        <f>IF($AF$2="○",AC236,R236)</f>
        <v/>
      </c>
      <c r="AR236" s="24"/>
      <c r="AT236" s="1" t="str">
        <f>IF(AH232&lt;=0,"",IF((SUM(AQ230:AQ232)/AJ232)&lt;=AH234/AH232,"達成","未達成"))</f>
        <v/>
      </c>
    </row>
    <row r="237" spans="1:95" ht="19.5" customHeight="1">
      <c r="A237" s="101" t="str">
        <f t="shared" ref="A237" si="444">IF(MAX(C230:AG230)=$AE$3,"",IF(MAX(C230:AG230)=0,"",MAX(C230:AG230)+1))</f>
        <v/>
      </c>
      <c r="B237" s="101"/>
      <c r="S237" s="102" t="str">
        <f>IF(COUNTIF(C243:AG243,"確認")&gt;0,"入力確認",IF(AH240=0,IF(SUM(AH241:AH243)=0,"","入力確認"),IF($AF$2="",IF(COUNTIF(C243:AG243,"○")+COUNTIF(C243:AG243,"✕")=0,"","現場閉所 実績表に切替必要"),IF(AT243=0,"","変更手続き確認"))))</f>
        <v/>
      </c>
      <c r="T237" s="102"/>
      <c r="U237" s="102"/>
      <c r="V237" s="102"/>
      <c r="W237" s="102"/>
      <c r="X237" s="102"/>
      <c r="Y237" s="102"/>
      <c r="Z237" s="102"/>
      <c r="AA237" s="133" t="s">
        <v>30</v>
      </c>
      <c r="AB237" s="133"/>
      <c r="AC237" s="133"/>
      <c r="AD237" s="133"/>
      <c r="AE237" s="29" t="str">
        <f t="shared" ref="AE237" si="445">$AQ$7</f>
        <v>土</v>
      </c>
      <c r="AF237" s="29" t="str">
        <f t="shared" ref="AF237" si="446">$AQ$8</f>
        <v>日</v>
      </c>
      <c r="AG237" s="26">
        <f t="shared" ref="AG237" si="447">$AQ$6</f>
        <v>0</v>
      </c>
      <c r="AL237" s="14"/>
      <c r="AM237" s="14"/>
      <c r="AN237" s="14"/>
      <c r="AO237" s="14"/>
      <c r="AP237" s="14"/>
      <c r="AQ237" s="14"/>
    </row>
    <row r="238" spans="1:95" ht="19.5" customHeight="1">
      <c r="A238" s="105" t="s">
        <v>20</v>
      </c>
      <c r="B238" s="106"/>
      <c r="C238" s="15" t="str">
        <f>IF($AE$3&lt;A237,"",A237)</f>
        <v/>
      </c>
      <c r="D238" s="15" t="str">
        <f t="shared" ref="D238:G238" si="448">IF($AE$3&lt;=C238,"",IF(MONTH(C238+1)=MONTH(C238),(C238+1),""))</f>
        <v/>
      </c>
      <c r="E238" s="15" t="str">
        <f t="shared" si="448"/>
        <v/>
      </c>
      <c r="F238" s="15" t="str">
        <f t="shared" si="448"/>
        <v/>
      </c>
      <c r="G238" s="15" t="str">
        <f t="shared" si="448"/>
        <v/>
      </c>
      <c r="H238" s="15" t="str">
        <f>IF($AE$3&lt;=G238,"",IF(MONTH(G238+1)=MONTH(G238),(G238+1),""))</f>
        <v/>
      </c>
      <c r="I238" s="15" t="str">
        <f t="shared" ref="I238:AG238" si="449">IF($AE$3&lt;=H238,"",IF(MONTH(H238+1)=MONTH(H238),(H238+1),""))</f>
        <v/>
      </c>
      <c r="J238" s="15" t="str">
        <f t="shared" si="449"/>
        <v/>
      </c>
      <c r="K238" s="15" t="str">
        <f t="shared" si="449"/>
        <v/>
      </c>
      <c r="L238" s="15" t="str">
        <f t="shared" si="449"/>
        <v/>
      </c>
      <c r="M238" s="15" t="str">
        <f t="shared" si="449"/>
        <v/>
      </c>
      <c r="N238" s="15" t="str">
        <f t="shared" si="449"/>
        <v/>
      </c>
      <c r="O238" s="15" t="str">
        <f t="shared" si="449"/>
        <v/>
      </c>
      <c r="P238" s="15" t="str">
        <f t="shared" si="449"/>
        <v/>
      </c>
      <c r="Q238" s="15" t="str">
        <f t="shared" si="449"/>
        <v/>
      </c>
      <c r="R238" s="15" t="str">
        <f t="shared" si="449"/>
        <v/>
      </c>
      <c r="S238" s="15" t="str">
        <f t="shared" si="449"/>
        <v/>
      </c>
      <c r="T238" s="15" t="str">
        <f t="shared" si="449"/>
        <v/>
      </c>
      <c r="U238" s="15" t="str">
        <f t="shared" si="449"/>
        <v/>
      </c>
      <c r="V238" s="15" t="str">
        <f t="shared" si="449"/>
        <v/>
      </c>
      <c r="W238" s="15" t="str">
        <f t="shared" si="449"/>
        <v/>
      </c>
      <c r="X238" s="15" t="str">
        <f t="shared" si="449"/>
        <v/>
      </c>
      <c r="Y238" s="15" t="str">
        <f t="shared" si="449"/>
        <v/>
      </c>
      <c r="Z238" s="15" t="str">
        <f t="shared" si="449"/>
        <v/>
      </c>
      <c r="AA238" s="15" t="str">
        <f t="shared" si="449"/>
        <v/>
      </c>
      <c r="AB238" s="15" t="str">
        <f t="shared" si="449"/>
        <v/>
      </c>
      <c r="AC238" s="15" t="str">
        <f t="shared" si="449"/>
        <v/>
      </c>
      <c r="AD238" s="15" t="str">
        <f t="shared" si="449"/>
        <v/>
      </c>
      <c r="AE238" s="15" t="str">
        <f t="shared" si="449"/>
        <v/>
      </c>
      <c r="AF238" s="15" t="str">
        <f t="shared" si="449"/>
        <v/>
      </c>
      <c r="AG238" s="15" t="str">
        <f t="shared" si="449"/>
        <v/>
      </c>
      <c r="AH238" s="107" t="s">
        <v>27</v>
      </c>
      <c r="AK238" s="16"/>
      <c r="AQ238" s="6">
        <f>COUNTIFS(C240:AG240,"○",C239:AG239,$AQ$7)</f>
        <v>0</v>
      </c>
      <c r="AT238" s="6">
        <v>1</v>
      </c>
      <c r="AU238" s="6">
        <v>2</v>
      </c>
      <c r="AV238" s="6">
        <v>3</v>
      </c>
      <c r="AW238" s="6">
        <v>4</v>
      </c>
      <c r="AX238" s="6">
        <v>5</v>
      </c>
      <c r="AY238" s="6">
        <v>6</v>
      </c>
      <c r="AZ238" s="6">
        <v>7</v>
      </c>
      <c r="BA238" s="6">
        <v>8</v>
      </c>
      <c r="BB238" s="6">
        <v>9</v>
      </c>
      <c r="BC238" s="6">
        <v>10</v>
      </c>
      <c r="BD238" s="6">
        <v>11</v>
      </c>
      <c r="BE238" s="6">
        <v>12</v>
      </c>
      <c r="BF238" s="6">
        <v>13</v>
      </c>
      <c r="BG238" s="6">
        <v>14</v>
      </c>
      <c r="BH238" s="6">
        <v>15</v>
      </c>
      <c r="BI238" s="6">
        <v>16</v>
      </c>
      <c r="BJ238" s="6">
        <v>17</v>
      </c>
      <c r="BK238" s="6">
        <v>18</v>
      </c>
      <c r="BL238" s="6">
        <v>19</v>
      </c>
      <c r="BM238" s="6">
        <v>20</v>
      </c>
      <c r="BN238" s="6">
        <v>21</v>
      </c>
      <c r="BO238" s="6">
        <v>22</v>
      </c>
      <c r="BP238" s="6">
        <v>23</v>
      </c>
      <c r="BQ238" s="6">
        <v>24</v>
      </c>
      <c r="BR238" s="6">
        <v>25</v>
      </c>
      <c r="BS238" s="6">
        <v>26</v>
      </c>
      <c r="BT238" s="6">
        <v>27</v>
      </c>
      <c r="BU238" s="6">
        <v>28</v>
      </c>
      <c r="BV238" s="6">
        <v>29</v>
      </c>
      <c r="BW238" s="6">
        <v>30</v>
      </c>
      <c r="BX238" s="6">
        <v>31</v>
      </c>
      <c r="BY238" s="6">
        <v>32</v>
      </c>
      <c r="BZ238" s="6">
        <v>33</v>
      </c>
      <c r="CA238" s="6">
        <v>34</v>
      </c>
      <c r="CB238" s="6">
        <v>35</v>
      </c>
      <c r="CC238" s="6">
        <v>36</v>
      </c>
      <c r="CD238" s="6">
        <v>37</v>
      </c>
      <c r="CE238" s="6">
        <v>38</v>
      </c>
      <c r="CF238" s="6">
        <v>39</v>
      </c>
      <c r="CG238" s="6">
        <v>40</v>
      </c>
      <c r="CH238" s="6">
        <v>41</v>
      </c>
      <c r="CI238" s="6">
        <v>42</v>
      </c>
      <c r="CJ238" s="6">
        <v>43</v>
      </c>
      <c r="CK238" s="6">
        <v>44</v>
      </c>
      <c r="CL238" s="6">
        <v>45</v>
      </c>
      <c r="CM238" s="6">
        <v>46</v>
      </c>
      <c r="CN238" s="6">
        <v>47</v>
      </c>
      <c r="CO238" s="6">
        <v>48</v>
      </c>
      <c r="CP238" s="6">
        <v>49</v>
      </c>
      <c r="CQ238" s="6">
        <v>50</v>
      </c>
    </row>
    <row r="239" spans="1:95" ht="19.5" customHeight="1">
      <c r="A239" s="105" t="s">
        <v>28</v>
      </c>
      <c r="B239" s="106"/>
      <c r="C239" s="15" t="str">
        <f>IF(C238="","",TEXT(C238,"AAA"))</f>
        <v/>
      </c>
      <c r="D239" s="15" t="str">
        <f t="shared" ref="D239:AG239" si="450">IF(D238="","",TEXT(D238,"AAA"))</f>
        <v/>
      </c>
      <c r="E239" s="15" t="str">
        <f t="shared" si="450"/>
        <v/>
      </c>
      <c r="F239" s="15" t="str">
        <f t="shared" si="450"/>
        <v/>
      </c>
      <c r="G239" s="15" t="str">
        <f t="shared" si="450"/>
        <v/>
      </c>
      <c r="H239" s="15" t="str">
        <f t="shared" si="450"/>
        <v/>
      </c>
      <c r="I239" s="15" t="str">
        <f t="shared" si="450"/>
        <v/>
      </c>
      <c r="J239" s="15" t="str">
        <f t="shared" si="450"/>
        <v/>
      </c>
      <c r="K239" s="15" t="str">
        <f t="shared" si="450"/>
        <v/>
      </c>
      <c r="L239" s="15" t="str">
        <f t="shared" si="450"/>
        <v/>
      </c>
      <c r="M239" s="15" t="str">
        <f t="shared" si="450"/>
        <v/>
      </c>
      <c r="N239" s="15" t="str">
        <f t="shared" si="450"/>
        <v/>
      </c>
      <c r="O239" s="15" t="str">
        <f t="shared" si="450"/>
        <v/>
      </c>
      <c r="P239" s="15" t="str">
        <f t="shared" si="450"/>
        <v/>
      </c>
      <c r="Q239" s="15" t="str">
        <f t="shared" si="450"/>
        <v/>
      </c>
      <c r="R239" s="15" t="str">
        <f t="shared" si="450"/>
        <v/>
      </c>
      <c r="S239" s="15" t="str">
        <f t="shared" si="450"/>
        <v/>
      </c>
      <c r="T239" s="15" t="str">
        <f t="shared" si="450"/>
        <v/>
      </c>
      <c r="U239" s="15" t="str">
        <f t="shared" si="450"/>
        <v/>
      </c>
      <c r="V239" s="15" t="str">
        <f t="shared" si="450"/>
        <v/>
      </c>
      <c r="W239" s="15" t="str">
        <f t="shared" si="450"/>
        <v/>
      </c>
      <c r="X239" s="15" t="str">
        <f t="shared" si="450"/>
        <v/>
      </c>
      <c r="Y239" s="15" t="str">
        <f t="shared" si="450"/>
        <v/>
      </c>
      <c r="Z239" s="15" t="str">
        <f t="shared" si="450"/>
        <v/>
      </c>
      <c r="AA239" s="15" t="str">
        <f t="shared" si="450"/>
        <v/>
      </c>
      <c r="AB239" s="15" t="str">
        <f t="shared" si="450"/>
        <v/>
      </c>
      <c r="AC239" s="15" t="str">
        <f t="shared" si="450"/>
        <v/>
      </c>
      <c r="AD239" s="15" t="str">
        <f t="shared" si="450"/>
        <v/>
      </c>
      <c r="AE239" s="15" t="str">
        <f t="shared" si="450"/>
        <v/>
      </c>
      <c r="AF239" s="15" t="str">
        <f t="shared" si="450"/>
        <v/>
      </c>
      <c r="AG239" s="15" t="str">
        <f t="shared" si="450"/>
        <v/>
      </c>
      <c r="AH239" s="108"/>
      <c r="AQ239" s="6">
        <f>COUNTIFS(C240:AG240,"○",C239:AG239,$AQ$8)</f>
        <v>0</v>
      </c>
      <c r="AT239" s="17" t="str">
        <f>IF($C238&gt;$E$6,"",IF(MAX($C238:$AG238)&lt;$E$6,"",$E$6))</f>
        <v/>
      </c>
      <c r="AU239" s="18" t="str">
        <f>IF($C238&gt;$H$6,"",IF(MAX($C238:$AG238)&lt;$H$6,"",$H$6))</f>
        <v/>
      </c>
      <c r="AV239" s="18" t="str">
        <f>IF($C238&gt;$K$6,"",IF(MAX($C238:$AG238)&lt;$K$6,"",$K$6))</f>
        <v/>
      </c>
      <c r="AW239" s="18" t="str">
        <f>IF($C238&gt;$N$6,"",IF(MAX($C238:$AG238)&lt;$N$6,"",$N$6))</f>
        <v/>
      </c>
      <c r="AX239" s="18" t="str">
        <f>IF($C238&gt;$Q$6,"",IF(MAX($C238:$AG238)&lt;$Q$6,"",$Q$6))</f>
        <v/>
      </c>
      <c r="AY239" s="18" t="str">
        <f>IF($C238&gt;$T$6,"",IF(MAX($C238:$AG238)&lt;$T$6,"",$T$6))</f>
        <v/>
      </c>
      <c r="AZ239" s="18" t="str">
        <f>IF($C238&gt;$W$6,"",IF(MAX($C238:$AG238)&lt;$W$6,"",$W$6))</f>
        <v/>
      </c>
      <c r="BA239" s="18" t="str">
        <f>IF($C238&gt;$Z$6,"",IF(MAX($C238:$AG238)&lt;$Z$6,"",$Z$6))</f>
        <v/>
      </c>
      <c r="BB239" s="18" t="str">
        <f>IF($C238&gt;$AC$6,"",IF(MAX($C238:$AG238)&lt;$AC$6,"",$AC$6))</f>
        <v/>
      </c>
      <c r="BC239" s="18">
        <f>IF($C238&gt;$AF$6,"",IF(MAX($C238:$AG238)&lt;$AF$6,"",$AF$6))</f>
        <v>0</v>
      </c>
      <c r="BD239" s="18">
        <f>IF($C238&gt;$E$7,"",IF(MAX($C238:$AG238)&lt;$E$7,"",$E$7))</f>
        <v>0</v>
      </c>
      <c r="BE239" s="18">
        <f>IF($C238&gt;$H$7,"",IF(MAX($C238:$AG238)&lt;$H$7,"",$H$7))</f>
        <v>0</v>
      </c>
      <c r="BF239" s="18">
        <f>IF($C238&gt;$K$7,"",IF(MAX($C238:$AG238)&lt;$K$7,"",$K$7))</f>
        <v>0</v>
      </c>
      <c r="BG239" s="18">
        <f>IF($C238&gt;$N$7,"",IF(MAX($C238:$AG238)&lt;$N$7,"",$N$7))</f>
        <v>0</v>
      </c>
      <c r="BH239" s="18">
        <f>IF($C238&gt;$Q$7,"",IF(MAX($C238:$AG238)&lt;$Q$7,"",$Q$7))</f>
        <v>0</v>
      </c>
      <c r="BI239" s="18">
        <f>IF($C238&gt;$T$7,"",IF(MAX($C238:$AG238)&lt;$T$7,"",$T$7))</f>
        <v>0</v>
      </c>
      <c r="BJ239" s="18">
        <f>IF($C238&gt;$W$7,"",IF(MAX($C238:$AG238)&lt;$W$7,"",$W$7))</f>
        <v>0</v>
      </c>
      <c r="BK239" s="18">
        <f>IF($C238&gt;$Z$7,"",IF(MAX($C238:$AG238)&lt;$Z$7,"",$Z$7))</f>
        <v>0</v>
      </c>
      <c r="BL239" s="18">
        <f>IF($C238&gt;$AC$7,"",IF(MAX($C238:$AG238)&lt;$AC$7,"",$AC$7))</f>
        <v>0</v>
      </c>
      <c r="BM239" s="18">
        <f>IF($C238&gt;$AF$7,"",IF(MAX($C238:$AG238)&lt;$AF$7,"",$AF$7))</f>
        <v>0</v>
      </c>
      <c r="BN239" s="18">
        <f>IF($C238&gt;$E$8,"",IF(MAX($C238:$AG238)&lt;$E$8,"",$E$8))</f>
        <v>0</v>
      </c>
      <c r="BO239" s="18">
        <f>IF($C238&gt;$H$8,"",IF(MAX($C238:$AG238)&lt;$H$8,"",$H$8))</f>
        <v>0</v>
      </c>
      <c r="BP239" s="18">
        <f>IF($C238&gt;$K$8,"",IF(MAX($C238:$AG238)&lt;$K$8,"",$K$8))</f>
        <v>0</v>
      </c>
      <c r="BQ239" s="18">
        <f>IF($C238&gt;$N$8,"",IF(MAX($C238:$AG238)&lt;$N$8,"",$N$8))</f>
        <v>0</v>
      </c>
      <c r="BR239" s="18">
        <f>IF($C238&gt;$Q$8,"",IF(MAX($C238:$AG238)&lt;$Q$8,"",$Q$8))</f>
        <v>0</v>
      </c>
      <c r="BS239" s="18">
        <f>IF($C238&gt;$T$8,"",IF(MAX($C238:$AG238)&lt;$T$8,"",$T$8))</f>
        <v>0</v>
      </c>
      <c r="BT239" s="18">
        <f>IF($C238&gt;$W$8,"",IF(MAX($C238:$AG238)&lt;$W$8,"",$W$8))</f>
        <v>0</v>
      </c>
      <c r="BU239" s="18">
        <f>IF($C238&gt;$Z$8,"",IF(MAX($C238:$AG238)&lt;$Z$8,"",$Z$8))</f>
        <v>0</v>
      </c>
      <c r="BV239" s="18">
        <f>IF($C238&gt;$AC$8,"",IF(MAX($C238:$AG238)&lt;$AC$8,"",$AC$8))</f>
        <v>0</v>
      </c>
      <c r="BW239" s="18">
        <f>IF($C238&gt;$AF$8,"",IF(MAX($C238:$AG238)&lt;$AF$8,"",$AF$8))</f>
        <v>0</v>
      </c>
      <c r="BX239" s="18">
        <f>IF($C238&gt;$E$9,"",IF(MAX($C238:$AG238)&lt;$E$9,"",$E$9))</f>
        <v>0</v>
      </c>
      <c r="BY239" s="18">
        <f>IF($C238&gt;$H$9,"",IF(MAX($C238:$AG238)&lt;$H$9,"",$H$9))</f>
        <v>0</v>
      </c>
      <c r="BZ239" s="18">
        <f>IF($C238&gt;$K$9,"",IF(MAX($C238:$AG238)&lt;$K$9,"",$K$9))</f>
        <v>0</v>
      </c>
      <c r="CA239" s="18">
        <f>IF($C238&gt;$N$9,"",IF(MAX($C238:$AG238)&lt;$N$9,"",$N$9))</f>
        <v>0</v>
      </c>
      <c r="CB239" s="18">
        <f>IF($C238&gt;$Q$9,"",IF(MAX($C238:$AG238)&lt;$Q$9,"",$Q$9))</f>
        <v>0</v>
      </c>
      <c r="CC239" s="18">
        <f>IF($C238&gt;$T$9,"",IF(MAX($C238:$AG238)&lt;$T$9,"",$T$9))</f>
        <v>0</v>
      </c>
      <c r="CD239" s="18">
        <f>IF($C238&gt;$W$9,"",IF(MAX($C238:$AG238)&lt;$W$9,"",$W$9))</f>
        <v>0</v>
      </c>
      <c r="CE239" s="18">
        <f>IF($C238&gt;$Z$9,"",IF(MAX($C238:$AG238)&lt;$Z$9,"",$Z$9))</f>
        <v>0</v>
      </c>
      <c r="CF239" s="18">
        <f>IF($C238&gt;$AC$9,"",IF(MAX($C238:$AG238)&lt;$AC$9,"",$AC$9))</f>
        <v>0</v>
      </c>
      <c r="CG239" s="18">
        <f>IF($C238&gt;$AF$9,"",IF(MAX($C238:$AG238)&lt;$AF$9,"",$AF$9))</f>
        <v>0</v>
      </c>
      <c r="CH239" s="18">
        <f>IF($C238&gt;$E$10,"",IF(MAX($C238:$AG238)&lt;$E$10,"",$E$10))</f>
        <v>0</v>
      </c>
      <c r="CI239" s="18">
        <f>IF($C238&gt;$H$10,"",IF(MAX($C238:$AG238)&lt;$H$10,"",$H$10))</f>
        <v>0</v>
      </c>
      <c r="CJ239" s="18">
        <f>IF($C238&gt;$K$10,"",IF(MAX($C238:$AG238)&lt;$K$10,"",$K$10))</f>
        <v>0</v>
      </c>
      <c r="CK239" s="18">
        <f>IF($C238&gt;$N$10,"",IF(MAX($C238:$AG238)&lt;$N$10,"",$N$10))</f>
        <v>0</v>
      </c>
      <c r="CL239" s="18">
        <f>IF($C238&gt;$Q$10,"",IF(MAX($C238:$AG238)&lt;$Q$10,"",$Q$10))</f>
        <v>0</v>
      </c>
      <c r="CM239" s="18">
        <f>IF($C238&gt;$T$10,"",IF(MAX($C238:$AG238)&lt;$T$10,"",$T$10))</f>
        <v>0</v>
      </c>
      <c r="CN239" s="18">
        <f>IF($C238&gt;$W$10,"",IF(MAX($C238:$AG238)&lt;$W$10,"",$W$10))</f>
        <v>0</v>
      </c>
      <c r="CO239" s="18">
        <f>IF($C238&gt;$Z$10,"",IF(MAX($C238:$AG238)&lt;$Z$10,"",$Z$10))</f>
        <v>0</v>
      </c>
      <c r="CP239" s="18">
        <f>IF($C238&gt;$AC$10,"",IF(MAX($C238:$AG238)&lt;$AC$10,"",$AC$10))</f>
        <v>0</v>
      </c>
      <c r="CQ239" s="19">
        <f>IF($C238&gt;$AF$10,"",IF(MAX($C238:$AG238)&lt;$AF$10,"",$AF$10))</f>
        <v>0</v>
      </c>
    </row>
    <row r="240" spans="1:95" ht="19.5" customHeight="1">
      <c r="A240" s="134" t="s">
        <v>7</v>
      </c>
      <c r="B240" s="135"/>
      <c r="C240" s="20" t="str">
        <f t="shared" ref="C240:AG240" si="451">IF(C238="","",IF($D$5&lt;=C238,IF($L$5&gt;=C238,IF(COUNT(MATCH(C238,$AT239:$CQ239,0))&gt;0,"","○"),""),""))</f>
        <v/>
      </c>
      <c r="D240" s="20" t="str">
        <f t="shared" si="451"/>
        <v/>
      </c>
      <c r="E240" s="20" t="str">
        <f t="shared" si="451"/>
        <v/>
      </c>
      <c r="F240" s="20" t="str">
        <f t="shared" si="451"/>
        <v/>
      </c>
      <c r="G240" s="20" t="str">
        <f t="shared" si="451"/>
        <v/>
      </c>
      <c r="H240" s="20" t="str">
        <f t="shared" si="451"/>
        <v/>
      </c>
      <c r="I240" s="20" t="str">
        <f t="shared" si="451"/>
        <v/>
      </c>
      <c r="J240" s="20" t="str">
        <f t="shared" si="451"/>
        <v/>
      </c>
      <c r="K240" s="20" t="str">
        <f t="shared" si="451"/>
        <v/>
      </c>
      <c r="L240" s="20" t="str">
        <f t="shared" si="451"/>
        <v/>
      </c>
      <c r="M240" s="20" t="str">
        <f t="shared" si="451"/>
        <v/>
      </c>
      <c r="N240" s="20" t="str">
        <f t="shared" si="451"/>
        <v/>
      </c>
      <c r="O240" s="20" t="str">
        <f t="shared" si="451"/>
        <v/>
      </c>
      <c r="P240" s="20" t="str">
        <f t="shared" si="451"/>
        <v/>
      </c>
      <c r="Q240" s="20" t="str">
        <f t="shared" si="451"/>
        <v/>
      </c>
      <c r="R240" s="20" t="str">
        <f t="shared" si="451"/>
        <v/>
      </c>
      <c r="S240" s="20" t="str">
        <f t="shared" si="451"/>
        <v/>
      </c>
      <c r="T240" s="20" t="str">
        <f t="shared" si="451"/>
        <v/>
      </c>
      <c r="U240" s="20" t="str">
        <f t="shared" si="451"/>
        <v/>
      </c>
      <c r="V240" s="20" t="str">
        <f t="shared" si="451"/>
        <v/>
      </c>
      <c r="W240" s="20" t="str">
        <f t="shared" si="451"/>
        <v/>
      </c>
      <c r="X240" s="20" t="str">
        <f t="shared" si="451"/>
        <v/>
      </c>
      <c r="Y240" s="20" t="str">
        <f t="shared" si="451"/>
        <v/>
      </c>
      <c r="Z240" s="20" t="str">
        <f t="shared" si="451"/>
        <v/>
      </c>
      <c r="AA240" s="20" t="str">
        <f t="shared" si="451"/>
        <v/>
      </c>
      <c r="AB240" s="20" t="str">
        <f t="shared" si="451"/>
        <v/>
      </c>
      <c r="AC240" s="20" t="str">
        <f t="shared" si="451"/>
        <v/>
      </c>
      <c r="AD240" s="20" t="str">
        <f t="shared" si="451"/>
        <v/>
      </c>
      <c r="AE240" s="20" t="str">
        <f t="shared" si="451"/>
        <v/>
      </c>
      <c r="AF240" s="20" t="str">
        <f t="shared" si="451"/>
        <v/>
      </c>
      <c r="AG240" s="20" t="str">
        <f t="shared" si="451"/>
        <v/>
      </c>
      <c r="AH240" s="20">
        <f>COUNTIF(C240:AG240,"○")</f>
        <v>0</v>
      </c>
      <c r="AJ240" s="6">
        <f>$AH240</f>
        <v>0</v>
      </c>
      <c r="AK240" s="21"/>
      <c r="AQ240" s="6">
        <f>COUNTIFS(C240:AG240,"○",C239:AG239,$AQ$6)</f>
        <v>0</v>
      </c>
      <c r="AR240" s="6" t="str">
        <f>IF(AH240=0,"",IF(SUM(AQ238:AQ240)/AJ240&lt;0.285,SUM(AQ238:AQ240)/AJ240*AJ240,ROUNDUP(AH240*0.285,0)))</f>
        <v/>
      </c>
      <c r="BY240" s="22"/>
      <c r="BZ240" s="22"/>
    </row>
    <row r="241" spans="1:95" ht="19.5" customHeight="1">
      <c r="A241" s="36" t="s">
        <v>29</v>
      </c>
      <c r="B241" s="20" t="s">
        <v>8</v>
      </c>
      <c r="C241" s="23" t="str">
        <f t="shared" ref="C241:AG241" si="452">IF(C240="","",IF(C239=$AE237,"○",IF(C239=$AF237,"○",IF(C239=$AG237,"○",""))))</f>
        <v/>
      </c>
      <c r="D241" s="23" t="str">
        <f t="shared" si="452"/>
        <v/>
      </c>
      <c r="E241" s="23" t="str">
        <f t="shared" si="452"/>
        <v/>
      </c>
      <c r="F241" s="23" t="str">
        <f t="shared" si="452"/>
        <v/>
      </c>
      <c r="G241" s="23" t="str">
        <f t="shared" si="452"/>
        <v/>
      </c>
      <c r="H241" s="23" t="str">
        <f t="shared" si="452"/>
        <v/>
      </c>
      <c r="I241" s="23" t="str">
        <f t="shared" si="452"/>
        <v/>
      </c>
      <c r="J241" s="23" t="str">
        <f t="shared" si="452"/>
        <v/>
      </c>
      <c r="K241" s="23" t="str">
        <f t="shared" si="452"/>
        <v/>
      </c>
      <c r="L241" s="23" t="str">
        <f t="shared" si="452"/>
        <v/>
      </c>
      <c r="M241" s="23" t="str">
        <f t="shared" si="452"/>
        <v/>
      </c>
      <c r="N241" s="23" t="str">
        <f t="shared" si="452"/>
        <v/>
      </c>
      <c r="O241" s="23" t="str">
        <f t="shared" si="452"/>
        <v/>
      </c>
      <c r="P241" s="23" t="str">
        <f t="shared" si="452"/>
        <v/>
      </c>
      <c r="Q241" s="23" t="str">
        <f t="shared" si="452"/>
        <v/>
      </c>
      <c r="R241" s="23" t="str">
        <f t="shared" si="452"/>
        <v/>
      </c>
      <c r="S241" s="23" t="str">
        <f t="shared" si="452"/>
        <v/>
      </c>
      <c r="T241" s="23" t="str">
        <f t="shared" si="452"/>
        <v/>
      </c>
      <c r="U241" s="23" t="str">
        <f t="shared" si="452"/>
        <v/>
      </c>
      <c r="V241" s="23" t="str">
        <f t="shared" si="452"/>
        <v/>
      </c>
      <c r="W241" s="23" t="str">
        <f t="shared" si="452"/>
        <v/>
      </c>
      <c r="X241" s="23" t="str">
        <f t="shared" si="452"/>
        <v/>
      </c>
      <c r="Y241" s="23" t="str">
        <f t="shared" si="452"/>
        <v/>
      </c>
      <c r="Z241" s="23" t="str">
        <f t="shared" si="452"/>
        <v/>
      </c>
      <c r="AA241" s="23" t="str">
        <f t="shared" si="452"/>
        <v/>
      </c>
      <c r="AB241" s="23" t="str">
        <f t="shared" si="452"/>
        <v/>
      </c>
      <c r="AC241" s="23" t="str">
        <f t="shared" si="452"/>
        <v/>
      </c>
      <c r="AD241" s="23" t="str">
        <f t="shared" si="452"/>
        <v/>
      </c>
      <c r="AE241" s="23" t="str">
        <f t="shared" si="452"/>
        <v/>
      </c>
      <c r="AF241" s="23" t="str">
        <f t="shared" si="452"/>
        <v/>
      </c>
      <c r="AG241" s="23" t="str">
        <f t="shared" si="452"/>
        <v/>
      </c>
      <c r="AH241" s="20">
        <f t="shared" ref="AH241" si="453">COUNTIF(C241:AG241,"○")</f>
        <v>0</v>
      </c>
      <c r="AK241" s="6">
        <f>$AH241</f>
        <v>0</v>
      </c>
      <c r="AU241" s="30" t="str">
        <f>IF($AE$3&lt;A237,"",A237)</f>
        <v/>
      </c>
      <c r="AV241" s="30" t="str">
        <f t="shared" ref="AV241:BZ241" si="454">IF($AE$3&lt;=C238,"",IF(MONTH(C238+1)=MONTH(C238),(C238+1),""))</f>
        <v/>
      </c>
      <c r="AW241" s="30" t="str">
        <f t="shared" si="454"/>
        <v/>
      </c>
      <c r="AX241" s="30" t="str">
        <f t="shared" si="454"/>
        <v/>
      </c>
      <c r="AY241" s="30" t="str">
        <f t="shared" si="454"/>
        <v/>
      </c>
      <c r="AZ241" s="30" t="str">
        <f t="shared" si="454"/>
        <v/>
      </c>
      <c r="BA241" s="30" t="str">
        <f t="shared" si="454"/>
        <v/>
      </c>
      <c r="BB241" s="30" t="str">
        <f t="shared" si="454"/>
        <v/>
      </c>
      <c r="BC241" s="30" t="str">
        <f t="shared" si="454"/>
        <v/>
      </c>
      <c r="BD241" s="30" t="str">
        <f t="shared" si="454"/>
        <v/>
      </c>
      <c r="BE241" s="30" t="str">
        <f t="shared" si="454"/>
        <v/>
      </c>
      <c r="BF241" s="30" t="str">
        <f t="shared" si="454"/>
        <v/>
      </c>
      <c r="BG241" s="30" t="str">
        <f t="shared" si="454"/>
        <v/>
      </c>
      <c r="BH241" s="30" t="str">
        <f t="shared" si="454"/>
        <v/>
      </c>
      <c r="BI241" s="30" t="str">
        <f t="shared" si="454"/>
        <v/>
      </c>
      <c r="BJ241" s="30" t="str">
        <f t="shared" si="454"/>
        <v/>
      </c>
      <c r="BK241" s="30" t="str">
        <f t="shared" si="454"/>
        <v/>
      </c>
      <c r="BL241" s="30" t="str">
        <f t="shared" si="454"/>
        <v/>
      </c>
      <c r="BM241" s="30" t="str">
        <f t="shared" si="454"/>
        <v/>
      </c>
      <c r="BN241" s="30" t="str">
        <f t="shared" si="454"/>
        <v/>
      </c>
      <c r="BO241" s="30" t="str">
        <f t="shared" si="454"/>
        <v/>
      </c>
      <c r="BP241" s="30" t="str">
        <f t="shared" si="454"/>
        <v/>
      </c>
      <c r="BQ241" s="30" t="str">
        <f t="shared" si="454"/>
        <v/>
      </c>
      <c r="BR241" s="30" t="str">
        <f t="shared" si="454"/>
        <v/>
      </c>
      <c r="BS241" s="30" t="str">
        <f t="shared" si="454"/>
        <v/>
      </c>
      <c r="BT241" s="30" t="str">
        <f t="shared" si="454"/>
        <v/>
      </c>
      <c r="BU241" s="30" t="str">
        <f t="shared" si="454"/>
        <v/>
      </c>
      <c r="BV241" s="30" t="str">
        <f t="shared" si="454"/>
        <v/>
      </c>
      <c r="BW241" s="30" t="str">
        <f t="shared" si="454"/>
        <v/>
      </c>
      <c r="BX241" s="30" t="str">
        <f t="shared" si="454"/>
        <v/>
      </c>
      <c r="BY241" s="30" t="str">
        <f t="shared" si="454"/>
        <v/>
      </c>
      <c r="BZ241" s="30" t="str">
        <f t="shared" si="454"/>
        <v/>
      </c>
    </row>
    <row r="242" spans="1:95" ht="19.5" customHeight="1">
      <c r="A242" s="136"/>
      <c r="B242" s="20" t="s">
        <v>9</v>
      </c>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0">
        <f>AH241+COUNTIF(C242:AG242,"○")-COUNTIF(C242:AG242,"✕")</f>
        <v>0</v>
      </c>
      <c r="AL242" s="6">
        <f>$AH242</f>
        <v>0</v>
      </c>
      <c r="AN242" s="6">
        <f>COUNTIF(C242:AG242,"○")</f>
        <v>0</v>
      </c>
      <c r="AO242" s="6">
        <f>COUNTIF(C242:AG242,"✕")</f>
        <v>0</v>
      </c>
      <c r="AU242" s="1" t="str">
        <f t="shared" ref="AU242:BY242" si="455">IF($AF$2="○",IF(C241="○",IF(C242="","○",IF(C242="○","確認","")),IF(C242="○","○",IF(C241="○","",IF(C242="✕","確認","")))),IF(C241="○",IF(C242="","",IF(C242="○","確認","")),IF(C241="○","",IF(C242="✕","確認",""))))</f>
        <v/>
      </c>
      <c r="AV242" s="1" t="str">
        <f t="shared" si="455"/>
        <v/>
      </c>
      <c r="AW242" s="1" t="str">
        <f t="shared" si="455"/>
        <v/>
      </c>
      <c r="AX242" s="1" t="str">
        <f t="shared" si="455"/>
        <v/>
      </c>
      <c r="AY242" s="1" t="str">
        <f t="shared" si="455"/>
        <v/>
      </c>
      <c r="AZ242" s="1" t="str">
        <f t="shared" si="455"/>
        <v/>
      </c>
      <c r="BA242" s="1" t="str">
        <f t="shared" si="455"/>
        <v/>
      </c>
      <c r="BB242" s="1" t="str">
        <f t="shared" si="455"/>
        <v/>
      </c>
      <c r="BC242" s="1" t="str">
        <f t="shared" si="455"/>
        <v/>
      </c>
      <c r="BD242" s="1" t="str">
        <f t="shared" si="455"/>
        <v/>
      </c>
      <c r="BE242" s="1" t="str">
        <f t="shared" si="455"/>
        <v/>
      </c>
      <c r="BF242" s="1" t="str">
        <f t="shared" si="455"/>
        <v/>
      </c>
      <c r="BG242" s="1" t="str">
        <f t="shared" si="455"/>
        <v/>
      </c>
      <c r="BH242" s="1" t="str">
        <f t="shared" si="455"/>
        <v/>
      </c>
      <c r="BI242" s="1" t="str">
        <f t="shared" si="455"/>
        <v/>
      </c>
      <c r="BJ242" s="1" t="str">
        <f t="shared" si="455"/>
        <v/>
      </c>
      <c r="BK242" s="1" t="str">
        <f t="shared" si="455"/>
        <v/>
      </c>
      <c r="BL242" s="1" t="str">
        <f t="shared" si="455"/>
        <v/>
      </c>
      <c r="BM242" s="1" t="str">
        <f t="shared" si="455"/>
        <v/>
      </c>
      <c r="BN242" s="1" t="str">
        <f t="shared" si="455"/>
        <v/>
      </c>
      <c r="BO242" s="1" t="str">
        <f t="shared" si="455"/>
        <v/>
      </c>
      <c r="BP242" s="1" t="str">
        <f t="shared" si="455"/>
        <v/>
      </c>
      <c r="BQ242" s="1" t="str">
        <f t="shared" si="455"/>
        <v/>
      </c>
      <c r="BR242" s="1" t="str">
        <f t="shared" si="455"/>
        <v/>
      </c>
      <c r="BS242" s="1" t="str">
        <f t="shared" si="455"/>
        <v/>
      </c>
      <c r="BT242" s="1" t="str">
        <f t="shared" si="455"/>
        <v/>
      </c>
      <c r="BU242" s="1" t="str">
        <f t="shared" si="455"/>
        <v/>
      </c>
      <c r="BV242" s="1" t="str">
        <f t="shared" si="455"/>
        <v/>
      </c>
      <c r="BW242" s="1" t="str">
        <f t="shared" si="455"/>
        <v/>
      </c>
      <c r="BX242" s="1" t="str">
        <f t="shared" si="455"/>
        <v/>
      </c>
      <c r="BY242" s="1" t="str">
        <f t="shared" si="455"/>
        <v/>
      </c>
    </row>
    <row r="243" spans="1:95" ht="19.5" customHeight="1">
      <c r="A243" s="137"/>
      <c r="B243" s="20" t="s">
        <v>2</v>
      </c>
      <c r="C243" s="23" t="str">
        <f t="shared" ref="C243:AG243" si="456">IF($AF$2="○",IF(C241="○",IF(C242="","○",IF(C242="○","確認","")),IF(C242="○","○",IF(C241="○","",IF(C242="✕","確認","")))),IF(C241="○",IF(C242="","",IF(C242="○","確認","")),IF(C241="○","",IF(C242="✕","確認",""))))</f>
        <v/>
      </c>
      <c r="D243" s="23" t="str">
        <f t="shared" si="456"/>
        <v/>
      </c>
      <c r="E243" s="23" t="str">
        <f t="shared" si="456"/>
        <v/>
      </c>
      <c r="F243" s="23" t="str">
        <f t="shared" si="456"/>
        <v/>
      </c>
      <c r="G243" s="23" t="str">
        <f t="shared" si="456"/>
        <v/>
      </c>
      <c r="H243" s="23" t="str">
        <f t="shared" si="456"/>
        <v/>
      </c>
      <c r="I243" s="23" t="str">
        <f t="shared" si="456"/>
        <v/>
      </c>
      <c r="J243" s="23" t="str">
        <f t="shared" si="456"/>
        <v/>
      </c>
      <c r="K243" s="23" t="str">
        <f t="shared" si="456"/>
        <v/>
      </c>
      <c r="L243" s="23" t="str">
        <f t="shared" si="456"/>
        <v/>
      </c>
      <c r="M243" s="23" t="str">
        <f t="shared" si="456"/>
        <v/>
      </c>
      <c r="N243" s="23" t="str">
        <f t="shared" si="456"/>
        <v/>
      </c>
      <c r="O243" s="23" t="str">
        <f t="shared" si="456"/>
        <v/>
      </c>
      <c r="P243" s="23" t="str">
        <f t="shared" si="456"/>
        <v/>
      </c>
      <c r="Q243" s="23" t="str">
        <f t="shared" si="456"/>
        <v/>
      </c>
      <c r="R243" s="23" t="str">
        <f t="shared" si="456"/>
        <v/>
      </c>
      <c r="S243" s="23" t="str">
        <f t="shared" si="456"/>
        <v/>
      </c>
      <c r="T243" s="23" t="str">
        <f t="shared" si="456"/>
        <v/>
      </c>
      <c r="U243" s="23" t="str">
        <f t="shared" si="456"/>
        <v/>
      </c>
      <c r="V243" s="23" t="str">
        <f t="shared" si="456"/>
        <v/>
      </c>
      <c r="W243" s="23" t="str">
        <f t="shared" si="456"/>
        <v/>
      </c>
      <c r="X243" s="23" t="str">
        <f t="shared" si="456"/>
        <v/>
      </c>
      <c r="Y243" s="23" t="str">
        <f t="shared" si="456"/>
        <v/>
      </c>
      <c r="Z243" s="23" t="str">
        <f t="shared" si="456"/>
        <v/>
      </c>
      <c r="AA243" s="23" t="str">
        <f t="shared" si="456"/>
        <v/>
      </c>
      <c r="AB243" s="23" t="str">
        <f t="shared" si="456"/>
        <v/>
      </c>
      <c r="AC243" s="23" t="str">
        <f t="shared" si="456"/>
        <v/>
      </c>
      <c r="AD243" s="23" t="str">
        <f t="shared" si="456"/>
        <v/>
      </c>
      <c r="AE243" s="23" t="str">
        <f t="shared" si="456"/>
        <v/>
      </c>
      <c r="AF243" s="23" t="str">
        <f t="shared" si="456"/>
        <v/>
      </c>
      <c r="AG243" s="23" t="str">
        <f t="shared" si="456"/>
        <v/>
      </c>
      <c r="AH243" s="20">
        <f t="shared" ref="AH243" si="457">COUNTIF(C243:AG243,"○")</f>
        <v>0</v>
      </c>
      <c r="AM243" s="6">
        <f>$AH243</f>
        <v>0</v>
      </c>
      <c r="AP243" s="6">
        <f>COUNTIF(C243:AG243,"確認")</f>
        <v>0</v>
      </c>
      <c r="AT243" s="6">
        <f>COUNTIF(AU243:BY243,"確認")</f>
        <v>0</v>
      </c>
      <c r="AU243" s="1" t="str">
        <f t="shared" ref="AU243:BY243" si="458">IF(AU242=C243,"","確認")</f>
        <v/>
      </c>
      <c r="AV243" s="1" t="str">
        <f t="shared" si="458"/>
        <v/>
      </c>
      <c r="AW243" s="1" t="str">
        <f t="shared" si="458"/>
        <v/>
      </c>
      <c r="AX243" s="1" t="str">
        <f t="shared" si="458"/>
        <v/>
      </c>
      <c r="AY243" s="1" t="str">
        <f t="shared" si="458"/>
        <v/>
      </c>
      <c r="AZ243" s="1" t="str">
        <f t="shared" si="458"/>
        <v/>
      </c>
      <c r="BA243" s="1" t="str">
        <f t="shared" si="458"/>
        <v/>
      </c>
      <c r="BB243" s="1" t="str">
        <f t="shared" si="458"/>
        <v/>
      </c>
      <c r="BC243" s="1" t="str">
        <f t="shared" si="458"/>
        <v/>
      </c>
      <c r="BD243" s="1" t="str">
        <f t="shared" si="458"/>
        <v/>
      </c>
      <c r="BE243" s="1" t="str">
        <f t="shared" si="458"/>
        <v/>
      </c>
      <c r="BF243" s="1" t="str">
        <f t="shared" si="458"/>
        <v/>
      </c>
      <c r="BG243" s="1" t="str">
        <f t="shared" si="458"/>
        <v/>
      </c>
      <c r="BH243" s="1" t="str">
        <f t="shared" si="458"/>
        <v/>
      </c>
      <c r="BI243" s="1" t="str">
        <f t="shared" si="458"/>
        <v/>
      </c>
      <c r="BJ243" s="1" t="str">
        <f t="shared" si="458"/>
        <v/>
      </c>
      <c r="BK243" s="1" t="str">
        <f t="shared" si="458"/>
        <v/>
      </c>
      <c r="BL243" s="1" t="str">
        <f t="shared" si="458"/>
        <v/>
      </c>
      <c r="BM243" s="1" t="str">
        <f t="shared" si="458"/>
        <v/>
      </c>
      <c r="BN243" s="1" t="str">
        <f t="shared" si="458"/>
        <v/>
      </c>
      <c r="BO243" s="1" t="str">
        <f t="shared" si="458"/>
        <v/>
      </c>
      <c r="BP243" s="1" t="str">
        <f t="shared" si="458"/>
        <v/>
      </c>
      <c r="BQ243" s="1" t="str">
        <f t="shared" si="458"/>
        <v/>
      </c>
      <c r="BR243" s="1" t="str">
        <f t="shared" si="458"/>
        <v/>
      </c>
      <c r="BS243" s="1" t="str">
        <f t="shared" si="458"/>
        <v/>
      </c>
      <c r="BT243" s="1" t="str">
        <f t="shared" si="458"/>
        <v/>
      </c>
      <c r="BU243" s="1" t="str">
        <f t="shared" si="458"/>
        <v/>
      </c>
      <c r="BV243" s="1" t="str">
        <f t="shared" si="458"/>
        <v/>
      </c>
      <c r="BW243" s="1" t="str">
        <f t="shared" si="458"/>
        <v/>
      </c>
      <c r="BX243" s="1" t="str">
        <f t="shared" si="458"/>
        <v/>
      </c>
      <c r="BY243" s="1" t="str">
        <f t="shared" si="458"/>
        <v/>
      </c>
      <c r="BZ243" s="1" t="str">
        <f t="shared" ref="BZ243" si="459">IF($AF$2="○",IF(AH241="○",IF(AH242="","○",IF(AH242="○","確認","")),IF(AH242="○","○",IF(AH241="○","",IF(AH242="✕","確認","")))),IF(AH241="○",IF(AH242="","",IF(AH242="○","確認","")),IF(AH241="○","",IF(AH242="✕","確認",""))))</f>
        <v/>
      </c>
    </row>
    <row r="244" spans="1:95" ht="19.5" customHeight="1">
      <c r="C244" s="129" t="str">
        <f>IF(AH240=0,"",B241)</f>
        <v/>
      </c>
      <c r="D244" s="129"/>
      <c r="E244" s="130" t="str">
        <f>IF(AH240=0,"","週休２日")</f>
        <v/>
      </c>
      <c r="F244" s="130"/>
      <c r="G244" s="130" t="str">
        <f>IF(AH240=0,"",IF(SUM(AQ238:AQ240)/AJ240&lt;0.285,IF(SUM(AQ238:AQ240)/AJ240&lt;=AH241/AH240,"達成","未達成"),IF(AH241/AJ240&gt;=SUM(AQ238:AQ240)/AJ240,"達成","未達成")))</f>
        <v/>
      </c>
      <c r="H244" s="130"/>
      <c r="I244" s="131" t="str">
        <f>IF(AH240=0,"","現場閉所率")</f>
        <v/>
      </c>
      <c r="J244" s="131"/>
      <c r="K244" s="132" t="str">
        <f>IF(AH240=0,"",IF(AH240=0,0,ROUNDDOWN(AH241/AH240,4)))</f>
        <v/>
      </c>
      <c r="L244" s="132"/>
      <c r="N244" s="129" t="str">
        <f>IF(AH240=0,"",B242)</f>
        <v/>
      </c>
      <c r="O244" s="129"/>
      <c r="P244" s="130" t="str">
        <f>IF(AH240=0,"","週休２日")</f>
        <v/>
      </c>
      <c r="Q244" s="130"/>
      <c r="R244" s="130" t="str">
        <f>IF(AH240=0,"",IF(SUM(AQ238:AQ240)/AJ240&lt;0.285,IF(SUM(AQ238:AQ240)/AJ240&lt;=AH242/AH240,"達成","未達成"),IF(AH242/AJ240&gt;=SUM(AQ238:AQ240)/AJ240,"達成","未達成")))</f>
        <v/>
      </c>
      <c r="S244" s="130"/>
      <c r="T244" s="131" t="str">
        <f>IF(AH240=0,"","現場閉所率")</f>
        <v/>
      </c>
      <c r="U244" s="131"/>
      <c r="V244" s="132" t="str">
        <f>IF(AH240=0,"",IF(AH240=0,0,ROUNDDOWN(AH242/AH240,4)))</f>
        <v/>
      </c>
      <c r="W244" s="132"/>
      <c r="X244" s="25"/>
      <c r="Y244" s="129" t="str">
        <f>IF($AF$2="○",IF(AH240=0,"",B243),"")</f>
        <v/>
      </c>
      <c r="Z244" s="129"/>
      <c r="AA244" s="130" t="str">
        <f>IF($AF$2="○",IF(AH240=0,"","週休２日"),"")</f>
        <v/>
      </c>
      <c r="AB244" s="130"/>
      <c r="AC244" s="130" t="str">
        <f>IF($AF$2="○",IF(AH240=0,"",IF(SUM(AQ238:AQ240)/AJ240&lt;0.285,IF(SUM(AQ238:AQ240)/AJ240&lt;=AH243/AH240,"達成","未達成"),IF(AH243/AJ240&gt;=SUM(AQ238:AQ240)/AJ240,"達成","未達成"))),"")</f>
        <v/>
      </c>
      <c r="AD244" s="130"/>
      <c r="AE244" s="131" t="str">
        <f>IF($AF$2="○",IF(AH240=0,"","現場閉所率"),"")</f>
        <v/>
      </c>
      <c r="AF244" s="131"/>
      <c r="AG244" s="132" t="str">
        <f>IF($AF$2="○",IF(AH240=0,"",IF(AH240=0,0,ROUNDDOWN(AH243/AH240,4))),"")</f>
        <v/>
      </c>
      <c r="AH244" s="132"/>
      <c r="AQ244" s="24" t="str">
        <f>IF($AF$2="○",AC244,R244)</f>
        <v/>
      </c>
      <c r="AR244" s="24"/>
      <c r="AT244" s="1" t="str">
        <f>IF(AH240&lt;=0,"",IF((SUM(AQ238:AQ240)/AJ240)&lt;=AH242/AH240,"達成","未達成"))</f>
        <v/>
      </c>
    </row>
    <row r="245" spans="1:95" ht="19.5" customHeight="1">
      <c r="A245" s="101" t="str">
        <f t="shared" ref="A245" si="460">IF(MAX(C238:AG238)=$AE$3,"",IF(MAX(C238:AG238)=0,"",MAX(C238:AG238)+1))</f>
        <v/>
      </c>
      <c r="B245" s="101"/>
      <c r="S245" s="102" t="str">
        <f>IF(COUNTIF(C251:AG251,"確認")&gt;0,"入力確認",IF(AH248=0,IF(SUM(AH249:AH251)=0,"","入力確認"),IF($AF$2="",IF(COUNTIF(C251:AG251,"○")+COUNTIF(C251:AG251,"✕")=0,"","現場閉所 実績表に切替必要"),IF(AT251=0,"","変更手続き確認"))))</f>
        <v/>
      </c>
      <c r="T245" s="102"/>
      <c r="U245" s="102"/>
      <c r="V245" s="102"/>
      <c r="W245" s="102"/>
      <c r="X245" s="102"/>
      <c r="Y245" s="102"/>
      <c r="Z245" s="102"/>
      <c r="AA245" s="133" t="s">
        <v>30</v>
      </c>
      <c r="AB245" s="133"/>
      <c r="AC245" s="133"/>
      <c r="AD245" s="133"/>
      <c r="AE245" s="29" t="str">
        <f t="shared" ref="AE245" si="461">$AQ$7</f>
        <v>土</v>
      </c>
      <c r="AF245" s="29" t="str">
        <f t="shared" ref="AF245" si="462">$AQ$8</f>
        <v>日</v>
      </c>
      <c r="AG245" s="26">
        <f t="shared" ref="AG245" si="463">$AQ$6</f>
        <v>0</v>
      </c>
      <c r="AL245" s="14"/>
      <c r="AM245" s="14"/>
      <c r="AN245" s="14"/>
      <c r="AO245" s="14"/>
      <c r="AP245" s="14"/>
      <c r="AQ245" s="14"/>
    </row>
    <row r="246" spans="1:95" ht="19.5" customHeight="1">
      <c r="A246" s="105" t="s">
        <v>20</v>
      </c>
      <c r="B246" s="106"/>
      <c r="C246" s="15" t="str">
        <f>IF($AE$3&lt;A245,"",A245)</f>
        <v/>
      </c>
      <c r="D246" s="15" t="str">
        <f t="shared" ref="D246:G246" si="464">IF($AE$3&lt;=C246,"",IF(MONTH(C246+1)=MONTH(C246),(C246+1),""))</f>
        <v/>
      </c>
      <c r="E246" s="15" t="str">
        <f t="shared" si="464"/>
        <v/>
      </c>
      <c r="F246" s="15" t="str">
        <f t="shared" si="464"/>
        <v/>
      </c>
      <c r="G246" s="15" t="str">
        <f t="shared" si="464"/>
        <v/>
      </c>
      <c r="H246" s="15" t="str">
        <f>IF($AE$3&lt;=G246,"",IF(MONTH(G246+1)=MONTH(G246),(G246+1),""))</f>
        <v/>
      </c>
      <c r="I246" s="15" t="str">
        <f t="shared" ref="I246:AG246" si="465">IF($AE$3&lt;=H246,"",IF(MONTH(H246+1)=MONTH(H246),(H246+1),""))</f>
        <v/>
      </c>
      <c r="J246" s="15" t="str">
        <f t="shared" si="465"/>
        <v/>
      </c>
      <c r="K246" s="15" t="str">
        <f t="shared" si="465"/>
        <v/>
      </c>
      <c r="L246" s="15" t="str">
        <f t="shared" si="465"/>
        <v/>
      </c>
      <c r="M246" s="15" t="str">
        <f t="shared" si="465"/>
        <v/>
      </c>
      <c r="N246" s="15" t="str">
        <f t="shared" si="465"/>
        <v/>
      </c>
      <c r="O246" s="15" t="str">
        <f t="shared" si="465"/>
        <v/>
      </c>
      <c r="P246" s="15" t="str">
        <f t="shared" si="465"/>
        <v/>
      </c>
      <c r="Q246" s="15" t="str">
        <f t="shared" si="465"/>
        <v/>
      </c>
      <c r="R246" s="15" t="str">
        <f t="shared" si="465"/>
        <v/>
      </c>
      <c r="S246" s="15" t="str">
        <f t="shared" si="465"/>
        <v/>
      </c>
      <c r="T246" s="15" t="str">
        <f t="shared" si="465"/>
        <v/>
      </c>
      <c r="U246" s="15" t="str">
        <f t="shared" si="465"/>
        <v/>
      </c>
      <c r="V246" s="15" t="str">
        <f t="shared" si="465"/>
        <v/>
      </c>
      <c r="W246" s="15" t="str">
        <f t="shared" si="465"/>
        <v/>
      </c>
      <c r="X246" s="15" t="str">
        <f t="shared" si="465"/>
        <v/>
      </c>
      <c r="Y246" s="15" t="str">
        <f t="shared" si="465"/>
        <v/>
      </c>
      <c r="Z246" s="15" t="str">
        <f t="shared" si="465"/>
        <v/>
      </c>
      <c r="AA246" s="15" t="str">
        <f t="shared" si="465"/>
        <v/>
      </c>
      <c r="AB246" s="15" t="str">
        <f t="shared" si="465"/>
        <v/>
      </c>
      <c r="AC246" s="15" t="str">
        <f t="shared" si="465"/>
        <v/>
      </c>
      <c r="AD246" s="15" t="str">
        <f t="shared" si="465"/>
        <v/>
      </c>
      <c r="AE246" s="15" t="str">
        <f t="shared" si="465"/>
        <v/>
      </c>
      <c r="AF246" s="15" t="str">
        <f t="shared" si="465"/>
        <v/>
      </c>
      <c r="AG246" s="15" t="str">
        <f t="shared" si="465"/>
        <v/>
      </c>
      <c r="AH246" s="107" t="s">
        <v>27</v>
      </c>
      <c r="AK246" s="16"/>
      <c r="AQ246" s="6">
        <f>COUNTIFS(C248:AG248,"○",C247:AG247,$AQ$7)</f>
        <v>0</v>
      </c>
      <c r="AT246" s="6">
        <v>1</v>
      </c>
      <c r="AU246" s="6">
        <v>2</v>
      </c>
      <c r="AV246" s="6">
        <v>3</v>
      </c>
      <c r="AW246" s="6">
        <v>4</v>
      </c>
      <c r="AX246" s="6">
        <v>5</v>
      </c>
      <c r="AY246" s="6">
        <v>6</v>
      </c>
      <c r="AZ246" s="6">
        <v>7</v>
      </c>
      <c r="BA246" s="6">
        <v>8</v>
      </c>
      <c r="BB246" s="6">
        <v>9</v>
      </c>
      <c r="BC246" s="6">
        <v>10</v>
      </c>
      <c r="BD246" s="6">
        <v>11</v>
      </c>
      <c r="BE246" s="6">
        <v>12</v>
      </c>
      <c r="BF246" s="6">
        <v>13</v>
      </c>
      <c r="BG246" s="6">
        <v>14</v>
      </c>
      <c r="BH246" s="6">
        <v>15</v>
      </c>
      <c r="BI246" s="6">
        <v>16</v>
      </c>
      <c r="BJ246" s="6">
        <v>17</v>
      </c>
      <c r="BK246" s="6">
        <v>18</v>
      </c>
      <c r="BL246" s="6">
        <v>19</v>
      </c>
      <c r="BM246" s="6">
        <v>20</v>
      </c>
      <c r="BN246" s="6">
        <v>21</v>
      </c>
      <c r="BO246" s="6">
        <v>22</v>
      </c>
      <c r="BP246" s="6">
        <v>23</v>
      </c>
      <c r="BQ246" s="6">
        <v>24</v>
      </c>
      <c r="BR246" s="6">
        <v>25</v>
      </c>
      <c r="BS246" s="6">
        <v>26</v>
      </c>
      <c r="BT246" s="6">
        <v>27</v>
      </c>
      <c r="BU246" s="6">
        <v>28</v>
      </c>
      <c r="BV246" s="6">
        <v>29</v>
      </c>
      <c r="BW246" s="6">
        <v>30</v>
      </c>
      <c r="BX246" s="6">
        <v>31</v>
      </c>
      <c r="BY246" s="6">
        <v>32</v>
      </c>
      <c r="BZ246" s="6">
        <v>33</v>
      </c>
      <c r="CA246" s="6">
        <v>34</v>
      </c>
      <c r="CB246" s="6">
        <v>35</v>
      </c>
      <c r="CC246" s="6">
        <v>36</v>
      </c>
      <c r="CD246" s="6">
        <v>37</v>
      </c>
      <c r="CE246" s="6">
        <v>38</v>
      </c>
      <c r="CF246" s="6">
        <v>39</v>
      </c>
      <c r="CG246" s="6">
        <v>40</v>
      </c>
      <c r="CH246" s="6">
        <v>41</v>
      </c>
      <c r="CI246" s="6">
        <v>42</v>
      </c>
      <c r="CJ246" s="6">
        <v>43</v>
      </c>
      <c r="CK246" s="6">
        <v>44</v>
      </c>
      <c r="CL246" s="6">
        <v>45</v>
      </c>
      <c r="CM246" s="6">
        <v>46</v>
      </c>
      <c r="CN246" s="6">
        <v>47</v>
      </c>
      <c r="CO246" s="6">
        <v>48</v>
      </c>
      <c r="CP246" s="6">
        <v>49</v>
      </c>
      <c r="CQ246" s="6">
        <v>50</v>
      </c>
    </row>
    <row r="247" spans="1:95" ht="19.5" customHeight="1">
      <c r="A247" s="105" t="s">
        <v>28</v>
      </c>
      <c r="B247" s="106"/>
      <c r="C247" s="15" t="str">
        <f>IF(C246="","",TEXT(C246,"AAA"))</f>
        <v/>
      </c>
      <c r="D247" s="15" t="str">
        <f t="shared" ref="D247:AG247" si="466">IF(D246="","",TEXT(D246,"AAA"))</f>
        <v/>
      </c>
      <c r="E247" s="15" t="str">
        <f t="shared" si="466"/>
        <v/>
      </c>
      <c r="F247" s="15" t="str">
        <f t="shared" si="466"/>
        <v/>
      </c>
      <c r="G247" s="15" t="str">
        <f t="shared" si="466"/>
        <v/>
      </c>
      <c r="H247" s="15" t="str">
        <f t="shared" si="466"/>
        <v/>
      </c>
      <c r="I247" s="15" t="str">
        <f t="shared" si="466"/>
        <v/>
      </c>
      <c r="J247" s="15" t="str">
        <f t="shared" si="466"/>
        <v/>
      </c>
      <c r="K247" s="15" t="str">
        <f t="shared" si="466"/>
        <v/>
      </c>
      <c r="L247" s="15" t="str">
        <f t="shared" si="466"/>
        <v/>
      </c>
      <c r="M247" s="15" t="str">
        <f t="shared" si="466"/>
        <v/>
      </c>
      <c r="N247" s="15" t="str">
        <f t="shared" si="466"/>
        <v/>
      </c>
      <c r="O247" s="15" t="str">
        <f t="shared" si="466"/>
        <v/>
      </c>
      <c r="P247" s="15" t="str">
        <f t="shared" si="466"/>
        <v/>
      </c>
      <c r="Q247" s="15" t="str">
        <f t="shared" si="466"/>
        <v/>
      </c>
      <c r="R247" s="15" t="str">
        <f t="shared" si="466"/>
        <v/>
      </c>
      <c r="S247" s="15" t="str">
        <f t="shared" si="466"/>
        <v/>
      </c>
      <c r="T247" s="15" t="str">
        <f t="shared" si="466"/>
        <v/>
      </c>
      <c r="U247" s="15" t="str">
        <f t="shared" si="466"/>
        <v/>
      </c>
      <c r="V247" s="15" t="str">
        <f t="shared" si="466"/>
        <v/>
      </c>
      <c r="W247" s="15" t="str">
        <f t="shared" si="466"/>
        <v/>
      </c>
      <c r="X247" s="15" t="str">
        <f t="shared" si="466"/>
        <v/>
      </c>
      <c r="Y247" s="15" t="str">
        <f t="shared" si="466"/>
        <v/>
      </c>
      <c r="Z247" s="15" t="str">
        <f t="shared" si="466"/>
        <v/>
      </c>
      <c r="AA247" s="15" t="str">
        <f t="shared" si="466"/>
        <v/>
      </c>
      <c r="AB247" s="15" t="str">
        <f t="shared" si="466"/>
        <v/>
      </c>
      <c r="AC247" s="15" t="str">
        <f t="shared" si="466"/>
        <v/>
      </c>
      <c r="AD247" s="15" t="str">
        <f t="shared" si="466"/>
        <v/>
      </c>
      <c r="AE247" s="15" t="str">
        <f t="shared" si="466"/>
        <v/>
      </c>
      <c r="AF247" s="15" t="str">
        <f t="shared" si="466"/>
        <v/>
      </c>
      <c r="AG247" s="15" t="str">
        <f t="shared" si="466"/>
        <v/>
      </c>
      <c r="AH247" s="108"/>
      <c r="AQ247" s="6">
        <f>COUNTIFS(C248:AG248,"○",C247:AG247,$AQ$8)</f>
        <v>0</v>
      </c>
      <c r="AT247" s="17" t="str">
        <f>IF($C246&gt;$E$6,"",IF(MAX($C246:$AG246)&lt;$E$6,"",$E$6))</f>
        <v/>
      </c>
      <c r="AU247" s="18" t="str">
        <f>IF($C246&gt;$H$6,"",IF(MAX($C246:$AG246)&lt;$H$6,"",$H$6))</f>
        <v/>
      </c>
      <c r="AV247" s="18" t="str">
        <f>IF($C246&gt;$K$6,"",IF(MAX($C246:$AG246)&lt;$K$6,"",$K$6))</f>
        <v/>
      </c>
      <c r="AW247" s="18" t="str">
        <f>IF($C246&gt;$N$6,"",IF(MAX($C246:$AG246)&lt;$N$6,"",$N$6))</f>
        <v/>
      </c>
      <c r="AX247" s="18" t="str">
        <f>IF($C246&gt;$Q$6,"",IF(MAX($C246:$AG246)&lt;$Q$6,"",$Q$6))</f>
        <v/>
      </c>
      <c r="AY247" s="18" t="str">
        <f>IF($C246&gt;$T$6,"",IF(MAX($C246:$AG246)&lt;$T$6,"",$T$6))</f>
        <v/>
      </c>
      <c r="AZ247" s="18" t="str">
        <f>IF($C246&gt;$W$6,"",IF(MAX($C246:$AG246)&lt;$W$6,"",$W$6))</f>
        <v/>
      </c>
      <c r="BA247" s="18" t="str">
        <f>IF($C246&gt;$Z$6,"",IF(MAX($C246:$AG246)&lt;$Z$6,"",$Z$6))</f>
        <v/>
      </c>
      <c r="BB247" s="18" t="str">
        <f>IF($C246&gt;$AC$6,"",IF(MAX($C246:$AG246)&lt;$AC$6,"",$AC$6))</f>
        <v/>
      </c>
      <c r="BC247" s="18">
        <f>IF($C246&gt;$AF$6,"",IF(MAX($C246:$AG246)&lt;$AF$6,"",$AF$6))</f>
        <v>0</v>
      </c>
      <c r="BD247" s="18">
        <f>IF($C246&gt;$E$7,"",IF(MAX($C246:$AG246)&lt;$E$7,"",$E$7))</f>
        <v>0</v>
      </c>
      <c r="BE247" s="18">
        <f>IF($C246&gt;$H$7,"",IF(MAX($C246:$AG246)&lt;$H$7,"",$H$7))</f>
        <v>0</v>
      </c>
      <c r="BF247" s="18">
        <f>IF($C246&gt;$K$7,"",IF(MAX($C246:$AG246)&lt;$K$7,"",$K$7))</f>
        <v>0</v>
      </c>
      <c r="BG247" s="18">
        <f>IF($C246&gt;$N$7,"",IF(MAX($C246:$AG246)&lt;$N$7,"",$N$7))</f>
        <v>0</v>
      </c>
      <c r="BH247" s="18">
        <f>IF($C246&gt;$Q$7,"",IF(MAX($C246:$AG246)&lt;$Q$7,"",$Q$7))</f>
        <v>0</v>
      </c>
      <c r="BI247" s="18">
        <f>IF($C246&gt;$T$7,"",IF(MAX($C246:$AG246)&lt;$T$7,"",$T$7))</f>
        <v>0</v>
      </c>
      <c r="BJ247" s="18">
        <f>IF($C246&gt;$W$7,"",IF(MAX($C246:$AG246)&lt;$W$7,"",$W$7))</f>
        <v>0</v>
      </c>
      <c r="BK247" s="18">
        <f>IF($C246&gt;$Z$7,"",IF(MAX($C246:$AG246)&lt;$Z$7,"",$Z$7))</f>
        <v>0</v>
      </c>
      <c r="BL247" s="18">
        <f>IF($C246&gt;$AC$7,"",IF(MAX($C246:$AG246)&lt;$AC$7,"",$AC$7))</f>
        <v>0</v>
      </c>
      <c r="BM247" s="18">
        <f>IF($C246&gt;$AF$7,"",IF(MAX($C246:$AG246)&lt;$AF$7,"",$AF$7))</f>
        <v>0</v>
      </c>
      <c r="BN247" s="18">
        <f>IF($C246&gt;$E$8,"",IF(MAX($C246:$AG246)&lt;$E$8,"",$E$8))</f>
        <v>0</v>
      </c>
      <c r="BO247" s="18">
        <f>IF($C246&gt;$H$8,"",IF(MAX($C246:$AG246)&lt;$H$8,"",$H$8))</f>
        <v>0</v>
      </c>
      <c r="BP247" s="18">
        <f>IF($C246&gt;$K$8,"",IF(MAX($C246:$AG246)&lt;$K$8,"",$K$8))</f>
        <v>0</v>
      </c>
      <c r="BQ247" s="18">
        <f>IF($C246&gt;$N$8,"",IF(MAX($C246:$AG246)&lt;$N$8,"",$N$8))</f>
        <v>0</v>
      </c>
      <c r="BR247" s="18">
        <f>IF($C246&gt;$Q$8,"",IF(MAX($C246:$AG246)&lt;$Q$8,"",$Q$8))</f>
        <v>0</v>
      </c>
      <c r="BS247" s="18">
        <f>IF($C246&gt;$T$8,"",IF(MAX($C246:$AG246)&lt;$T$8,"",$T$8))</f>
        <v>0</v>
      </c>
      <c r="BT247" s="18">
        <f>IF($C246&gt;$W$8,"",IF(MAX($C246:$AG246)&lt;$W$8,"",$W$8))</f>
        <v>0</v>
      </c>
      <c r="BU247" s="18">
        <f>IF($C246&gt;$Z$8,"",IF(MAX($C246:$AG246)&lt;$Z$8,"",$Z$8))</f>
        <v>0</v>
      </c>
      <c r="BV247" s="18">
        <f>IF($C246&gt;$AC$8,"",IF(MAX($C246:$AG246)&lt;$AC$8,"",$AC$8))</f>
        <v>0</v>
      </c>
      <c r="BW247" s="18">
        <f>IF($C246&gt;$AF$8,"",IF(MAX($C246:$AG246)&lt;$AF$8,"",$AF$8))</f>
        <v>0</v>
      </c>
      <c r="BX247" s="18">
        <f>IF($C246&gt;$E$9,"",IF(MAX($C246:$AG246)&lt;$E$9,"",$E$9))</f>
        <v>0</v>
      </c>
      <c r="BY247" s="18">
        <f>IF($C246&gt;$H$9,"",IF(MAX($C246:$AG246)&lt;$H$9,"",$H$9))</f>
        <v>0</v>
      </c>
      <c r="BZ247" s="18">
        <f>IF($C246&gt;$K$9,"",IF(MAX($C246:$AG246)&lt;$K$9,"",$K$9))</f>
        <v>0</v>
      </c>
      <c r="CA247" s="18">
        <f>IF($C246&gt;$N$9,"",IF(MAX($C246:$AG246)&lt;$N$9,"",$N$9))</f>
        <v>0</v>
      </c>
      <c r="CB247" s="18">
        <f>IF($C246&gt;$Q$9,"",IF(MAX($C246:$AG246)&lt;$Q$9,"",$Q$9))</f>
        <v>0</v>
      </c>
      <c r="CC247" s="18">
        <f>IF($C246&gt;$T$9,"",IF(MAX($C246:$AG246)&lt;$T$9,"",$T$9))</f>
        <v>0</v>
      </c>
      <c r="CD247" s="18">
        <f>IF($C246&gt;$W$9,"",IF(MAX($C246:$AG246)&lt;$W$9,"",$W$9))</f>
        <v>0</v>
      </c>
      <c r="CE247" s="18">
        <f>IF($C246&gt;$Z$9,"",IF(MAX($C246:$AG246)&lt;$Z$9,"",$Z$9))</f>
        <v>0</v>
      </c>
      <c r="CF247" s="18">
        <f>IF($C246&gt;$AC$9,"",IF(MAX($C246:$AG246)&lt;$AC$9,"",$AC$9))</f>
        <v>0</v>
      </c>
      <c r="CG247" s="18">
        <f>IF($C246&gt;$AF$9,"",IF(MAX($C246:$AG246)&lt;$AF$9,"",$AF$9))</f>
        <v>0</v>
      </c>
      <c r="CH247" s="18">
        <f>IF($C246&gt;$E$10,"",IF(MAX($C246:$AG246)&lt;$E$10,"",$E$10))</f>
        <v>0</v>
      </c>
      <c r="CI247" s="18">
        <f>IF($C246&gt;$H$10,"",IF(MAX($C246:$AG246)&lt;$H$10,"",$H$10))</f>
        <v>0</v>
      </c>
      <c r="CJ247" s="18">
        <f>IF($C246&gt;$K$10,"",IF(MAX($C246:$AG246)&lt;$K$10,"",$K$10))</f>
        <v>0</v>
      </c>
      <c r="CK247" s="18">
        <f>IF($C246&gt;$N$10,"",IF(MAX($C246:$AG246)&lt;$N$10,"",$N$10))</f>
        <v>0</v>
      </c>
      <c r="CL247" s="18">
        <f>IF($C246&gt;$Q$10,"",IF(MAX($C246:$AG246)&lt;$Q$10,"",$Q$10))</f>
        <v>0</v>
      </c>
      <c r="CM247" s="18">
        <f>IF($C246&gt;$T$10,"",IF(MAX($C246:$AG246)&lt;$T$10,"",$T$10))</f>
        <v>0</v>
      </c>
      <c r="CN247" s="18">
        <f>IF($C246&gt;$W$10,"",IF(MAX($C246:$AG246)&lt;$W$10,"",$W$10))</f>
        <v>0</v>
      </c>
      <c r="CO247" s="18">
        <f>IF($C246&gt;$Z$10,"",IF(MAX($C246:$AG246)&lt;$Z$10,"",$Z$10))</f>
        <v>0</v>
      </c>
      <c r="CP247" s="18">
        <f>IF($C246&gt;$AC$10,"",IF(MAX($C246:$AG246)&lt;$AC$10,"",$AC$10))</f>
        <v>0</v>
      </c>
      <c r="CQ247" s="19">
        <f>IF($C246&gt;$AF$10,"",IF(MAX($C246:$AG246)&lt;$AF$10,"",$AF$10))</f>
        <v>0</v>
      </c>
    </row>
    <row r="248" spans="1:95" ht="19.5" customHeight="1">
      <c r="A248" s="134" t="s">
        <v>7</v>
      </c>
      <c r="B248" s="135"/>
      <c r="C248" s="20" t="str">
        <f t="shared" ref="C248:AG248" si="467">IF(C246="","",IF($D$5&lt;=C246,IF($L$5&gt;=C246,IF(COUNT(MATCH(C246,$AT247:$CQ247,0))&gt;0,"","○"),""),""))</f>
        <v/>
      </c>
      <c r="D248" s="20" t="str">
        <f t="shared" si="467"/>
        <v/>
      </c>
      <c r="E248" s="20" t="str">
        <f t="shared" si="467"/>
        <v/>
      </c>
      <c r="F248" s="20" t="str">
        <f t="shared" si="467"/>
        <v/>
      </c>
      <c r="G248" s="20" t="str">
        <f t="shared" si="467"/>
        <v/>
      </c>
      <c r="H248" s="20" t="str">
        <f t="shared" si="467"/>
        <v/>
      </c>
      <c r="I248" s="20" t="str">
        <f t="shared" si="467"/>
        <v/>
      </c>
      <c r="J248" s="20" t="str">
        <f t="shared" si="467"/>
        <v/>
      </c>
      <c r="K248" s="20" t="str">
        <f t="shared" si="467"/>
        <v/>
      </c>
      <c r="L248" s="20" t="str">
        <f t="shared" si="467"/>
        <v/>
      </c>
      <c r="M248" s="20" t="str">
        <f t="shared" si="467"/>
        <v/>
      </c>
      <c r="N248" s="20" t="str">
        <f t="shared" si="467"/>
        <v/>
      </c>
      <c r="O248" s="20" t="str">
        <f t="shared" si="467"/>
        <v/>
      </c>
      <c r="P248" s="20" t="str">
        <f t="shared" si="467"/>
        <v/>
      </c>
      <c r="Q248" s="20" t="str">
        <f t="shared" si="467"/>
        <v/>
      </c>
      <c r="R248" s="20" t="str">
        <f t="shared" si="467"/>
        <v/>
      </c>
      <c r="S248" s="20" t="str">
        <f t="shared" si="467"/>
        <v/>
      </c>
      <c r="T248" s="20" t="str">
        <f t="shared" si="467"/>
        <v/>
      </c>
      <c r="U248" s="20" t="str">
        <f t="shared" si="467"/>
        <v/>
      </c>
      <c r="V248" s="20" t="str">
        <f t="shared" si="467"/>
        <v/>
      </c>
      <c r="W248" s="20" t="str">
        <f t="shared" si="467"/>
        <v/>
      </c>
      <c r="X248" s="20" t="str">
        <f t="shared" si="467"/>
        <v/>
      </c>
      <c r="Y248" s="20" t="str">
        <f t="shared" si="467"/>
        <v/>
      </c>
      <c r="Z248" s="20" t="str">
        <f t="shared" si="467"/>
        <v/>
      </c>
      <c r="AA248" s="20" t="str">
        <f t="shared" si="467"/>
        <v/>
      </c>
      <c r="AB248" s="20" t="str">
        <f t="shared" si="467"/>
        <v/>
      </c>
      <c r="AC248" s="20" t="str">
        <f t="shared" si="467"/>
        <v/>
      </c>
      <c r="AD248" s="20" t="str">
        <f t="shared" si="467"/>
        <v/>
      </c>
      <c r="AE248" s="20" t="str">
        <f t="shared" si="467"/>
        <v/>
      </c>
      <c r="AF248" s="20" t="str">
        <f t="shared" si="467"/>
        <v/>
      </c>
      <c r="AG248" s="20" t="str">
        <f t="shared" si="467"/>
        <v/>
      </c>
      <c r="AH248" s="20">
        <f>COUNTIF(C248:AG248,"○")</f>
        <v>0</v>
      </c>
      <c r="AJ248" s="6">
        <f>$AH248</f>
        <v>0</v>
      </c>
      <c r="AK248" s="21"/>
      <c r="AQ248" s="6">
        <f>COUNTIFS(C248:AG248,"○",C247:AG247,$AQ$6)</f>
        <v>0</v>
      </c>
      <c r="AR248" s="6" t="str">
        <f>IF(AH248=0,"",IF(SUM(AQ246:AQ248)/AJ248&lt;0.285,SUM(AQ246:AQ248)/AJ248*AJ248,ROUNDUP(AH248*0.285,0)))</f>
        <v/>
      </c>
      <c r="BY248" s="22"/>
      <c r="BZ248" s="22"/>
    </row>
    <row r="249" spans="1:95" ht="19.5" customHeight="1">
      <c r="A249" s="36" t="s">
        <v>29</v>
      </c>
      <c r="B249" s="20" t="s">
        <v>8</v>
      </c>
      <c r="C249" s="23" t="str">
        <f t="shared" ref="C249:AG249" si="468">IF(C248="","",IF(C247=$AE245,"○",IF(C247=$AF245,"○",IF(C247=$AG245,"○",""))))</f>
        <v/>
      </c>
      <c r="D249" s="23" t="str">
        <f t="shared" si="468"/>
        <v/>
      </c>
      <c r="E249" s="23" t="str">
        <f t="shared" si="468"/>
        <v/>
      </c>
      <c r="F249" s="23" t="str">
        <f t="shared" si="468"/>
        <v/>
      </c>
      <c r="G249" s="23" t="str">
        <f t="shared" si="468"/>
        <v/>
      </c>
      <c r="H249" s="23" t="str">
        <f t="shared" si="468"/>
        <v/>
      </c>
      <c r="I249" s="23" t="str">
        <f t="shared" si="468"/>
        <v/>
      </c>
      <c r="J249" s="23" t="str">
        <f t="shared" si="468"/>
        <v/>
      </c>
      <c r="K249" s="23" t="str">
        <f t="shared" si="468"/>
        <v/>
      </c>
      <c r="L249" s="23" t="str">
        <f t="shared" si="468"/>
        <v/>
      </c>
      <c r="M249" s="23" t="str">
        <f t="shared" si="468"/>
        <v/>
      </c>
      <c r="N249" s="23" t="str">
        <f t="shared" si="468"/>
        <v/>
      </c>
      <c r="O249" s="23" t="str">
        <f t="shared" si="468"/>
        <v/>
      </c>
      <c r="P249" s="23" t="str">
        <f t="shared" si="468"/>
        <v/>
      </c>
      <c r="Q249" s="23" t="str">
        <f t="shared" si="468"/>
        <v/>
      </c>
      <c r="R249" s="23" t="str">
        <f t="shared" si="468"/>
        <v/>
      </c>
      <c r="S249" s="23" t="str">
        <f t="shared" si="468"/>
        <v/>
      </c>
      <c r="T249" s="23" t="str">
        <f t="shared" si="468"/>
        <v/>
      </c>
      <c r="U249" s="23" t="str">
        <f t="shared" si="468"/>
        <v/>
      </c>
      <c r="V249" s="23" t="str">
        <f t="shared" si="468"/>
        <v/>
      </c>
      <c r="W249" s="23" t="str">
        <f t="shared" si="468"/>
        <v/>
      </c>
      <c r="X249" s="23" t="str">
        <f t="shared" si="468"/>
        <v/>
      </c>
      <c r="Y249" s="23" t="str">
        <f t="shared" si="468"/>
        <v/>
      </c>
      <c r="Z249" s="23" t="str">
        <f t="shared" si="468"/>
        <v/>
      </c>
      <c r="AA249" s="23" t="str">
        <f t="shared" si="468"/>
        <v/>
      </c>
      <c r="AB249" s="23" t="str">
        <f t="shared" si="468"/>
        <v/>
      </c>
      <c r="AC249" s="23" t="str">
        <f t="shared" si="468"/>
        <v/>
      </c>
      <c r="AD249" s="23" t="str">
        <f t="shared" si="468"/>
        <v/>
      </c>
      <c r="AE249" s="23" t="str">
        <f t="shared" si="468"/>
        <v/>
      </c>
      <c r="AF249" s="23" t="str">
        <f t="shared" si="468"/>
        <v/>
      </c>
      <c r="AG249" s="23" t="str">
        <f t="shared" si="468"/>
        <v/>
      </c>
      <c r="AH249" s="20">
        <f t="shared" ref="AH249" si="469">COUNTIF(C249:AG249,"○")</f>
        <v>0</v>
      </c>
      <c r="AK249" s="6">
        <f>$AH249</f>
        <v>0</v>
      </c>
      <c r="AU249" s="30" t="str">
        <f>IF($AE$3&lt;A245,"",A245)</f>
        <v/>
      </c>
      <c r="AV249" s="30" t="str">
        <f t="shared" ref="AV249:BZ249" si="470">IF($AE$3&lt;=C246,"",IF(MONTH(C246+1)=MONTH(C246),(C246+1),""))</f>
        <v/>
      </c>
      <c r="AW249" s="30" t="str">
        <f t="shared" si="470"/>
        <v/>
      </c>
      <c r="AX249" s="30" t="str">
        <f t="shared" si="470"/>
        <v/>
      </c>
      <c r="AY249" s="30" t="str">
        <f t="shared" si="470"/>
        <v/>
      </c>
      <c r="AZ249" s="30" t="str">
        <f t="shared" si="470"/>
        <v/>
      </c>
      <c r="BA249" s="30" t="str">
        <f t="shared" si="470"/>
        <v/>
      </c>
      <c r="BB249" s="30" t="str">
        <f t="shared" si="470"/>
        <v/>
      </c>
      <c r="BC249" s="30" t="str">
        <f t="shared" si="470"/>
        <v/>
      </c>
      <c r="BD249" s="30" t="str">
        <f t="shared" si="470"/>
        <v/>
      </c>
      <c r="BE249" s="30" t="str">
        <f t="shared" si="470"/>
        <v/>
      </c>
      <c r="BF249" s="30" t="str">
        <f t="shared" si="470"/>
        <v/>
      </c>
      <c r="BG249" s="30" t="str">
        <f t="shared" si="470"/>
        <v/>
      </c>
      <c r="BH249" s="30" t="str">
        <f t="shared" si="470"/>
        <v/>
      </c>
      <c r="BI249" s="30" t="str">
        <f t="shared" si="470"/>
        <v/>
      </c>
      <c r="BJ249" s="30" t="str">
        <f t="shared" si="470"/>
        <v/>
      </c>
      <c r="BK249" s="30" t="str">
        <f t="shared" si="470"/>
        <v/>
      </c>
      <c r="BL249" s="30" t="str">
        <f t="shared" si="470"/>
        <v/>
      </c>
      <c r="BM249" s="30" t="str">
        <f t="shared" si="470"/>
        <v/>
      </c>
      <c r="BN249" s="30" t="str">
        <f t="shared" si="470"/>
        <v/>
      </c>
      <c r="BO249" s="30" t="str">
        <f t="shared" si="470"/>
        <v/>
      </c>
      <c r="BP249" s="30" t="str">
        <f t="shared" si="470"/>
        <v/>
      </c>
      <c r="BQ249" s="30" t="str">
        <f t="shared" si="470"/>
        <v/>
      </c>
      <c r="BR249" s="30" t="str">
        <f t="shared" si="470"/>
        <v/>
      </c>
      <c r="BS249" s="30" t="str">
        <f t="shared" si="470"/>
        <v/>
      </c>
      <c r="BT249" s="30" t="str">
        <f t="shared" si="470"/>
        <v/>
      </c>
      <c r="BU249" s="30" t="str">
        <f t="shared" si="470"/>
        <v/>
      </c>
      <c r="BV249" s="30" t="str">
        <f t="shared" si="470"/>
        <v/>
      </c>
      <c r="BW249" s="30" t="str">
        <f t="shared" si="470"/>
        <v/>
      </c>
      <c r="BX249" s="30" t="str">
        <f t="shared" si="470"/>
        <v/>
      </c>
      <c r="BY249" s="30" t="str">
        <f t="shared" si="470"/>
        <v/>
      </c>
      <c r="BZ249" s="30" t="str">
        <f t="shared" si="470"/>
        <v/>
      </c>
    </row>
    <row r="250" spans="1:95" ht="19.5" customHeight="1">
      <c r="A250" s="136"/>
      <c r="B250" s="20" t="s">
        <v>9</v>
      </c>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0">
        <f>AH249+COUNTIF(C250:AG250,"○")-COUNTIF(C250:AG250,"✕")</f>
        <v>0</v>
      </c>
      <c r="AL250" s="6">
        <f>$AH250</f>
        <v>0</v>
      </c>
      <c r="AN250" s="6">
        <f>COUNTIF(C250:AG250,"○")</f>
        <v>0</v>
      </c>
      <c r="AO250" s="6">
        <f>COUNTIF(C250:AG250,"✕")</f>
        <v>0</v>
      </c>
      <c r="AU250" s="1" t="str">
        <f t="shared" ref="AU250:BY250" si="471">IF($AF$2="○",IF(C249="○",IF(C250="","○",IF(C250="○","確認","")),IF(C250="○","○",IF(C249="○","",IF(C250="✕","確認","")))),IF(C249="○",IF(C250="","",IF(C250="○","確認","")),IF(C249="○","",IF(C250="✕","確認",""))))</f>
        <v/>
      </c>
      <c r="AV250" s="1" t="str">
        <f t="shared" si="471"/>
        <v/>
      </c>
      <c r="AW250" s="1" t="str">
        <f t="shared" si="471"/>
        <v/>
      </c>
      <c r="AX250" s="1" t="str">
        <f t="shared" si="471"/>
        <v/>
      </c>
      <c r="AY250" s="1" t="str">
        <f t="shared" si="471"/>
        <v/>
      </c>
      <c r="AZ250" s="1" t="str">
        <f t="shared" si="471"/>
        <v/>
      </c>
      <c r="BA250" s="1" t="str">
        <f t="shared" si="471"/>
        <v/>
      </c>
      <c r="BB250" s="1" t="str">
        <f t="shared" si="471"/>
        <v/>
      </c>
      <c r="BC250" s="1" t="str">
        <f t="shared" si="471"/>
        <v/>
      </c>
      <c r="BD250" s="1" t="str">
        <f t="shared" si="471"/>
        <v/>
      </c>
      <c r="BE250" s="1" t="str">
        <f t="shared" si="471"/>
        <v/>
      </c>
      <c r="BF250" s="1" t="str">
        <f t="shared" si="471"/>
        <v/>
      </c>
      <c r="BG250" s="1" t="str">
        <f t="shared" si="471"/>
        <v/>
      </c>
      <c r="BH250" s="1" t="str">
        <f t="shared" si="471"/>
        <v/>
      </c>
      <c r="BI250" s="1" t="str">
        <f t="shared" si="471"/>
        <v/>
      </c>
      <c r="BJ250" s="1" t="str">
        <f t="shared" si="471"/>
        <v/>
      </c>
      <c r="BK250" s="1" t="str">
        <f t="shared" si="471"/>
        <v/>
      </c>
      <c r="BL250" s="1" t="str">
        <f t="shared" si="471"/>
        <v/>
      </c>
      <c r="BM250" s="1" t="str">
        <f t="shared" si="471"/>
        <v/>
      </c>
      <c r="BN250" s="1" t="str">
        <f t="shared" si="471"/>
        <v/>
      </c>
      <c r="BO250" s="1" t="str">
        <f t="shared" si="471"/>
        <v/>
      </c>
      <c r="BP250" s="1" t="str">
        <f t="shared" si="471"/>
        <v/>
      </c>
      <c r="BQ250" s="1" t="str">
        <f t="shared" si="471"/>
        <v/>
      </c>
      <c r="BR250" s="1" t="str">
        <f t="shared" si="471"/>
        <v/>
      </c>
      <c r="BS250" s="1" t="str">
        <f t="shared" si="471"/>
        <v/>
      </c>
      <c r="BT250" s="1" t="str">
        <f t="shared" si="471"/>
        <v/>
      </c>
      <c r="BU250" s="1" t="str">
        <f t="shared" si="471"/>
        <v/>
      </c>
      <c r="BV250" s="1" t="str">
        <f t="shared" si="471"/>
        <v/>
      </c>
      <c r="BW250" s="1" t="str">
        <f t="shared" si="471"/>
        <v/>
      </c>
      <c r="BX250" s="1" t="str">
        <f t="shared" si="471"/>
        <v/>
      </c>
      <c r="BY250" s="1" t="str">
        <f t="shared" si="471"/>
        <v/>
      </c>
    </row>
    <row r="251" spans="1:95" ht="19.5" customHeight="1">
      <c r="A251" s="137"/>
      <c r="B251" s="20" t="s">
        <v>2</v>
      </c>
      <c r="C251" s="23" t="str">
        <f t="shared" ref="C251:AG251" si="472">IF($AF$2="○",IF(C249="○",IF(C250="","○",IF(C250="○","確認","")),IF(C250="○","○",IF(C249="○","",IF(C250="✕","確認","")))),IF(C249="○",IF(C250="","",IF(C250="○","確認","")),IF(C249="○","",IF(C250="✕","確認",""))))</f>
        <v/>
      </c>
      <c r="D251" s="23" t="str">
        <f t="shared" si="472"/>
        <v/>
      </c>
      <c r="E251" s="23" t="str">
        <f t="shared" si="472"/>
        <v/>
      </c>
      <c r="F251" s="23" t="str">
        <f t="shared" si="472"/>
        <v/>
      </c>
      <c r="G251" s="23" t="str">
        <f t="shared" si="472"/>
        <v/>
      </c>
      <c r="H251" s="23" t="str">
        <f t="shared" si="472"/>
        <v/>
      </c>
      <c r="I251" s="23" t="str">
        <f t="shared" si="472"/>
        <v/>
      </c>
      <c r="J251" s="23" t="str">
        <f t="shared" si="472"/>
        <v/>
      </c>
      <c r="K251" s="23" t="str">
        <f t="shared" si="472"/>
        <v/>
      </c>
      <c r="L251" s="23" t="str">
        <f t="shared" si="472"/>
        <v/>
      </c>
      <c r="M251" s="23" t="str">
        <f t="shared" si="472"/>
        <v/>
      </c>
      <c r="N251" s="23" t="str">
        <f t="shared" si="472"/>
        <v/>
      </c>
      <c r="O251" s="23" t="str">
        <f t="shared" si="472"/>
        <v/>
      </c>
      <c r="P251" s="23" t="str">
        <f t="shared" si="472"/>
        <v/>
      </c>
      <c r="Q251" s="23" t="str">
        <f t="shared" si="472"/>
        <v/>
      </c>
      <c r="R251" s="23" t="str">
        <f t="shared" si="472"/>
        <v/>
      </c>
      <c r="S251" s="23" t="str">
        <f t="shared" si="472"/>
        <v/>
      </c>
      <c r="T251" s="23" t="str">
        <f t="shared" si="472"/>
        <v/>
      </c>
      <c r="U251" s="23" t="str">
        <f t="shared" si="472"/>
        <v/>
      </c>
      <c r="V251" s="23" t="str">
        <f t="shared" si="472"/>
        <v/>
      </c>
      <c r="W251" s="23" t="str">
        <f t="shared" si="472"/>
        <v/>
      </c>
      <c r="X251" s="23" t="str">
        <f t="shared" si="472"/>
        <v/>
      </c>
      <c r="Y251" s="23" t="str">
        <f t="shared" si="472"/>
        <v/>
      </c>
      <c r="Z251" s="23" t="str">
        <f t="shared" si="472"/>
        <v/>
      </c>
      <c r="AA251" s="23" t="str">
        <f t="shared" si="472"/>
        <v/>
      </c>
      <c r="AB251" s="23" t="str">
        <f t="shared" si="472"/>
        <v/>
      </c>
      <c r="AC251" s="23" t="str">
        <f t="shared" si="472"/>
        <v/>
      </c>
      <c r="AD251" s="23" t="str">
        <f t="shared" si="472"/>
        <v/>
      </c>
      <c r="AE251" s="23" t="str">
        <f t="shared" si="472"/>
        <v/>
      </c>
      <c r="AF251" s="23" t="str">
        <f t="shared" si="472"/>
        <v/>
      </c>
      <c r="AG251" s="23" t="str">
        <f t="shared" si="472"/>
        <v/>
      </c>
      <c r="AH251" s="20">
        <f t="shared" ref="AH251" si="473">COUNTIF(C251:AG251,"○")</f>
        <v>0</v>
      </c>
      <c r="AM251" s="6">
        <f>$AH251</f>
        <v>0</v>
      </c>
      <c r="AP251" s="6">
        <f>COUNTIF(C251:AG251,"確認")</f>
        <v>0</v>
      </c>
      <c r="AT251" s="6">
        <f>COUNTIF(AU251:BY251,"確認")</f>
        <v>0</v>
      </c>
      <c r="AU251" s="1" t="str">
        <f t="shared" ref="AU251:BY251" si="474">IF(AU250=C251,"","確認")</f>
        <v/>
      </c>
      <c r="AV251" s="1" t="str">
        <f t="shared" si="474"/>
        <v/>
      </c>
      <c r="AW251" s="1" t="str">
        <f t="shared" si="474"/>
        <v/>
      </c>
      <c r="AX251" s="1" t="str">
        <f t="shared" si="474"/>
        <v/>
      </c>
      <c r="AY251" s="1" t="str">
        <f t="shared" si="474"/>
        <v/>
      </c>
      <c r="AZ251" s="1" t="str">
        <f t="shared" si="474"/>
        <v/>
      </c>
      <c r="BA251" s="1" t="str">
        <f t="shared" si="474"/>
        <v/>
      </c>
      <c r="BB251" s="1" t="str">
        <f t="shared" si="474"/>
        <v/>
      </c>
      <c r="BC251" s="1" t="str">
        <f t="shared" si="474"/>
        <v/>
      </c>
      <c r="BD251" s="1" t="str">
        <f t="shared" si="474"/>
        <v/>
      </c>
      <c r="BE251" s="1" t="str">
        <f t="shared" si="474"/>
        <v/>
      </c>
      <c r="BF251" s="1" t="str">
        <f t="shared" si="474"/>
        <v/>
      </c>
      <c r="BG251" s="1" t="str">
        <f t="shared" si="474"/>
        <v/>
      </c>
      <c r="BH251" s="1" t="str">
        <f t="shared" si="474"/>
        <v/>
      </c>
      <c r="BI251" s="1" t="str">
        <f t="shared" si="474"/>
        <v/>
      </c>
      <c r="BJ251" s="1" t="str">
        <f t="shared" si="474"/>
        <v/>
      </c>
      <c r="BK251" s="1" t="str">
        <f t="shared" si="474"/>
        <v/>
      </c>
      <c r="BL251" s="1" t="str">
        <f t="shared" si="474"/>
        <v/>
      </c>
      <c r="BM251" s="1" t="str">
        <f t="shared" si="474"/>
        <v/>
      </c>
      <c r="BN251" s="1" t="str">
        <f t="shared" si="474"/>
        <v/>
      </c>
      <c r="BO251" s="1" t="str">
        <f t="shared" si="474"/>
        <v/>
      </c>
      <c r="BP251" s="1" t="str">
        <f t="shared" si="474"/>
        <v/>
      </c>
      <c r="BQ251" s="1" t="str">
        <f t="shared" si="474"/>
        <v/>
      </c>
      <c r="BR251" s="1" t="str">
        <f t="shared" si="474"/>
        <v/>
      </c>
      <c r="BS251" s="1" t="str">
        <f t="shared" si="474"/>
        <v/>
      </c>
      <c r="BT251" s="1" t="str">
        <f t="shared" si="474"/>
        <v/>
      </c>
      <c r="BU251" s="1" t="str">
        <f t="shared" si="474"/>
        <v/>
      </c>
      <c r="BV251" s="1" t="str">
        <f t="shared" si="474"/>
        <v/>
      </c>
      <c r="BW251" s="1" t="str">
        <f t="shared" si="474"/>
        <v/>
      </c>
      <c r="BX251" s="1" t="str">
        <f t="shared" si="474"/>
        <v/>
      </c>
      <c r="BY251" s="1" t="str">
        <f t="shared" si="474"/>
        <v/>
      </c>
      <c r="BZ251" s="1" t="str">
        <f t="shared" ref="BZ251" si="475">IF($AF$2="○",IF(AH249="○",IF(AH250="","○",IF(AH250="○","確認","")),IF(AH250="○","○",IF(AH249="○","",IF(AH250="✕","確認","")))),IF(AH249="○",IF(AH250="","",IF(AH250="○","確認","")),IF(AH249="○","",IF(AH250="✕","確認",""))))</f>
        <v/>
      </c>
    </row>
    <row r="252" spans="1:95" ht="19.5" customHeight="1">
      <c r="C252" s="129" t="str">
        <f>IF(AH248=0,"",B249)</f>
        <v/>
      </c>
      <c r="D252" s="129"/>
      <c r="E252" s="130" t="str">
        <f>IF(AH248=0,"","週休２日")</f>
        <v/>
      </c>
      <c r="F252" s="130"/>
      <c r="G252" s="130" t="str">
        <f>IF(AH248=0,"",IF(SUM(AQ246:AQ248)/AJ248&lt;0.285,IF(SUM(AQ246:AQ248)/AJ248&lt;=AH249/AH248,"達成","未達成"),IF(AH249/AJ248&gt;=SUM(AQ246:AQ248)/AJ248,"達成","未達成")))</f>
        <v/>
      </c>
      <c r="H252" s="130"/>
      <c r="I252" s="131" t="str">
        <f>IF(AH248=0,"","現場閉所率")</f>
        <v/>
      </c>
      <c r="J252" s="131"/>
      <c r="K252" s="132" t="str">
        <f>IF(AH248=0,"",IF(AH248=0,0,ROUNDDOWN(AH249/AH248,4)))</f>
        <v/>
      </c>
      <c r="L252" s="132"/>
      <c r="N252" s="129" t="str">
        <f>IF(AH248=0,"",B250)</f>
        <v/>
      </c>
      <c r="O252" s="129"/>
      <c r="P252" s="130" t="str">
        <f>IF(AH248=0,"","週休２日")</f>
        <v/>
      </c>
      <c r="Q252" s="130"/>
      <c r="R252" s="130" t="str">
        <f>IF(AH248=0,"",IF(SUM(AQ246:AQ248)/AJ248&lt;0.285,IF(SUM(AQ246:AQ248)/AJ248&lt;=AH250/AH248,"達成","未達成"),IF(AH250/AJ248&gt;=SUM(AQ246:AQ248)/AJ248,"達成","未達成")))</f>
        <v/>
      </c>
      <c r="S252" s="130"/>
      <c r="T252" s="131" t="str">
        <f>IF(AH248=0,"","現場閉所率")</f>
        <v/>
      </c>
      <c r="U252" s="131"/>
      <c r="V252" s="132" t="str">
        <f>IF(AH248=0,"",IF(AH248=0,0,ROUNDDOWN(AH250/AH248,4)))</f>
        <v/>
      </c>
      <c r="W252" s="132"/>
      <c r="X252" s="25"/>
      <c r="Y252" s="129" t="str">
        <f>IF($AF$2="○",IF(AH248=0,"",B251),"")</f>
        <v/>
      </c>
      <c r="Z252" s="129"/>
      <c r="AA252" s="130" t="str">
        <f>IF($AF$2="○",IF(AH248=0,"","週休２日"),"")</f>
        <v/>
      </c>
      <c r="AB252" s="130"/>
      <c r="AC252" s="130" t="str">
        <f>IF($AF$2="○",IF(AH248=0,"",IF(SUM(AQ246:AQ248)/AJ248&lt;0.285,IF(SUM(AQ246:AQ248)/AJ248&lt;=AH251/AH248,"達成","未達成"),IF(AH251/AJ248&gt;=SUM(AQ246:AQ248)/AJ248,"達成","未達成"))),"")</f>
        <v/>
      </c>
      <c r="AD252" s="130"/>
      <c r="AE252" s="131" t="str">
        <f>IF($AF$2="○",IF(AH248=0,"","現場閉所率"),"")</f>
        <v/>
      </c>
      <c r="AF252" s="131"/>
      <c r="AG252" s="132" t="str">
        <f>IF($AF$2="○",IF(AH248=0,"",IF(AH248=0,0,ROUNDDOWN(AH251/AH248,4))),"")</f>
        <v/>
      </c>
      <c r="AH252" s="132"/>
      <c r="AQ252" s="24" t="str">
        <f>IF($AF$2="○",AC252,R252)</f>
        <v/>
      </c>
      <c r="AR252" s="24"/>
      <c r="AT252" s="1" t="str">
        <f>IF(AH248&lt;=0,"",IF((SUM(AQ246:AQ248)/AJ248)&lt;=AH250/AH248,"達成","未達成"))</f>
        <v/>
      </c>
    </row>
    <row r="253" spans="1:95" ht="19.5" customHeight="1">
      <c r="A253" s="101" t="str">
        <f t="shared" ref="A253" si="476">IF(MAX(C246:AG246)=$AE$3,"",IF(MAX(C246:AG246)=0,"",MAX(C246:AG246)+1))</f>
        <v/>
      </c>
      <c r="B253" s="101"/>
      <c r="S253" s="102" t="str">
        <f>IF(COUNTIF(C259:AG259,"確認")&gt;0,"入力確認",IF(AH256=0,IF(SUM(AH257:AH259)=0,"","入力確認"),IF($AF$2="",IF(COUNTIF(C259:AG259,"○")+COUNTIF(C259:AG259,"✕")=0,"","現場閉所 実績表に切替必要"),IF(AT259=0,"","変更手続き確認"))))</f>
        <v/>
      </c>
      <c r="T253" s="102"/>
      <c r="U253" s="102"/>
      <c r="V253" s="102"/>
      <c r="W253" s="102"/>
      <c r="X253" s="102"/>
      <c r="Y253" s="102"/>
      <c r="Z253" s="102"/>
      <c r="AA253" s="133" t="s">
        <v>30</v>
      </c>
      <c r="AB253" s="133"/>
      <c r="AC253" s="133"/>
      <c r="AD253" s="133"/>
      <c r="AE253" s="29" t="str">
        <f t="shared" ref="AE253" si="477">$AQ$7</f>
        <v>土</v>
      </c>
      <c r="AF253" s="29" t="str">
        <f t="shared" ref="AF253" si="478">$AQ$8</f>
        <v>日</v>
      </c>
      <c r="AG253" s="26">
        <f t="shared" ref="AG253" si="479">$AQ$6</f>
        <v>0</v>
      </c>
      <c r="AL253" s="14"/>
      <c r="AM253" s="14"/>
      <c r="AN253" s="14"/>
      <c r="AO253" s="14"/>
      <c r="AP253" s="14"/>
      <c r="AQ253" s="14"/>
    </row>
    <row r="254" spans="1:95" ht="19.5" customHeight="1">
      <c r="A254" s="105" t="s">
        <v>20</v>
      </c>
      <c r="B254" s="106"/>
      <c r="C254" s="15" t="str">
        <f>IF($AE$3&lt;A253,"",A253)</f>
        <v/>
      </c>
      <c r="D254" s="15" t="str">
        <f t="shared" ref="D254:G254" si="480">IF($AE$3&lt;=C254,"",IF(MONTH(C254+1)=MONTH(C254),(C254+1),""))</f>
        <v/>
      </c>
      <c r="E254" s="15" t="str">
        <f t="shared" si="480"/>
        <v/>
      </c>
      <c r="F254" s="15" t="str">
        <f t="shared" si="480"/>
        <v/>
      </c>
      <c r="G254" s="15" t="str">
        <f t="shared" si="480"/>
        <v/>
      </c>
      <c r="H254" s="15" t="str">
        <f>IF($AE$3&lt;=G254,"",IF(MONTH(G254+1)=MONTH(G254),(G254+1),""))</f>
        <v/>
      </c>
      <c r="I254" s="15" t="str">
        <f t="shared" ref="I254:AG254" si="481">IF($AE$3&lt;=H254,"",IF(MONTH(H254+1)=MONTH(H254),(H254+1),""))</f>
        <v/>
      </c>
      <c r="J254" s="15" t="str">
        <f t="shared" si="481"/>
        <v/>
      </c>
      <c r="K254" s="15" t="str">
        <f t="shared" si="481"/>
        <v/>
      </c>
      <c r="L254" s="15" t="str">
        <f t="shared" si="481"/>
        <v/>
      </c>
      <c r="M254" s="15" t="str">
        <f t="shared" si="481"/>
        <v/>
      </c>
      <c r="N254" s="15" t="str">
        <f t="shared" si="481"/>
        <v/>
      </c>
      <c r="O254" s="15" t="str">
        <f t="shared" si="481"/>
        <v/>
      </c>
      <c r="P254" s="15" t="str">
        <f t="shared" si="481"/>
        <v/>
      </c>
      <c r="Q254" s="15" t="str">
        <f t="shared" si="481"/>
        <v/>
      </c>
      <c r="R254" s="15" t="str">
        <f t="shared" si="481"/>
        <v/>
      </c>
      <c r="S254" s="15" t="str">
        <f t="shared" si="481"/>
        <v/>
      </c>
      <c r="T254" s="15" t="str">
        <f t="shared" si="481"/>
        <v/>
      </c>
      <c r="U254" s="15" t="str">
        <f t="shared" si="481"/>
        <v/>
      </c>
      <c r="V254" s="15" t="str">
        <f t="shared" si="481"/>
        <v/>
      </c>
      <c r="W254" s="15" t="str">
        <f t="shared" si="481"/>
        <v/>
      </c>
      <c r="X254" s="15" t="str">
        <f t="shared" si="481"/>
        <v/>
      </c>
      <c r="Y254" s="15" t="str">
        <f t="shared" si="481"/>
        <v/>
      </c>
      <c r="Z254" s="15" t="str">
        <f t="shared" si="481"/>
        <v/>
      </c>
      <c r="AA254" s="15" t="str">
        <f t="shared" si="481"/>
        <v/>
      </c>
      <c r="AB254" s="15" t="str">
        <f t="shared" si="481"/>
        <v/>
      </c>
      <c r="AC254" s="15" t="str">
        <f t="shared" si="481"/>
        <v/>
      </c>
      <c r="AD254" s="15" t="str">
        <f t="shared" si="481"/>
        <v/>
      </c>
      <c r="AE254" s="15" t="str">
        <f t="shared" si="481"/>
        <v/>
      </c>
      <c r="AF254" s="15" t="str">
        <f t="shared" si="481"/>
        <v/>
      </c>
      <c r="AG254" s="15" t="str">
        <f t="shared" si="481"/>
        <v/>
      </c>
      <c r="AH254" s="107" t="s">
        <v>27</v>
      </c>
      <c r="AK254" s="16"/>
      <c r="AQ254" s="6">
        <f>COUNTIFS(C256:AG256,"○",C255:AG255,$AQ$7)</f>
        <v>0</v>
      </c>
      <c r="AT254" s="6">
        <v>1</v>
      </c>
      <c r="AU254" s="6">
        <v>2</v>
      </c>
      <c r="AV254" s="6">
        <v>3</v>
      </c>
      <c r="AW254" s="6">
        <v>4</v>
      </c>
      <c r="AX254" s="6">
        <v>5</v>
      </c>
      <c r="AY254" s="6">
        <v>6</v>
      </c>
      <c r="AZ254" s="6">
        <v>7</v>
      </c>
      <c r="BA254" s="6">
        <v>8</v>
      </c>
      <c r="BB254" s="6">
        <v>9</v>
      </c>
      <c r="BC254" s="6">
        <v>10</v>
      </c>
      <c r="BD254" s="6">
        <v>11</v>
      </c>
      <c r="BE254" s="6">
        <v>12</v>
      </c>
      <c r="BF254" s="6">
        <v>13</v>
      </c>
      <c r="BG254" s="6">
        <v>14</v>
      </c>
      <c r="BH254" s="6">
        <v>15</v>
      </c>
      <c r="BI254" s="6">
        <v>16</v>
      </c>
      <c r="BJ254" s="6">
        <v>17</v>
      </c>
      <c r="BK254" s="6">
        <v>18</v>
      </c>
      <c r="BL254" s="6">
        <v>19</v>
      </c>
      <c r="BM254" s="6">
        <v>20</v>
      </c>
      <c r="BN254" s="6">
        <v>21</v>
      </c>
      <c r="BO254" s="6">
        <v>22</v>
      </c>
      <c r="BP254" s="6">
        <v>23</v>
      </c>
      <c r="BQ254" s="6">
        <v>24</v>
      </c>
      <c r="BR254" s="6">
        <v>25</v>
      </c>
      <c r="BS254" s="6">
        <v>26</v>
      </c>
      <c r="BT254" s="6">
        <v>27</v>
      </c>
      <c r="BU254" s="6">
        <v>28</v>
      </c>
      <c r="BV254" s="6">
        <v>29</v>
      </c>
      <c r="BW254" s="6">
        <v>30</v>
      </c>
      <c r="BX254" s="6">
        <v>31</v>
      </c>
      <c r="BY254" s="6">
        <v>32</v>
      </c>
      <c r="BZ254" s="6">
        <v>33</v>
      </c>
      <c r="CA254" s="6">
        <v>34</v>
      </c>
      <c r="CB254" s="6">
        <v>35</v>
      </c>
      <c r="CC254" s="6">
        <v>36</v>
      </c>
      <c r="CD254" s="6">
        <v>37</v>
      </c>
      <c r="CE254" s="6">
        <v>38</v>
      </c>
      <c r="CF254" s="6">
        <v>39</v>
      </c>
      <c r="CG254" s="6">
        <v>40</v>
      </c>
      <c r="CH254" s="6">
        <v>41</v>
      </c>
      <c r="CI254" s="6">
        <v>42</v>
      </c>
      <c r="CJ254" s="6">
        <v>43</v>
      </c>
      <c r="CK254" s="6">
        <v>44</v>
      </c>
      <c r="CL254" s="6">
        <v>45</v>
      </c>
      <c r="CM254" s="6">
        <v>46</v>
      </c>
      <c r="CN254" s="6">
        <v>47</v>
      </c>
      <c r="CO254" s="6">
        <v>48</v>
      </c>
      <c r="CP254" s="6">
        <v>49</v>
      </c>
      <c r="CQ254" s="6">
        <v>50</v>
      </c>
    </row>
    <row r="255" spans="1:95" ht="19.5" customHeight="1">
      <c r="A255" s="105" t="s">
        <v>28</v>
      </c>
      <c r="B255" s="106"/>
      <c r="C255" s="15" t="str">
        <f>IF(C254="","",TEXT(C254,"AAA"))</f>
        <v/>
      </c>
      <c r="D255" s="15" t="str">
        <f t="shared" ref="D255:AG255" si="482">IF(D254="","",TEXT(D254,"AAA"))</f>
        <v/>
      </c>
      <c r="E255" s="15" t="str">
        <f t="shared" si="482"/>
        <v/>
      </c>
      <c r="F255" s="15" t="str">
        <f t="shared" si="482"/>
        <v/>
      </c>
      <c r="G255" s="15" t="str">
        <f t="shared" si="482"/>
        <v/>
      </c>
      <c r="H255" s="15" t="str">
        <f t="shared" si="482"/>
        <v/>
      </c>
      <c r="I255" s="15" t="str">
        <f t="shared" si="482"/>
        <v/>
      </c>
      <c r="J255" s="15" t="str">
        <f t="shared" si="482"/>
        <v/>
      </c>
      <c r="K255" s="15" t="str">
        <f t="shared" si="482"/>
        <v/>
      </c>
      <c r="L255" s="15" t="str">
        <f t="shared" si="482"/>
        <v/>
      </c>
      <c r="M255" s="15" t="str">
        <f t="shared" si="482"/>
        <v/>
      </c>
      <c r="N255" s="15" t="str">
        <f t="shared" si="482"/>
        <v/>
      </c>
      <c r="O255" s="15" t="str">
        <f t="shared" si="482"/>
        <v/>
      </c>
      <c r="P255" s="15" t="str">
        <f t="shared" si="482"/>
        <v/>
      </c>
      <c r="Q255" s="15" t="str">
        <f t="shared" si="482"/>
        <v/>
      </c>
      <c r="R255" s="15" t="str">
        <f t="shared" si="482"/>
        <v/>
      </c>
      <c r="S255" s="15" t="str">
        <f t="shared" si="482"/>
        <v/>
      </c>
      <c r="T255" s="15" t="str">
        <f t="shared" si="482"/>
        <v/>
      </c>
      <c r="U255" s="15" t="str">
        <f t="shared" si="482"/>
        <v/>
      </c>
      <c r="V255" s="15" t="str">
        <f t="shared" si="482"/>
        <v/>
      </c>
      <c r="W255" s="15" t="str">
        <f t="shared" si="482"/>
        <v/>
      </c>
      <c r="X255" s="15" t="str">
        <f t="shared" si="482"/>
        <v/>
      </c>
      <c r="Y255" s="15" t="str">
        <f t="shared" si="482"/>
        <v/>
      </c>
      <c r="Z255" s="15" t="str">
        <f t="shared" si="482"/>
        <v/>
      </c>
      <c r="AA255" s="15" t="str">
        <f t="shared" si="482"/>
        <v/>
      </c>
      <c r="AB255" s="15" t="str">
        <f t="shared" si="482"/>
        <v/>
      </c>
      <c r="AC255" s="15" t="str">
        <f t="shared" si="482"/>
        <v/>
      </c>
      <c r="AD255" s="15" t="str">
        <f t="shared" si="482"/>
        <v/>
      </c>
      <c r="AE255" s="15" t="str">
        <f t="shared" si="482"/>
        <v/>
      </c>
      <c r="AF255" s="15" t="str">
        <f t="shared" si="482"/>
        <v/>
      </c>
      <c r="AG255" s="15" t="str">
        <f t="shared" si="482"/>
        <v/>
      </c>
      <c r="AH255" s="108"/>
      <c r="AQ255" s="6">
        <f>COUNTIFS(C256:AG256,"○",C255:AG255,$AQ$8)</f>
        <v>0</v>
      </c>
      <c r="AT255" s="17" t="str">
        <f>IF($C254&gt;$E$6,"",IF(MAX($C254:$AG254)&lt;$E$6,"",$E$6))</f>
        <v/>
      </c>
      <c r="AU255" s="18" t="str">
        <f>IF($C254&gt;$H$6,"",IF(MAX($C254:$AG254)&lt;$H$6,"",$H$6))</f>
        <v/>
      </c>
      <c r="AV255" s="18" t="str">
        <f>IF($C254&gt;$K$6,"",IF(MAX($C254:$AG254)&lt;$K$6,"",$K$6))</f>
        <v/>
      </c>
      <c r="AW255" s="18" t="str">
        <f>IF($C254&gt;$N$6,"",IF(MAX($C254:$AG254)&lt;$N$6,"",$N$6))</f>
        <v/>
      </c>
      <c r="AX255" s="18" t="str">
        <f>IF($C254&gt;$Q$6,"",IF(MAX($C254:$AG254)&lt;$Q$6,"",$Q$6))</f>
        <v/>
      </c>
      <c r="AY255" s="18" t="str">
        <f>IF($C254&gt;$T$6,"",IF(MAX($C254:$AG254)&lt;$T$6,"",$T$6))</f>
        <v/>
      </c>
      <c r="AZ255" s="18" t="str">
        <f>IF($C254&gt;$W$6,"",IF(MAX($C254:$AG254)&lt;$W$6,"",$W$6))</f>
        <v/>
      </c>
      <c r="BA255" s="18" t="str">
        <f>IF($C254&gt;$Z$6,"",IF(MAX($C254:$AG254)&lt;$Z$6,"",$Z$6))</f>
        <v/>
      </c>
      <c r="BB255" s="18" t="str">
        <f>IF($C254&gt;$AC$6,"",IF(MAX($C254:$AG254)&lt;$AC$6,"",$AC$6))</f>
        <v/>
      </c>
      <c r="BC255" s="18">
        <f>IF($C254&gt;$AF$6,"",IF(MAX($C254:$AG254)&lt;$AF$6,"",$AF$6))</f>
        <v>0</v>
      </c>
      <c r="BD255" s="18">
        <f>IF($C254&gt;$E$7,"",IF(MAX($C254:$AG254)&lt;$E$7,"",$E$7))</f>
        <v>0</v>
      </c>
      <c r="BE255" s="18">
        <f>IF($C254&gt;$H$7,"",IF(MAX($C254:$AG254)&lt;$H$7,"",$H$7))</f>
        <v>0</v>
      </c>
      <c r="BF255" s="18">
        <f>IF($C254&gt;$K$7,"",IF(MAX($C254:$AG254)&lt;$K$7,"",$K$7))</f>
        <v>0</v>
      </c>
      <c r="BG255" s="18">
        <f>IF($C254&gt;$N$7,"",IF(MAX($C254:$AG254)&lt;$N$7,"",$N$7))</f>
        <v>0</v>
      </c>
      <c r="BH255" s="18">
        <f>IF($C254&gt;$Q$7,"",IF(MAX($C254:$AG254)&lt;$Q$7,"",$Q$7))</f>
        <v>0</v>
      </c>
      <c r="BI255" s="18">
        <f>IF($C254&gt;$T$7,"",IF(MAX($C254:$AG254)&lt;$T$7,"",$T$7))</f>
        <v>0</v>
      </c>
      <c r="BJ255" s="18">
        <f>IF($C254&gt;$W$7,"",IF(MAX($C254:$AG254)&lt;$W$7,"",$W$7))</f>
        <v>0</v>
      </c>
      <c r="BK255" s="18">
        <f>IF($C254&gt;$Z$7,"",IF(MAX($C254:$AG254)&lt;$Z$7,"",$Z$7))</f>
        <v>0</v>
      </c>
      <c r="BL255" s="18">
        <f>IF($C254&gt;$AC$7,"",IF(MAX($C254:$AG254)&lt;$AC$7,"",$AC$7))</f>
        <v>0</v>
      </c>
      <c r="BM255" s="18">
        <f>IF($C254&gt;$AF$7,"",IF(MAX($C254:$AG254)&lt;$AF$7,"",$AF$7))</f>
        <v>0</v>
      </c>
      <c r="BN255" s="18">
        <f>IF($C254&gt;$E$8,"",IF(MAX($C254:$AG254)&lt;$E$8,"",$E$8))</f>
        <v>0</v>
      </c>
      <c r="BO255" s="18">
        <f>IF($C254&gt;$H$8,"",IF(MAX($C254:$AG254)&lt;$H$8,"",$H$8))</f>
        <v>0</v>
      </c>
      <c r="BP255" s="18">
        <f>IF($C254&gt;$K$8,"",IF(MAX($C254:$AG254)&lt;$K$8,"",$K$8))</f>
        <v>0</v>
      </c>
      <c r="BQ255" s="18">
        <f>IF($C254&gt;$N$8,"",IF(MAX($C254:$AG254)&lt;$N$8,"",$N$8))</f>
        <v>0</v>
      </c>
      <c r="BR255" s="18">
        <f>IF($C254&gt;$Q$8,"",IF(MAX($C254:$AG254)&lt;$Q$8,"",$Q$8))</f>
        <v>0</v>
      </c>
      <c r="BS255" s="18">
        <f>IF($C254&gt;$T$8,"",IF(MAX($C254:$AG254)&lt;$T$8,"",$T$8))</f>
        <v>0</v>
      </c>
      <c r="BT255" s="18">
        <f>IF($C254&gt;$W$8,"",IF(MAX($C254:$AG254)&lt;$W$8,"",$W$8))</f>
        <v>0</v>
      </c>
      <c r="BU255" s="18">
        <f>IF($C254&gt;$Z$8,"",IF(MAX($C254:$AG254)&lt;$Z$8,"",$Z$8))</f>
        <v>0</v>
      </c>
      <c r="BV255" s="18">
        <f>IF($C254&gt;$AC$8,"",IF(MAX($C254:$AG254)&lt;$AC$8,"",$AC$8))</f>
        <v>0</v>
      </c>
      <c r="BW255" s="18">
        <f>IF($C254&gt;$AF$8,"",IF(MAX($C254:$AG254)&lt;$AF$8,"",$AF$8))</f>
        <v>0</v>
      </c>
      <c r="BX255" s="18">
        <f>IF($C254&gt;$E$9,"",IF(MAX($C254:$AG254)&lt;$E$9,"",$E$9))</f>
        <v>0</v>
      </c>
      <c r="BY255" s="18">
        <f>IF($C254&gt;$H$9,"",IF(MAX($C254:$AG254)&lt;$H$9,"",$H$9))</f>
        <v>0</v>
      </c>
      <c r="BZ255" s="18">
        <f>IF($C254&gt;$K$9,"",IF(MAX($C254:$AG254)&lt;$K$9,"",$K$9))</f>
        <v>0</v>
      </c>
      <c r="CA255" s="18">
        <f>IF($C254&gt;$N$9,"",IF(MAX($C254:$AG254)&lt;$N$9,"",$N$9))</f>
        <v>0</v>
      </c>
      <c r="CB255" s="18">
        <f>IF($C254&gt;$Q$9,"",IF(MAX($C254:$AG254)&lt;$Q$9,"",$Q$9))</f>
        <v>0</v>
      </c>
      <c r="CC255" s="18">
        <f>IF($C254&gt;$T$9,"",IF(MAX($C254:$AG254)&lt;$T$9,"",$T$9))</f>
        <v>0</v>
      </c>
      <c r="CD255" s="18">
        <f>IF($C254&gt;$W$9,"",IF(MAX($C254:$AG254)&lt;$W$9,"",$W$9))</f>
        <v>0</v>
      </c>
      <c r="CE255" s="18">
        <f>IF($C254&gt;$Z$9,"",IF(MAX($C254:$AG254)&lt;$Z$9,"",$Z$9))</f>
        <v>0</v>
      </c>
      <c r="CF255" s="18">
        <f>IF($C254&gt;$AC$9,"",IF(MAX($C254:$AG254)&lt;$AC$9,"",$AC$9))</f>
        <v>0</v>
      </c>
      <c r="CG255" s="18">
        <f>IF($C254&gt;$AF$9,"",IF(MAX($C254:$AG254)&lt;$AF$9,"",$AF$9))</f>
        <v>0</v>
      </c>
      <c r="CH255" s="18">
        <f>IF($C254&gt;$E$10,"",IF(MAX($C254:$AG254)&lt;$E$10,"",$E$10))</f>
        <v>0</v>
      </c>
      <c r="CI255" s="18">
        <f>IF($C254&gt;$H$10,"",IF(MAX($C254:$AG254)&lt;$H$10,"",$H$10))</f>
        <v>0</v>
      </c>
      <c r="CJ255" s="18">
        <f>IF($C254&gt;$K$10,"",IF(MAX($C254:$AG254)&lt;$K$10,"",$K$10))</f>
        <v>0</v>
      </c>
      <c r="CK255" s="18">
        <f>IF($C254&gt;$N$10,"",IF(MAX($C254:$AG254)&lt;$N$10,"",$N$10))</f>
        <v>0</v>
      </c>
      <c r="CL255" s="18">
        <f>IF($C254&gt;$Q$10,"",IF(MAX($C254:$AG254)&lt;$Q$10,"",$Q$10))</f>
        <v>0</v>
      </c>
      <c r="CM255" s="18">
        <f>IF($C254&gt;$T$10,"",IF(MAX($C254:$AG254)&lt;$T$10,"",$T$10))</f>
        <v>0</v>
      </c>
      <c r="CN255" s="18">
        <f>IF($C254&gt;$W$10,"",IF(MAX($C254:$AG254)&lt;$W$10,"",$W$10))</f>
        <v>0</v>
      </c>
      <c r="CO255" s="18">
        <f>IF($C254&gt;$Z$10,"",IF(MAX($C254:$AG254)&lt;$Z$10,"",$Z$10))</f>
        <v>0</v>
      </c>
      <c r="CP255" s="18">
        <f>IF($C254&gt;$AC$10,"",IF(MAX($C254:$AG254)&lt;$AC$10,"",$AC$10))</f>
        <v>0</v>
      </c>
      <c r="CQ255" s="19">
        <f>IF($C254&gt;$AF$10,"",IF(MAX($C254:$AG254)&lt;$AF$10,"",$AF$10))</f>
        <v>0</v>
      </c>
    </row>
    <row r="256" spans="1:95" ht="19.5" customHeight="1">
      <c r="A256" s="134" t="s">
        <v>7</v>
      </c>
      <c r="B256" s="135"/>
      <c r="C256" s="20" t="str">
        <f t="shared" ref="C256:AG256" si="483">IF(C254="","",IF($D$5&lt;=C254,IF($L$5&gt;=C254,IF(COUNT(MATCH(C254,$AT255:$CQ255,0))&gt;0,"","○"),""),""))</f>
        <v/>
      </c>
      <c r="D256" s="20" t="str">
        <f t="shared" si="483"/>
        <v/>
      </c>
      <c r="E256" s="20" t="str">
        <f t="shared" si="483"/>
        <v/>
      </c>
      <c r="F256" s="20" t="str">
        <f t="shared" si="483"/>
        <v/>
      </c>
      <c r="G256" s="20" t="str">
        <f t="shared" si="483"/>
        <v/>
      </c>
      <c r="H256" s="20" t="str">
        <f t="shared" si="483"/>
        <v/>
      </c>
      <c r="I256" s="20" t="str">
        <f t="shared" si="483"/>
        <v/>
      </c>
      <c r="J256" s="20" t="str">
        <f t="shared" si="483"/>
        <v/>
      </c>
      <c r="K256" s="20" t="str">
        <f t="shared" si="483"/>
        <v/>
      </c>
      <c r="L256" s="20" t="str">
        <f t="shared" si="483"/>
        <v/>
      </c>
      <c r="M256" s="20" t="str">
        <f t="shared" si="483"/>
        <v/>
      </c>
      <c r="N256" s="20" t="str">
        <f t="shared" si="483"/>
        <v/>
      </c>
      <c r="O256" s="20" t="str">
        <f t="shared" si="483"/>
        <v/>
      </c>
      <c r="P256" s="20" t="str">
        <f t="shared" si="483"/>
        <v/>
      </c>
      <c r="Q256" s="20" t="str">
        <f t="shared" si="483"/>
        <v/>
      </c>
      <c r="R256" s="20" t="str">
        <f t="shared" si="483"/>
        <v/>
      </c>
      <c r="S256" s="20" t="str">
        <f t="shared" si="483"/>
        <v/>
      </c>
      <c r="T256" s="20" t="str">
        <f t="shared" si="483"/>
        <v/>
      </c>
      <c r="U256" s="20" t="str">
        <f t="shared" si="483"/>
        <v/>
      </c>
      <c r="V256" s="20" t="str">
        <f t="shared" si="483"/>
        <v/>
      </c>
      <c r="W256" s="20" t="str">
        <f t="shared" si="483"/>
        <v/>
      </c>
      <c r="X256" s="20" t="str">
        <f t="shared" si="483"/>
        <v/>
      </c>
      <c r="Y256" s="20" t="str">
        <f t="shared" si="483"/>
        <v/>
      </c>
      <c r="Z256" s="20" t="str">
        <f t="shared" si="483"/>
        <v/>
      </c>
      <c r="AA256" s="20" t="str">
        <f t="shared" si="483"/>
        <v/>
      </c>
      <c r="AB256" s="20" t="str">
        <f t="shared" si="483"/>
        <v/>
      </c>
      <c r="AC256" s="20" t="str">
        <f t="shared" si="483"/>
        <v/>
      </c>
      <c r="AD256" s="20" t="str">
        <f t="shared" si="483"/>
        <v/>
      </c>
      <c r="AE256" s="20" t="str">
        <f t="shared" si="483"/>
        <v/>
      </c>
      <c r="AF256" s="20" t="str">
        <f t="shared" si="483"/>
        <v/>
      </c>
      <c r="AG256" s="20" t="str">
        <f t="shared" si="483"/>
        <v/>
      </c>
      <c r="AH256" s="20">
        <f>COUNTIF(C256:AG256,"○")</f>
        <v>0</v>
      </c>
      <c r="AJ256" s="6">
        <f>$AH256</f>
        <v>0</v>
      </c>
      <c r="AK256" s="21"/>
      <c r="AQ256" s="6">
        <f>COUNTIFS(C256:AG256,"○",C255:AG255,$AQ$6)</f>
        <v>0</v>
      </c>
      <c r="AR256" s="6" t="str">
        <f>IF(AH256=0,"",IF(SUM(AQ254:AQ256)/AJ256&lt;0.285,SUM(AQ254:AQ256)/AJ256*AJ256,ROUNDUP(AH256*0.285,0)))</f>
        <v/>
      </c>
      <c r="BY256" s="22"/>
      <c r="BZ256" s="22"/>
    </row>
    <row r="257" spans="1:95" ht="19.5" customHeight="1">
      <c r="A257" s="36" t="s">
        <v>29</v>
      </c>
      <c r="B257" s="20" t="s">
        <v>8</v>
      </c>
      <c r="C257" s="23" t="str">
        <f t="shared" ref="C257:AG257" si="484">IF(C256="","",IF(C255=$AE253,"○",IF(C255=$AF253,"○",IF(C255=$AG253,"○",""))))</f>
        <v/>
      </c>
      <c r="D257" s="23" t="str">
        <f t="shared" si="484"/>
        <v/>
      </c>
      <c r="E257" s="23" t="str">
        <f t="shared" si="484"/>
        <v/>
      </c>
      <c r="F257" s="23" t="str">
        <f t="shared" si="484"/>
        <v/>
      </c>
      <c r="G257" s="23" t="str">
        <f t="shared" si="484"/>
        <v/>
      </c>
      <c r="H257" s="23" t="str">
        <f t="shared" si="484"/>
        <v/>
      </c>
      <c r="I257" s="23" t="str">
        <f t="shared" si="484"/>
        <v/>
      </c>
      <c r="J257" s="23" t="str">
        <f t="shared" si="484"/>
        <v/>
      </c>
      <c r="K257" s="23" t="str">
        <f t="shared" si="484"/>
        <v/>
      </c>
      <c r="L257" s="23" t="str">
        <f t="shared" si="484"/>
        <v/>
      </c>
      <c r="M257" s="23" t="str">
        <f t="shared" si="484"/>
        <v/>
      </c>
      <c r="N257" s="23" t="str">
        <f t="shared" si="484"/>
        <v/>
      </c>
      <c r="O257" s="23" t="str">
        <f t="shared" si="484"/>
        <v/>
      </c>
      <c r="P257" s="23" t="str">
        <f t="shared" si="484"/>
        <v/>
      </c>
      <c r="Q257" s="23" t="str">
        <f t="shared" si="484"/>
        <v/>
      </c>
      <c r="R257" s="23" t="str">
        <f t="shared" si="484"/>
        <v/>
      </c>
      <c r="S257" s="23" t="str">
        <f t="shared" si="484"/>
        <v/>
      </c>
      <c r="T257" s="23" t="str">
        <f t="shared" si="484"/>
        <v/>
      </c>
      <c r="U257" s="23" t="str">
        <f t="shared" si="484"/>
        <v/>
      </c>
      <c r="V257" s="23" t="str">
        <f t="shared" si="484"/>
        <v/>
      </c>
      <c r="W257" s="23" t="str">
        <f t="shared" si="484"/>
        <v/>
      </c>
      <c r="X257" s="23" t="str">
        <f t="shared" si="484"/>
        <v/>
      </c>
      <c r="Y257" s="23" t="str">
        <f t="shared" si="484"/>
        <v/>
      </c>
      <c r="Z257" s="23" t="str">
        <f t="shared" si="484"/>
        <v/>
      </c>
      <c r="AA257" s="23" t="str">
        <f t="shared" si="484"/>
        <v/>
      </c>
      <c r="AB257" s="23" t="str">
        <f t="shared" si="484"/>
        <v/>
      </c>
      <c r="AC257" s="23" t="str">
        <f t="shared" si="484"/>
        <v/>
      </c>
      <c r="AD257" s="23" t="str">
        <f t="shared" si="484"/>
        <v/>
      </c>
      <c r="AE257" s="23" t="str">
        <f t="shared" si="484"/>
        <v/>
      </c>
      <c r="AF257" s="23" t="str">
        <f t="shared" si="484"/>
        <v/>
      </c>
      <c r="AG257" s="23" t="str">
        <f t="shared" si="484"/>
        <v/>
      </c>
      <c r="AH257" s="20">
        <f t="shared" ref="AH257" si="485">COUNTIF(C257:AG257,"○")</f>
        <v>0</v>
      </c>
      <c r="AK257" s="6">
        <f>$AH257</f>
        <v>0</v>
      </c>
      <c r="AU257" s="30" t="str">
        <f>IF($AE$3&lt;A253,"",A253)</f>
        <v/>
      </c>
      <c r="AV257" s="30" t="str">
        <f t="shared" ref="AV257:BZ257" si="486">IF($AE$3&lt;=C254,"",IF(MONTH(C254+1)=MONTH(C254),(C254+1),""))</f>
        <v/>
      </c>
      <c r="AW257" s="30" t="str">
        <f t="shared" si="486"/>
        <v/>
      </c>
      <c r="AX257" s="30" t="str">
        <f t="shared" si="486"/>
        <v/>
      </c>
      <c r="AY257" s="30" t="str">
        <f t="shared" si="486"/>
        <v/>
      </c>
      <c r="AZ257" s="30" t="str">
        <f t="shared" si="486"/>
        <v/>
      </c>
      <c r="BA257" s="30" t="str">
        <f t="shared" si="486"/>
        <v/>
      </c>
      <c r="BB257" s="30" t="str">
        <f t="shared" si="486"/>
        <v/>
      </c>
      <c r="BC257" s="30" t="str">
        <f t="shared" si="486"/>
        <v/>
      </c>
      <c r="BD257" s="30" t="str">
        <f t="shared" si="486"/>
        <v/>
      </c>
      <c r="BE257" s="30" t="str">
        <f t="shared" si="486"/>
        <v/>
      </c>
      <c r="BF257" s="30" t="str">
        <f t="shared" si="486"/>
        <v/>
      </c>
      <c r="BG257" s="30" t="str">
        <f t="shared" si="486"/>
        <v/>
      </c>
      <c r="BH257" s="30" t="str">
        <f t="shared" si="486"/>
        <v/>
      </c>
      <c r="BI257" s="30" t="str">
        <f t="shared" si="486"/>
        <v/>
      </c>
      <c r="BJ257" s="30" t="str">
        <f t="shared" si="486"/>
        <v/>
      </c>
      <c r="BK257" s="30" t="str">
        <f t="shared" si="486"/>
        <v/>
      </c>
      <c r="BL257" s="30" t="str">
        <f t="shared" si="486"/>
        <v/>
      </c>
      <c r="BM257" s="30" t="str">
        <f t="shared" si="486"/>
        <v/>
      </c>
      <c r="BN257" s="30" t="str">
        <f t="shared" si="486"/>
        <v/>
      </c>
      <c r="BO257" s="30" t="str">
        <f t="shared" si="486"/>
        <v/>
      </c>
      <c r="BP257" s="30" t="str">
        <f t="shared" si="486"/>
        <v/>
      </c>
      <c r="BQ257" s="30" t="str">
        <f t="shared" si="486"/>
        <v/>
      </c>
      <c r="BR257" s="30" t="str">
        <f t="shared" si="486"/>
        <v/>
      </c>
      <c r="BS257" s="30" t="str">
        <f t="shared" si="486"/>
        <v/>
      </c>
      <c r="BT257" s="30" t="str">
        <f t="shared" si="486"/>
        <v/>
      </c>
      <c r="BU257" s="30" t="str">
        <f t="shared" si="486"/>
        <v/>
      </c>
      <c r="BV257" s="30" t="str">
        <f t="shared" si="486"/>
        <v/>
      </c>
      <c r="BW257" s="30" t="str">
        <f t="shared" si="486"/>
        <v/>
      </c>
      <c r="BX257" s="30" t="str">
        <f t="shared" si="486"/>
        <v/>
      </c>
      <c r="BY257" s="30" t="str">
        <f t="shared" si="486"/>
        <v/>
      </c>
      <c r="BZ257" s="30" t="str">
        <f t="shared" si="486"/>
        <v/>
      </c>
    </row>
    <row r="258" spans="1:95" ht="19.5" customHeight="1">
      <c r="A258" s="136"/>
      <c r="B258" s="20" t="s">
        <v>9</v>
      </c>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0">
        <f>AH257+COUNTIF(C258:AG258,"○")-COUNTIF(C258:AG258,"✕")</f>
        <v>0</v>
      </c>
      <c r="AL258" s="6">
        <f>$AH258</f>
        <v>0</v>
      </c>
      <c r="AN258" s="6">
        <f>COUNTIF(C258:AG258,"○")</f>
        <v>0</v>
      </c>
      <c r="AO258" s="6">
        <f>COUNTIF(C258:AG258,"✕")</f>
        <v>0</v>
      </c>
      <c r="AU258" s="1" t="str">
        <f t="shared" ref="AU258:BY258" si="487">IF($AF$2="○",IF(C257="○",IF(C258="","○",IF(C258="○","確認","")),IF(C258="○","○",IF(C257="○","",IF(C258="✕","確認","")))),IF(C257="○",IF(C258="","",IF(C258="○","確認","")),IF(C257="○","",IF(C258="✕","確認",""))))</f>
        <v/>
      </c>
      <c r="AV258" s="1" t="str">
        <f t="shared" si="487"/>
        <v/>
      </c>
      <c r="AW258" s="1" t="str">
        <f t="shared" si="487"/>
        <v/>
      </c>
      <c r="AX258" s="1" t="str">
        <f t="shared" si="487"/>
        <v/>
      </c>
      <c r="AY258" s="1" t="str">
        <f t="shared" si="487"/>
        <v/>
      </c>
      <c r="AZ258" s="1" t="str">
        <f t="shared" si="487"/>
        <v/>
      </c>
      <c r="BA258" s="1" t="str">
        <f t="shared" si="487"/>
        <v/>
      </c>
      <c r="BB258" s="1" t="str">
        <f t="shared" si="487"/>
        <v/>
      </c>
      <c r="BC258" s="1" t="str">
        <f t="shared" si="487"/>
        <v/>
      </c>
      <c r="BD258" s="1" t="str">
        <f t="shared" si="487"/>
        <v/>
      </c>
      <c r="BE258" s="1" t="str">
        <f t="shared" si="487"/>
        <v/>
      </c>
      <c r="BF258" s="1" t="str">
        <f t="shared" si="487"/>
        <v/>
      </c>
      <c r="BG258" s="1" t="str">
        <f t="shared" si="487"/>
        <v/>
      </c>
      <c r="BH258" s="1" t="str">
        <f t="shared" si="487"/>
        <v/>
      </c>
      <c r="BI258" s="1" t="str">
        <f t="shared" si="487"/>
        <v/>
      </c>
      <c r="BJ258" s="1" t="str">
        <f t="shared" si="487"/>
        <v/>
      </c>
      <c r="BK258" s="1" t="str">
        <f t="shared" si="487"/>
        <v/>
      </c>
      <c r="BL258" s="1" t="str">
        <f t="shared" si="487"/>
        <v/>
      </c>
      <c r="BM258" s="1" t="str">
        <f t="shared" si="487"/>
        <v/>
      </c>
      <c r="BN258" s="1" t="str">
        <f t="shared" si="487"/>
        <v/>
      </c>
      <c r="BO258" s="1" t="str">
        <f t="shared" si="487"/>
        <v/>
      </c>
      <c r="BP258" s="1" t="str">
        <f t="shared" si="487"/>
        <v/>
      </c>
      <c r="BQ258" s="1" t="str">
        <f t="shared" si="487"/>
        <v/>
      </c>
      <c r="BR258" s="1" t="str">
        <f t="shared" si="487"/>
        <v/>
      </c>
      <c r="BS258" s="1" t="str">
        <f t="shared" si="487"/>
        <v/>
      </c>
      <c r="BT258" s="1" t="str">
        <f t="shared" si="487"/>
        <v/>
      </c>
      <c r="BU258" s="1" t="str">
        <f t="shared" si="487"/>
        <v/>
      </c>
      <c r="BV258" s="1" t="str">
        <f t="shared" si="487"/>
        <v/>
      </c>
      <c r="BW258" s="1" t="str">
        <f t="shared" si="487"/>
        <v/>
      </c>
      <c r="BX258" s="1" t="str">
        <f t="shared" si="487"/>
        <v/>
      </c>
      <c r="BY258" s="1" t="str">
        <f t="shared" si="487"/>
        <v/>
      </c>
    </row>
    <row r="259" spans="1:95" ht="19.5" customHeight="1">
      <c r="A259" s="137"/>
      <c r="B259" s="20" t="s">
        <v>2</v>
      </c>
      <c r="C259" s="23" t="str">
        <f t="shared" ref="C259:AG259" si="488">IF($AF$2="○",IF(C257="○",IF(C258="","○",IF(C258="○","確認","")),IF(C258="○","○",IF(C257="○","",IF(C258="✕","確認","")))),IF(C257="○",IF(C258="","",IF(C258="○","確認","")),IF(C257="○","",IF(C258="✕","確認",""))))</f>
        <v/>
      </c>
      <c r="D259" s="23" t="str">
        <f t="shared" si="488"/>
        <v/>
      </c>
      <c r="E259" s="23" t="str">
        <f t="shared" si="488"/>
        <v/>
      </c>
      <c r="F259" s="23" t="str">
        <f t="shared" si="488"/>
        <v/>
      </c>
      <c r="G259" s="23" t="str">
        <f t="shared" si="488"/>
        <v/>
      </c>
      <c r="H259" s="23" t="str">
        <f t="shared" si="488"/>
        <v/>
      </c>
      <c r="I259" s="23" t="str">
        <f t="shared" si="488"/>
        <v/>
      </c>
      <c r="J259" s="23" t="str">
        <f t="shared" si="488"/>
        <v/>
      </c>
      <c r="K259" s="23" t="str">
        <f t="shared" si="488"/>
        <v/>
      </c>
      <c r="L259" s="23" t="str">
        <f t="shared" si="488"/>
        <v/>
      </c>
      <c r="M259" s="23" t="str">
        <f t="shared" si="488"/>
        <v/>
      </c>
      <c r="N259" s="23" t="str">
        <f t="shared" si="488"/>
        <v/>
      </c>
      <c r="O259" s="23" t="str">
        <f t="shared" si="488"/>
        <v/>
      </c>
      <c r="P259" s="23" t="str">
        <f t="shared" si="488"/>
        <v/>
      </c>
      <c r="Q259" s="23" t="str">
        <f t="shared" si="488"/>
        <v/>
      </c>
      <c r="R259" s="23" t="str">
        <f t="shared" si="488"/>
        <v/>
      </c>
      <c r="S259" s="23" t="str">
        <f t="shared" si="488"/>
        <v/>
      </c>
      <c r="T259" s="23" t="str">
        <f t="shared" si="488"/>
        <v/>
      </c>
      <c r="U259" s="23" t="str">
        <f t="shared" si="488"/>
        <v/>
      </c>
      <c r="V259" s="23" t="str">
        <f t="shared" si="488"/>
        <v/>
      </c>
      <c r="W259" s="23" t="str">
        <f t="shared" si="488"/>
        <v/>
      </c>
      <c r="X259" s="23" t="str">
        <f t="shared" si="488"/>
        <v/>
      </c>
      <c r="Y259" s="23" t="str">
        <f t="shared" si="488"/>
        <v/>
      </c>
      <c r="Z259" s="23" t="str">
        <f t="shared" si="488"/>
        <v/>
      </c>
      <c r="AA259" s="23" t="str">
        <f t="shared" si="488"/>
        <v/>
      </c>
      <c r="AB259" s="23" t="str">
        <f t="shared" si="488"/>
        <v/>
      </c>
      <c r="AC259" s="23" t="str">
        <f t="shared" si="488"/>
        <v/>
      </c>
      <c r="AD259" s="23" t="str">
        <f t="shared" si="488"/>
        <v/>
      </c>
      <c r="AE259" s="23" t="str">
        <f t="shared" si="488"/>
        <v/>
      </c>
      <c r="AF259" s="23" t="str">
        <f t="shared" si="488"/>
        <v/>
      </c>
      <c r="AG259" s="23" t="str">
        <f t="shared" si="488"/>
        <v/>
      </c>
      <c r="AH259" s="20">
        <f t="shared" ref="AH259" si="489">COUNTIF(C259:AG259,"○")</f>
        <v>0</v>
      </c>
      <c r="AM259" s="6">
        <f>$AH259</f>
        <v>0</v>
      </c>
      <c r="AP259" s="6">
        <f>COUNTIF(C259:AG259,"確認")</f>
        <v>0</v>
      </c>
      <c r="AT259" s="6">
        <f>COUNTIF(AU259:BY259,"確認")</f>
        <v>0</v>
      </c>
      <c r="AU259" s="1" t="str">
        <f t="shared" ref="AU259:BY259" si="490">IF(AU258=C259,"","確認")</f>
        <v/>
      </c>
      <c r="AV259" s="1" t="str">
        <f t="shared" si="490"/>
        <v/>
      </c>
      <c r="AW259" s="1" t="str">
        <f t="shared" si="490"/>
        <v/>
      </c>
      <c r="AX259" s="1" t="str">
        <f t="shared" si="490"/>
        <v/>
      </c>
      <c r="AY259" s="1" t="str">
        <f t="shared" si="490"/>
        <v/>
      </c>
      <c r="AZ259" s="1" t="str">
        <f t="shared" si="490"/>
        <v/>
      </c>
      <c r="BA259" s="1" t="str">
        <f t="shared" si="490"/>
        <v/>
      </c>
      <c r="BB259" s="1" t="str">
        <f t="shared" si="490"/>
        <v/>
      </c>
      <c r="BC259" s="1" t="str">
        <f t="shared" si="490"/>
        <v/>
      </c>
      <c r="BD259" s="1" t="str">
        <f t="shared" si="490"/>
        <v/>
      </c>
      <c r="BE259" s="1" t="str">
        <f t="shared" si="490"/>
        <v/>
      </c>
      <c r="BF259" s="1" t="str">
        <f t="shared" si="490"/>
        <v/>
      </c>
      <c r="BG259" s="1" t="str">
        <f t="shared" si="490"/>
        <v/>
      </c>
      <c r="BH259" s="1" t="str">
        <f t="shared" si="490"/>
        <v/>
      </c>
      <c r="BI259" s="1" t="str">
        <f t="shared" si="490"/>
        <v/>
      </c>
      <c r="BJ259" s="1" t="str">
        <f t="shared" si="490"/>
        <v/>
      </c>
      <c r="BK259" s="1" t="str">
        <f t="shared" si="490"/>
        <v/>
      </c>
      <c r="BL259" s="1" t="str">
        <f t="shared" si="490"/>
        <v/>
      </c>
      <c r="BM259" s="1" t="str">
        <f t="shared" si="490"/>
        <v/>
      </c>
      <c r="BN259" s="1" t="str">
        <f t="shared" si="490"/>
        <v/>
      </c>
      <c r="BO259" s="1" t="str">
        <f t="shared" si="490"/>
        <v/>
      </c>
      <c r="BP259" s="1" t="str">
        <f t="shared" si="490"/>
        <v/>
      </c>
      <c r="BQ259" s="1" t="str">
        <f t="shared" si="490"/>
        <v/>
      </c>
      <c r="BR259" s="1" t="str">
        <f t="shared" si="490"/>
        <v/>
      </c>
      <c r="BS259" s="1" t="str">
        <f t="shared" si="490"/>
        <v/>
      </c>
      <c r="BT259" s="1" t="str">
        <f t="shared" si="490"/>
        <v/>
      </c>
      <c r="BU259" s="1" t="str">
        <f t="shared" si="490"/>
        <v/>
      </c>
      <c r="BV259" s="1" t="str">
        <f t="shared" si="490"/>
        <v/>
      </c>
      <c r="BW259" s="1" t="str">
        <f t="shared" si="490"/>
        <v/>
      </c>
      <c r="BX259" s="1" t="str">
        <f t="shared" si="490"/>
        <v/>
      </c>
      <c r="BY259" s="1" t="str">
        <f t="shared" si="490"/>
        <v/>
      </c>
      <c r="BZ259" s="1" t="str">
        <f t="shared" ref="BZ259" si="491">IF($AF$2="○",IF(AH257="○",IF(AH258="","○",IF(AH258="○","確認","")),IF(AH258="○","○",IF(AH257="○","",IF(AH258="✕","確認","")))),IF(AH257="○",IF(AH258="","",IF(AH258="○","確認","")),IF(AH257="○","",IF(AH258="✕","確認",""))))</f>
        <v/>
      </c>
    </row>
    <row r="260" spans="1:95" ht="19.5" customHeight="1">
      <c r="C260" s="129" t="str">
        <f>IF(AH256=0,"",B257)</f>
        <v/>
      </c>
      <c r="D260" s="129"/>
      <c r="E260" s="130" t="str">
        <f>IF(AH256=0,"","週休２日")</f>
        <v/>
      </c>
      <c r="F260" s="130"/>
      <c r="G260" s="130" t="str">
        <f>IF(AH256=0,"",IF(SUM(AQ254:AQ256)/AJ256&lt;0.285,IF(SUM(AQ254:AQ256)/AJ256&lt;=AH257/AH256,"達成","未達成"),IF(AH257/AJ256&gt;=SUM(AQ254:AQ256)/AJ256,"達成","未達成")))</f>
        <v/>
      </c>
      <c r="H260" s="130"/>
      <c r="I260" s="131" t="str">
        <f>IF(AH256=0,"","現場閉所率")</f>
        <v/>
      </c>
      <c r="J260" s="131"/>
      <c r="K260" s="132" t="str">
        <f>IF(AH256=0,"",IF(AH256=0,0,ROUNDDOWN(AH257/AH256,4)))</f>
        <v/>
      </c>
      <c r="L260" s="132"/>
      <c r="N260" s="129" t="str">
        <f>IF(AH256=0,"",B258)</f>
        <v/>
      </c>
      <c r="O260" s="129"/>
      <c r="P260" s="130" t="str">
        <f>IF(AH256=0,"","週休２日")</f>
        <v/>
      </c>
      <c r="Q260" s="130"/>
      <c r="R260" s="130" t="str">
        <f>IF(AH256=0,"",IF(SUM(AQ254:AQ256)/AJ256&lt;0.285,IF(SUM(AQ254:AQ256)/AJ256&lt;=AH258/AH256,"達成","未達成"),IF(AH258/AJ256&gt;=SUM(AQ254:AQ256)/AJ256,"達成","未達成")))</f>
        <v/>
      </c>
      <c r="S260" s="130"/>
      <c r="T260" s="131" t="str">
        <f>IF(AH256=0,"","現場閉所率")</f>
        <v/>
      </c>
      <c r="U260" s="131"/>
      <c r="V260" s="132" t="str">
        <f>IF(AH256=0,"",IF(AH256=0,0,ROUNDDOWN(AH258/AH256,4)))</f>
        <v/>
      </c>
      <c r="W260" s="132"/>
      <c r="X260" s="25"/>
      <c r="Y260" s="129" t="str">
        <f>IF($AF$2="○",IF(AH256=0,"",B259),"")</f>
        <v/>
      </c>
      <c r="Z260" s="129"/>
      <c r="AA260" s="130" t="str">
        <f>IF($AF$2="○",IF(AH256=0,"","週休２日"),"")</f>
        <v/>
      </c>
      <c r="AB260" s="130"/>
      <c r="AC260" s="130" t="str">
        <f>IF($AF$2="○",IF(AH256=0,"",IF(SUM(AQ254:AQ256)/AJ256&lt;0.285,IF(SUM(AQ254:AQ256)/AJ256&lt;=AH259/AH256,"達成","未達成"),IF(AH259/AJ256&gt;=SUM(AQ254:AQ256)/AJ256,"達成","未達成"))),"")</f>
        <v/>
      </c>
      <c r="AD260" s="130"/>
      <c r="AE260" s="131" t="str">
        <f>IF($AF$2="○",IF(AH256=0,"","現場閉所率"),"")</f>
        <v/>
      </c>
      <c r="AF260" s="131"/>
      <c r="AG260" s="132" t="str">
        <f>IF($AF$2="○",IF(AH256=0,"",IF(AH256=0,0,ROUNDDOWN(AH259/AH256,4))),"")</f>
        <v/>
      </c>
      <c r="AH260" s="132"/>
      <c r="AQ260" s="24" t="str">
        <f>IF($AF$2="○",AC260,R260)</f>
        <v/>
      </c>
      <c r="AR260" s="24"/>
      <c r="AT260" s="1" t="str">
        <f>IF(AH256&lt;=0,"",IF((SUM(AQ254:AQ256)/AJ256)&lt;=AH258/AH256,"達成","未達成"))</f>
        <v/>
      </c>
    </row>
    <row r="261" spans="1:95" ht="19.5" customHeight="1">
      <c r="A261" s="101" t="str">
        <f t="shared" ref="A261" si="492">IF(MAX(C254:AG254)=$AE$3,"",IF(MAX(C254:AG254)=0,"",MAX(C254:AG254)+1))</f>
        <v/>
      </c>
      <c r="B261" s="101"/>
      <c r="S261" s="102" t="str">
        <f>IF(COUNTIF(C267:AG267,"確認")&gt;0,"入力確認",IF(AH264=0,IF(SUM(AH265:AH267)=0,"","入力確認"),IF($AF$2="",IF(COUNTIF(C267:AG267,"○")+COUNTIF(C267:AG267,"✕")=0,"","現場閉所 実績表に切替必要"),IF(AT267=0,"","変更手続き確認"))))</f>
        <v/>
      </c>
      <c r="T261" s="102"/>
      <c r="U261" s="102"/>
      <c r="V261" s="102"/>
      <c r="W261" s="102"/>
      <c r="X261" s="102"/>
      <c r="Y261" s="102"/>
      <c r="Z261" s="102"/>
      <c r="AA261" s="133" t="s">
        <v>30</v>
      </c>
      <c r="AB261" s="133"/>
      <c r="AC261" s="133"/>
      <c r="AD261" s="133"/>
      <c r="AE261" s="29" t="str">
        <f t="shared" ref="AE261" si="493">$AQ$7</f>
        <v>土</v>
      </c>
      <c r="AF261" s="29" t="str">
        <f t="shared" ref="AF261" si="494">$AQ$8</f>
        <v>日</v>
      </c>
      <c r="AG261" s="26">
        <f t="shared" ref="AG261" si="495">$AQ$6</f>
        <v>0</v>
      </c>
      <c r="AL261" s="14"/>
      <c r="AM261" s="14"/>
      <c r="AN261" s="14"/>
      <c r="AO261" s="14"/>
      <c r="AP261" s="14"/>
      <c r="AQ261" s="14"/>
    </row>
    <row r="262" spans="1:95" ht="19.5" customHeight="1">
      <c r="A262" s="105" t="s">
        <v>20</v>
      </c>
      <c r="B262" s="106"/>
      <c r="C262" s="15" t="str">
        <f>IF($AE$3&lt;A261,"",A261)</f>
        <v/>
      </c>
      <c r="D262" s="15" t="str">
        <f t="shared" ref="D262:G262" si="496">IF($AE$3&lt;=C262,"",IF(MONTH(C262+1)=MONTH(C262),(C262+1),""))</f>
        <v/>
      </c>
      <c r="E262" s="15" t="str">
        <f t="shared" si="496"/>
        <v/>
      </c>
      <c r="F262" s="15" t="str">
        <f t="shared" si="496"/>
        <v/>
      </c>
      <c r="G262" s="15" t="str">
        <f t="shared" si="496"/>
        <v/>
      </c>
      <c r="H262" s="15" t="str">
        <f>IF($AE$3&lt;=G262,"",IF(MONTH(G262+1)=MONTH(G262),(G262+1),""))</f>
        <v/>
      </c>
      <c r="I262" s="15" t="str">
        <f t="shared" ref="I262:AG262" si="497">IF($AE$3&lt;=H262,"",IF(MONTH(H262+1)=MONTH(H262),(H262+1),""))</f>
        <v/>
      </c>
      <c r="J262" s="15" t="str">
        <f t="shared" si="497"/>
        <v/>
      </c>
      <c r="K262" s="15" t="str">
        <f t="shared" si="497"/>
        <v/>
      </c>
      <c r="L262" s="15" t="str">
        <f t="shared" si="497"/>
        <v/>
      </c>
      <c r="M262" s="15" t="str">
        <f t="shared" si="497"/>
        <v/>
      </c>
      <c r="N262" s="15" t="str">
        <f t="shared" si="497"/>
        <v/>
      </c>
      <c r="O262" s="15" t="str">
        <f t="shared" si="497"/>
        <v/>
      </c>
      <c r="P262" s="15" t="str">
        <f t="shared" si="497"/>
        <v/>
      </c>
      <c r="Q262" s="15" t="str">
        <f t="shared" si="497"/>
        <v/>
      </c>
      <c r="R262" s="15" t="str">
        <f t="shared" si="497"/>
        <v/>
      </c>
      <c r="S262" s="15" t="str">
        <f t="shared" si="497"/>
        <v/>
      </c>
      <c r="T262" s="15" t="str">
        <f t="shared" si="497"/>
        <v/>
      </c>
      <c r="U262" s="15" t="str">
        <f t="shared" si="497"/>
        <v/>
      </c>
      <c r="V262" s="15" t="str">
        <f t="shared" si="497"/>
        <v/>
      </c>
      <c r="W262" s="15" t="str">
        <f t="shared" si="497"/>
        <v/>
      </c>
      <c r="X262" s="15" t="str">
        <f t="shared" si="497"/>
        <v/>
      </c>
      <c r="Y262" s="15" t="str">
        <f t="shared" si="497"/>
        <v/>
      </c>
      <c r="Z262" s="15" t="str">
        <f t="shared" si="497"/>
        <v/>
      </c>
      <c r="AA262" s="15" t="str">
        <f t="shared" si="497"/>
        <v/>
      </c>
      <c r="AB262" s="15" t="str">
        <f t="shared" si="497"/>
        <v/>
      </c>
      <c r="AC262" s="15" t="str">
        <f t="shared" si="497"/>
        <v/>
      </c>
      <c r="AD262" s="15" t="str">
        <f t="shared" si="497"/>
        <v/>
      </c>
      <c r="AE262" s="15" t="str">
        <f t="shared" si="497"/>
        <v/>
      </c>
      <c r="AF262" s="15" t="str">
        <f t="shared" si="497"/>
        <v/>
      </c>
      <c r="AG262" s="15" t="str">
        <f t="shared" si="497"/>
        <v/>
      </c>
      <c r="AH262" s="107" t="s">
        <v>27</v>
      </c>
      <c r="AK262" s="16"/>
      <c r="AQ262" s="6">
        <f>COUNTIFS(C264:AG264,"○",C263:AG263,$AQ$7)</f>
        <v>0</v>
      </c>
      <c r="AT262" s="6">
        <v>1</v>
      </c>
      <c r="AU262" s="6">
        <v>2</v>
      </c>
      <c r="AV262" s="6">
        <v>3</v>
      </c>
      <c r="AW262" s="6">
        <v>4</v>
      </c>
      <c r="AX262" s="6">
        <v>5</v>
      </c>
      <c r="AY262" s="6">
        <v>6</v>
      </c>
      <c r="AZ262" s="6">
        <v>7</v>
      </c>
      <c r="BA262" s="6">
        <v>8</v>
      </c>
      <c r="BB262" s="6">
        <v>9</v>
      </c>
      <c r="BC262" s="6">
        <v>10</v>
      </c>
      <c r="BD262" s="6">
        <v>11</v>
      </c>
      <c r="BE262" s="6">
        <v>12</v>
      </c>
      <c r="BF262" s="6">
        <v>13</v>
      </c>
      <c r="BG262" s="6">
        <v>14</v>
      </c>
      <c r="BH262" s="6">
        <v>15</v>
      </c>
      <c r="BI262" s="6">
        <v>16</v>
      </c>
      <c r="BJ262" s="6">
        <v>17</v>
      </c>
      <c r="BK262" s="6">
        <v>18</v>
      </c>
      <c r="BL262" s="6">
        <v>19</v>
      </c>
      <c r="BM262" s="6">
        <v>20</v>
      </c>
      <c r="BN262" s="6">
        <v>21</v>
      </c>
      <c r="BO262" s="6">
        <v>22</v>
      </c>
      <c r="BP262" s="6">
        <v>23</v>
      </c>
      <c r="BQ262" s="6">
        <v>24</v>
      </c>
      <c r="BR262" s="6">
        <v>25</v>
      </c>
      <c r="BS262" s="6">
        <v>26</v>
      </c>
      <c r="BT262" s="6">
        <v>27</v>
      </c>
      <c r="BU262" s="6">
        <v>28</v>
      </c>
      <c r="BV262" s="6">
        <v>29</v>
      </c>
      <c r="BW262" s="6">
        <v>30</v>
      </c>
      <c r="BX262" s="6">
        <v>31</v>
      </c>
      <c r="BY262" s="6">
        <v>32</v>
      </c>
      <c r="BZ262" s="6">
        <v>33</v>
      </c>
      <c r="CA262" s="6">
        <v>34</v>
      </c>
      <c r="CB262" s="6">
        <v>35</v>
      </c>
      <c r="CC262" s="6">
        <v>36</v>
      </c>
      <c r="CD262" s="6">
        <v>37</v>
      </c>
      <c r="CE262" s="6">
        <v>38</v>
      </c>
      <c r="CF262" s="6">
        <v>39</v>
      </c>
      <c r="CG262" s="6">
        <v>40</v>
      </c>
      <c r="CH262" s="6">
        <v>41</v>
      </c>
      <c r="CI262" s="6">
        <v>42</v>
      </c>
      <c r="CJ262" s="6">
        <v>43</v>
      </c>
      <c r="CK262" s="6">
        <v>44</v>
      </c>
      <c r="CL262" s="6">
        <v>45</v>
      </c>
      <c r="CM262" s="6">
        <v>46</v>
      </c>
      <c r="CN262" s="6">
        <v>47</v>
      </c>
      <c r="CO262" s="6">
        <v>48</v>
      </c>
      <c r="CP262" s="6">
        <v>49</v>
      </c>
      <c r="CQ262" s="6">
        <v>50</v>
      </c>
    </row>
    <row r="263" spans="1:95" ht="19.5" customHeight="1">
      <c r="A263" s="105" t="s">
        <v>28</v>
      </c>
      <c r="B263" s="106"/>
      <c r="C263" s="15" t="str">
        <f>IF(C262="","",TEXT(C262,"AAA"))</f>
        <v/>
      </c>
      <c r="D263" s="15" t="str">
        <f t="shared" ref="D263:AG263" si="498">IF(D262="","",TEXT(D262,"AAA"))</f>
        <v/>
      </c>
      <c r="E263" s="15" t="str">
        <f t="shared" si="498"/>
        <v/>
      </c>
      <c r="F263" s="15" t="str">
        <f t="shared" si="498"/>
        <v/>
      </c>
      <c r="G263" s="15" t="str">
        <f t="shared" si="498"/>
        <v/>
      </c>
      <c r="H263" s="15" t="str">
        <f t="shared" si="498"/>
        <v/>
      </c>
      <c r="I263" s="15" t="str">
        <f t="shared" si="498"/>
        <v/>
      </c>
      <c r="J263" s="15" t="str">
        <f t="shared" si="498"/>
        <v/>
      </c>
      <c r="K263" s="15" t="str">
        <f t="shared" si="498"/>
        <v/>
      </c>
      <c r="L263" s="15" t="str">
        <f t="shared" si="498"/>
        <v/>
      </c>
      <c r="M263" s="15" t="str">
        <f t="shared" si="498"/>
        <v/>
      </c>
      <c r="N263" s="15" t="str">
        <f t="shared" si="498"/>
        <v/>
      </c>
      <c r="O263" s="15" t="str">
        <f t="shared" si="498"/>
        <v/>
      </c>
      <c r="P263" s="15" t="str">
        <f t="shared" si="498"/>
        <v/>
      </c>
      <c r="Q263" s="15" t="str">
        <f t="shared" si="498"/>
        <v/>
      </c>
      <c r="R263" s="15" t="str">
        <f t="shared" si="498"/>
        <v/>
      </c>
      <c r="S263" s="15" t="str">
        <f t="shared" si="498"/>
        <v/>
      </c>
      <c r="T263" s="15" t="str">
        <f t="shared" si="498"/>
        <v/>
      </c>
      <c r="U263" s="15" t="str">
        <f t="shared" si="498"/>
        <v/>
      </c>
      <c r="V263" s="15" t="str">
        <f t="shared" si="498"/>
        <v/>
      </c>
      <c r="W263" s="15" t="str">
        <f t="shared" si="498"/>
        <v/>
      </c>
      <c r="X263" s="15" t="str">
        <f t="shared" si="498"/>
        <v/>
      </c>
      <c r="Y263" s="15" t="str">
        <f t="shared" si="498"/>
        <v/>
      </c>
      <c r="Z263" s="15" t="str">
        <f t="shared" si="498"/>
        <v/>
      </c>
      <c r="AA263" s="15" t="str">
        <f t="shared" si="498"/>
        <v/>
      </c>
      <c r="AB263" s="15" t="str">
        <f t="shared" si="498"/>
        <v/>
      </c>
      <c r="AC263" s="15" t="str">
        <f t="shared" si="498"/>
        <v/>
      </c>
      <c r="AD263" s="15" t="str">
        <f t="shared" si="498"/>
        <v/>
      </c>
      <c r="AE263" s="15" t="str">
        <f t="shared" si="498"/>
        <v/>
      </c>
      <c r="AF263" s="15" t="str">
        <f t="shared" si="498"/>
        <v/>
      </c>
      <c r="AG263" s="15" t="str">
        <f t="shared" si="498"/>
        <v/>
      </c>
      <c r="AH263" s="108"/>
      <c r="AQ263" s="6">
        <f>COUNTIFS(C264:AG264,"○",C263:AG263,$AQ$8)</f>
        <v>0</v>
      </c>
      <c r="AT263" s="17" t="str">
        <f>IF($C262&gt;$E$6,"",IF(MAX($C262:$AG262)&lt;$E$6,"",$E$6))</f>
        <v/>
      </c>
      <c r="AU263" s="18" t="str">
        <f>IF($C262&gt;$H$6,"",IF(MAX($C262:$AG262)&lt;$H$6,"",$H$6))</f>
        <v/>
      </c>
      <c r="AV263" s="18" t="str">
        <f>IF($C262&gt;$K$6,"",IF(MAX($C262:$AG262)&lt;$K$6,"",$K$6))</f>
        <v/>
      </c>
      <c r="AW263" s="18" t="str">
        <f>IF($C262&gt;$N$6,"",IF(MAX($C262:$AG262)&lt;$N$6,"",$N$6))</f>
        <v/>
      </c>
      <c r="AX263" s="18" t="str">
        <f>IF($C262&gt;$Q$6,"",IF(MAX($C262:$AG262)&lt;$Q$6,"",$Q$6))</f>
        <v/>
      </c>
      <c r="AY263" s="18" t="str">
        <f>IF($C262&gt;$T$6,"",IF(MAX($C262:$AG262)&lt;$T$6,"",$T$6))</f>
        <v/>
      </c>
      <c r="AZ263" s="18" t="str">
        <f>IF($C262&gt;$W$6,"",IF(MAX($C262:$AG262)&lt;$W$6,"",$W$6))</f>
        <v/>
      </c>
      <c r="BA263" s="18" t="str">
        <f>IF($C262&gt;$Z$6,"",IF(MAX($C262:$AG262)&lt;$Z$6,"",$Z$6))</f>
        <v/>
      </c>
      <c r="BB263" s="18" t="str">
        <f>IF($C262&gt;$AC$6,"",IF(MAX($C262:$AG262)&lt;$AC$6,"",$AC$6))</f>
        <v/>
      </c>
      <c r="BC263" s="18">
        <f>IF($C262&gt;$AF$6,"",IF(MAX($C262:$AG262)&lt;$AF$6,"",$AF$6))</f>
        <v>0</v>
      </c>
      <c r="BD263" s="18">
        <f>IF($C262&gt;$E$7,"",IF(MAX($C262:$AG262)&lt;$E$7,"",$E$7))</f>
        <v>0</v>
      </c>
      <c r="BE263" s="18">
        <f>IF($C262&gt;$H$7,"",IF(MAX($C262:$AG262)&lt;$H$7,"",$H$7))</f>
        <v>0</v>
      </c>
      <c r="BF263" s="18">
        <f>IF($C262&gt;$K$7,"",IF(MAX($C262:$AG262)&lt;$K$7,"",$K$7))</f>
        <v>0</v>
      </c>
      <c r="BG263" s="18">
        <f>IF($C262&gt;$N$7,"",IF(MAX($C262:$AG262)&lt;$N$7,"",$N$7))</f>
        <v>0</v>
      </c>
      <c r="BH263" s="18">
        <f>IF($C262&gt;$Q$7,"",IF(MAX($C262:$AG262)&lt;$Q$7,"",$Q$7))</f>
        <v>0</v>
      </c>
      <c r="BI263" s="18">
        <f>IF($C262&gt;$T$7,"",IF(MAX($C262:$AG262)&lt;$T$7,"",$T$7))</f>
        <v>0</v>
      </c>
      <c r="BJ263" s="18">
        <f>IF($C262&gt;$W$7,"",IF(MAX($C262:$AG262)&lt;$W$7,"",$W$7))</f>
        <v>0</v>
      </c>
      <c r="BK263" s="18">
        <f>IF($C262&gt;$Z$7,"",IF(MAX($C262:$AG262)&lt;$Z$7,"",$Z$7))</f>
        <v>0</v>
      </c>
      <c r="BL263" s="18">
        <f>IF($C262&gt;$AC$7,"",IF(MAX($C262:$AG262)&lt;$AC$7,"",$AC$7))</f>
        <v>0</v>
      </c>
      <c r="BM263" s="18">
        <f>IF($C262&gt;$AF$7,"",IF(MAX($C262:$AG262)&lt;$AF$7,"",$AF$7))</f>
        <v>0</v>
      </c>
      <c r="BN263" s="18">
        <f>IF($C262&gt;$E$8,"",IF(MAX($C262:$AG262)&lt;$E$8,"",$E$8))</f>
        <v>0</v>
      </c>
      <c r="BO263" s="18">
        <f>IF($C262&gt;$H$8,"",IF(MAX($C262:$AG262)&lt;$H$8,"",$H$8))</f>
        <v>0</v>
      </c>
      <c r="BP263" s="18">
        <f>IF($C262&gt;$K$8,"",IF(MAX($C262:$AG262)&lt;$K$8,"",$K$8))</f>
        <v>0</v>
      </c>
      <c r="BQ263" s="18">
        <f>IF($C262&gt;$N$8,"",IF(MAX($C262:$AG262)&lt;$N$8,"",$N$8))</f>
        <v>0</v>
      </c>
      <c r="BR263" s="18">
        <f>IF($C262&gt;$Q$8,"",IF(MAX($C262:$AG262)&lt;$Q$8,"",$Q$8))</f>
        <v>0</v>
      </c>
      <c r="BS263" s="18">
        <f>IF($C262&gt;$T$8,"",IF(MAX($C262:$AG262)&lt;$T$8,"",$T$8))</f>
        <v>0</v>
      </c>
      <c r="BT263" s="18">
        <f>IF($C262&gt;$W$8,"",IF(MAX($C262:$AG262)&lt;$W$8,"",$W$8))</f>
        <v>0</v>
      </c>
      <c r="BU263" s="18">
        <f>IF($C262&gt;$Z$8,"",IF(MAX($C262:$AG262)&lt;$Z$8,"",$Z$8))</f>
        <v>0</v>
      </c>
      <c r="BV263" s="18">
        <f>IF($C262&gt;$AC$8,"",IF(MAX($C262:$AG262)&lt;$AC$8,"",$AC$8))</f>
        <v>0</v>
      </c>
      <c r="BW263" s="18">
        <f>IF($C262&gt;$AF$8,"",IF(MAX($C262:$AG262)&lt;$AF$8,"",$AF$8))</f>
        <v>0</v>
      </c>
      <c r="BX263" s="18">
        <f>IF($C262&gt;$E$9,"",IF(MAX($C262:$AG262)&lt;$E$9,"",$E$9))</f>
        <v>0</v>
      </c>
      <c r="BY263" s="18">
        <f>IF($C262&gt;$H$9,"",IF(MAX($C262:$AG262)&lt;$H$9,"",$H$9))</f>
        <v>0</v>
      </c>
      <c r="BZ263" s="18">
        <f>IF($C262&gt;$K$9,"",IF(MAX($C262:$AG262)&lt;$K$9,"",$K$9))</f>
        <v>0</v>
      </c>
      <c r="CA263" s="18">
        <f>IF($C262&gt;$N$9,"",IF(MAX($C262:$AG262)&lt;$N$9,"",$N$9))</f>
        <v>0</v>
      </c>
      <c r="CB263" s="18">
        <f>IF($C262&gt;$Q$9,"",IF(MAX($C262:$AG262)&lt;$Q$9,"",$Q$9))</f>
        <v>0</v>
      </c>
      <c r="CC263" s="18">
        <f>IF($C262&gt;$T$9,"",IF(MAX($C262:$AG262)&lt;$T$9,"",$T$9))</f>
        <v>0</v>
      </c>
      <c r="CD263" s="18">
        <f>IF($C262&gt;$W$9,"",IF(MAX($C262:$AG262)&lt;$W$9,"",$W$9))</f>
        <v>0</v>
      </c>
      <c r="CE263" s="18">
        <f>IF($C262&gt;$Z$9,"",IF(MAX($C262:$AG262)&lt;$Z$9,"",$Z$9))</f>
        <v>0</v>
      </c>
      <c r="CF263" s="18">
        <f>IF($C262&gt;$AC$9,"",IF(MAX($C262:$AG262)&lt;$AC$9,"",$AC$9))</f>
        <v>0</v>
      </c>
      <c r="CG263" s="18">
        <f>IF($C262&gt;$AF$9,"",IF(MAX($C262:$AG262)&lt;$AF$9,"",$AF$9))</f>
        <v>0</v>
      </c>
      <c r="CH263" s="18">
        <f>IF($C262&gt;$E$10,"",IF(MAX($C262:$AG262)&lt;$E$10,"",$E$10))</f>
        <v>0</v>
      </c>
      <c r="CI263" s="18">
        <f>IF($C262&gt;$H$10,"",IF(MAX($C262:$AG262)&lt;$H$10,"",$H$10))</f>
        <v>0</v>
      </c>
      <c r="CJ263" s="18">
        <f>IF($C262&gt;$K$10,"",IF(MAX($C262:$AG262)&lt;$K$10,"",$K$10))</f>
        <v>0</v>
      </c>
      <c r="CK263" s="18">
        <f>IF($C262&gt;$N$10,"",IF(MAX($C262:$AG262)&lt;$N$10,"",$N$10))</f>
        <v>0</v>
      </c>
      <c r="CL263" s="18">
        <f>IF($C262&gt;$Q$10,"",IF(MAX($C262:$AG262)&lt;$Q$10,"",$Q$10))</f>
        <v>0</v>
      </c>
      <c r="CM263" s="18">
        <f>IF($C262&gt;$T$10,"",IF(MAX($C262:$AG262)&lt;$T$10,"",$T$10))</f>
        <v>0</v>
      </c>
      <c r="CN263" s="18">
        <f>IF($C262&gt;$W$10,"",IF(MAX($C262:$AG262)&lt;$W$10,"",$W$10))</f>
        <v>0</v>
      </c>
      <c r="CO263" s="18">
        <f>IF($C262&gt;$Z$10,"",IF(MAX($C262:$AG262)&lt;$Z$10,"",$Z$10))</f>
        <v>0</v>
      </c>
      <c r="CP263" s="18">
        <f>IF($C262&gt;$AC$10,"",IF(MAX($C262:$AG262)&lt;$AC$10,"",$AC$10))</f>
        <v>0</v>
      </c>
      <c r="CQ263" s="19">
        <f>IF($C262&gt;$AF$10,"",IF(MAX($C262:$AG262)&lt;$AF$10,"",$AF$10))</f>
        <v>0</v>
      </c>
    </row>
    <row r="264" spans="1:95" ht="19.5" customHeight="1">
      <c r="A264" s="134" t="s">
        <v>7</v>
      </c>
      <c r="B264" s="135"/>
      <c r="C264" s="20" t="str">
        <f t="shared" ref="C264:AG264" si="499">IF(C262="","",IF($D$5&lt;=C262,IF($L$5&gt;=C262,IF(COUNT(MATCH(C262,$AT263:$CQ263,0))&gt;0,"","○"),""),""))</f>
        <v/>
      </c>
      <c r="D264" s="20" t="str">
        <f t="shared" si="499"/>
        <v/>
      </c>
      <c r="E264" s="20" t="str">
        <f t="shared" si="499"/>
        <v/>
      </c>
      <c r="F264" s="20" t="str">
        <f t="shared" si="499"/>
        <v/>
      </c>
      <c r="G264" s="20" t="str">
        <f t="shared" si="499"/>
        <v/>
      </c>
      <c r="H264" s="20" t="str">
        <f t="shared" si="499"/>
        <v/>
      </c>
      <c r="I264" s="20" t="str">
        <f t="shared" si="499"/>
        <v/>
      </c>
      <c r="J264" s="20" t="str">
        <f t="shared" si="499"/>
        <v/>
      </c>
      <c r="K264" s="20" t="str">
        <f t="shared" si="499"/>
        <v/>
      </c>
      <c r="L264" s="20" t="str">
        <f t="shared" si="499"/>
        <v/>
      </c>
      <c r="M264" s="20" t="str">
        <f t="shared" si="499"/>
        <v/>
      </c>
      <c r="N264" s="20" t="str">
        <f t="shared" si="499"/>
        <v/>
      </c>
      <c r="O264" s="20" t="str">
        <f t="shared" si="499"/>
        <v/>
      </c>
      <c r="P264" s="20" t="str">
        <f t="shared" si="499"/>
        <v/>
      </c>
      <c r="Q264" s="20" t="str">
        <f t="shared" si="499"/>
        <v/>
      </c>
      <c r="R264" s="20" t="str">
        <f t="shared" si="499"/>
        <v/>
      </c>
      <c r="S264" s="20" t="str">
        <f t="shared" si="499"/>
        <v/>
      </c>
      <c r="T264" s="20" t="str">
        <f t="shared" si="499"/>
        <v/>
      </c>
      <c r="U264" s="20" t="str">
        <f t="shared" si="499"/>
        <v/>
      </c>
      <c r="V264" s="20" t="str">
        <f t="shared" si="499"/>
        <v/>
      </c>
      <c r="W264" s="20" t="str">
        <f t="shared" si="499"/>
        <v/>
      </c>
      <c r="X264" s="20" t="str">
        <f t="shared" si="499"/>
        <v/>
      </c>
      <c r="Y264" s="20" t="str">
        <f t="shared" si="499"/>
        <v/>
      </c>
      <c r="Z264" s="20" t="str">
        <f t="shared" si="499"/>
        <v/>
      </c>
      <c r="AA264" s="20" t="str">
        <f t="shared" si="499"/>
        <v/>
      </c>
      <c r="AB264" s="20" t="str">
        <f t="shared" si="499"/>
        <v/>
      </c>
      <c r="AC264" s="20" t="str">
        <f t="shared" si="499"/>
        <v/>
      </c>
      <c r="AD264" s="20" t="str">
        <f t="shared" si="499"/>
        <v/>
      </c>
      <c r="AE264" s="20" t="str">
        <f t="shared" si="499"/>
        <v/>
      </c>
      <c r="AF264" s="20" t="str">
        <f t="shared" si="499"/>
        <v/>
      </c>
      <c r="AG264" s="20" t="str">
        <f t="shared" si="499"/>
        <v/>
      </c>
      <c r="AH264" s="20">
        <f>COUNTIF(C264:AG264,"○")</f>
        <v>0</v>
      </c>
      <c r="AJ264" s="6">
        <f>$AH264</f>
        <v>0</v>
      </c>
      <c r="AK264" s="21"/>
      <c r="AQ264" s="6">
        <f>COUNTIFS(C264:AG264,"○",C263:AG263,$AQ$6)</f>
        <v>0</v>
      </c>
      <c r="AR264" s="6" t="str">
        <f>IF(AH264=0,"",IF(SUM(AQ262:AQ264)/AJ264&lt;0.285,SUM(AQ262:AQ264)/AJ264*AJ264,ROUNDUP(AH264*0.285,0)))</f>
        <v/>
      </c>
      <c r="BY264" s="22"/>
      <c r="BZ264" s="22"/>
    </row>
    <row r="265" spans="1:95" ht="19.5" customHeight="1">
      <c r="A265" s="36" t="s">
        <v>29</v>
      </c>
      <c r="B265" s="20" t="s">
        <v>8</v>
      </c>
      <c r="C265" s="23" t="str">
        <f t="shared" ref="C265:AG265" si="500">IF(C264="","",IF(C263=$AE261,"○",IF(C263=$AF261,"○",IF(C263=$AG261,"○",""))))</f>
        <v/>
      </c>
      <c r="D265" s="23" t="str">
        <f t="shared" si="500"/>
        <v/>
      </c>
      <c r="E265" s="23" t="str">
        <f t="shared" si="500"/>
        <v/>
      </c>
      <c r="F265" s="23" t="str">
        <f t="shared" si="500"/>
        <v/>
      </c>
      <c r="G265" s="23" t="str">
        <f t="shared" si="500"/>
        <v/>
      </c>
      <c r="H265" s="23" t="str">
        <f t="shared" si="500"/>
        <v/>
      </c>
      <c r="I265" s="23" t="str">
        <f t="shared" si="500"/>
        <v/>
      </c>
      <c r="J265" s="23" t="str">
        <f t="shared" si="500"/>
        <v/>
      </c>
      <c r="K265" s="23" t="str">
        <f t="shared" si="500"/>
        <v/>
      </c>
      <c r="L265" s="23" t="str">
        <f t="shared" si="500"/>
        <v/>
      </c>
      <c r="M265" s="23" t="str">
        <f t="shared" si="500"/>
        <v/>
      </c>
      <c r="N265" s="23" t="str">
        <f t="shared" si="500"/>
        <v/>
      </c>
      <c r="O265" s="23" t="str">
        <f t="shared" si="500"/>
        <v/>
      </c>
      <c r="P265" s="23" t="str">
        <f t="shared" si="500"/>
        <v/>
      </c>
      <c r="Q265" s="23" t="str">
        <f t="shared" si="500"/>
        <v/>
      </c>
      <c r="R265" s="23" t="str">
        <f t="shared" si="500"/>
        <v/>
      </c>
      <c r="S265" s="23" t="str">
        <f t="shared" si="500"/>
        <v/>
      </c>
      <c r="T265" s="23" t="str">
        <f t="shared" si="500"/>
        <v/>
      </c>
      <c r="U265" s="23" t="str">
        <f t="shared" si="500"/>
        <v/>
      </c>
      <c r="V265" s="23" t="str">
        <f t="shared" si="500"/>
        <v/>
      </c>
      <c r="W265" s="23" t="str">
        <f t="shared" si="500"/>
        <v/>
      </c>
      <c r="X265" s="23" t="str">
        <f t="shared" si="500"/>
        <v/>
      </c>
      <c r="Y265" s="23" t="str">
        <f t="shared" si="500"/>
        <v/>
      </c>
      <c r="Z265" s="23" t="str">
        <f t="shared" si="500"/>
        <v/>
      </c>
      <c r="AA265" s="23" t="str">
        <f t="shared" si="500"/>
        <v/>
      </c>
      <c r="AB265" s="23" t="str">
        <f t="shared" si="500"/>
        <v/>
      </c>
      <c r="AC265" s="23" t="str">
        <f t="shared" si="500"/>
        <v/>
      </c>
      <c r="AD265" s="23" t="str">
        <f t="shared" si="500"/>
        <v/>
      </c>
      <c r="AE265" s="23" t="str">
        <f t="shared" si="500"/>
        <v/>
      </c>
      <c r="AF265" s="23" t="str">
        <f t="shared" si="500"/>
        <v/>
      </c>
      <c r="AG265" s="23" t="str">
        <f t="shared" si="500"/>
        <v/>
      </c>
      <c r="AH265" s="20">
        <f t="shared" ref="AH265" si="501">COUNTIF(C265:AG265,"○")</f>
        <v>0</v>
      </c>
      <c r="AK265" s="6">
        <f>$AH265</f>
        <v>0</v>
      </c>
      <c r="AU265" s="30" t="str">
        <f>IF($AE$3&lt;A261,"",A261)</f>
        <v/>
      </c>
      <c r="AV265" s="30" t="str">
        <f t="shared" ref="AV265:BZ265" si="502">IF($AE$3&lt;=C262,"",IF(MONTH(C262+1)=MONTH(C262),(C262+1),""))</f>
        <v/>
      </c>
      <c r="AW265" s="30" t="str">
        <f t="shared" si="502"/>
        <v/>
      </c>
      <c r="AX265" s="30" t="str">
        <f t="shared" si="502"/>
        <v/>
      </c>
      <c r="AY265" s="30" t="str">
        <f t="shared" si="502"/>
        <v/>
      </c>
      <c r="AZ265" s="30" t="str">
        <f t="shared" si="502"/>
        <v/>
      </c>
      <c r="BA265" s="30" t="str">
        <f t="shared" si="502"/>
        <v/>
      </c>
      <c r="BB265" s="30" t="str">
        <f t="shared" si="502"/>
        <v/>
      </c>
      <c r="BC265" s="30" t="str">
        <f t="shared" si="502"/>
        <v/>
      </c>
      <c r="BD265" s="30" t="str">
        <f t="shared" si="502"/>
        <v/>
      </c>
      <c r="BE265" s="30" t="str">
        <f t="shared" si="502"/>
        <v/>
      </c>
      <c r="BF265" s="30" t="str">
        <f t="shared" si="502"/>
        <v/>
      </c>
      <c r="BG265" s="30" t="str">
        <f t="shared" si="502"/>
        <v/>
      </c>
      <c r="BH265" s="30" t="str">
        <f t="shared" si="502"/>
        <v/>
      </c>
      <c r="BI265" s="30" t="str">
        <f t="shared" si="502"/>
        <v/>
      </c>
      <c r="BJ265" s="30" t="str">
        <f t="shared" si="502"/>
        <v/>
      </c>
      <c r="BK265" s="30" t="str">
        <f t="shared" si="502"/>
        <v/>
      </c>
      <c r="BL265" s="30" t="str">
        <f t="shared" si="502"/>
        <v/>
      </c>
      <c r="BM265" s="30" t="str">
        <f t="shared" si="502"/>
        <v/>
      </c>
      <c r="BN265" s="30" t="str">
        <f t="shared" si="502"/>
        <v/>
      </c>
      <c r="BO265" s="30" t="str">
        <f t="shared" si="502"/>
        <v/>
      </c>
      <c r="BP265" s="30" t="str">
        <f t="shared" si="502"/>
        <v/>
      </c>
      <c r="BQ265" s="30" t="str">
        <f t="shared" si="502"/>
        <v/>
      </c>
      <c r="BR265" s="30" t="str">
        <f t="shared" si="502"/>
        <v/>
      </c>
      <c r="BS265" s="30" t="str">
        <f t="shared" si="502"/>
        <v/>
      </c>
      <c r="BT265" s="30" t="str">
        <f t="shared" si="502"/>
        <v/>
      </c>
      <c r="BU265" s="30" t="str">
        <f t="shared" si="502"/>
        <v/>
      </c>
      <c r="BV265" s="30" t="str">
        <f t="shared" si="502"/>
        <v/>
      </c>
      <c r="BW265" s="30" t="str">
        <f t="shared" si="502"/>
        <v/>
      </c>
      <c r="BX265" s="30" t="str">
        <f t="shared" si="502"/>
        <v/>
      </c>
      <c r="BY265" s="30" t="str">
        <f t="shared" si="502"/>
        <v/>
      </c>
      <c r="BZ265" s="30" t="str">
        <f t="shared" si="502"/>
        <v/>
      </c>
    </row>
    <row r="266" spans="1:95" ht="19.5" customHeight="1">
      <c r="A266" s="136"/>
      <c r="B266" s="20" t="s">
        <v>9</v>
      </c>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0">
        <f>AH265+COUNTIF(C266:AG266,"○")-COUNTIF(C266:AG266,"✕")</f>
        <v>0</v>
      </c>
      <c r="AL266" s="6">
        <f>$AH266</f>
        <v>0</v>
      </c>
      <c r="AN266" s="6">
        <f>COUNTIF(C266:AG266,"○")</f>
        <v>0</v>
      </c>
      <c r="AO266" s="6">
        <f>COUNTIF(C266:AG266,"✕")</f>
        <v>0</v>
      </c>
      <c r="AU266" s="1" t="str">
        <f t="shared" ref="AU266:BY266" si="503">IF($AF$2="○",IF(C265="○",IF(C266="","○",IF(C266="○","確認","")),IF(C266="○","○",IF(C265="○","",IF(C266="✕","確認","")))),IF(C265="○",IF(C266="","",IF(C266="○","確認","")),IF(C265="○","",IF(C266="✕","確認",""))))</f>
        <v/>
      </c>
      <c r="AV266" s="1" t="str">
        <f t="shared" si="503"/>
        <v/>
      </c>
      <c r="AW266" s="1" t="str">
        <f t="shared" si="503"/>
        <v/>
      </c>
      <c r="AX266" s="1" t="str">
        <f t="shared" si="503"/>
        <v/>
      </c>
      <c r="AY266" s="1" t="str">
        <f t="shared" si="503"/>
        <v/>
      </c>
      <c r="AZ266" s="1" t="str">
        <f t="shared" si="503"/>
        <v/>
      </c>
      <c r="BA266" s="1" t="str">
        <f t="shared" si="503"/>
        <v/>
      </c>
      <c r="BB266" s="1" t="str">
        <f t="shared" si="503"/>
        <v/>
      </c>
      <c r="BC266" s="1" t="str">
        <f t="shared" si="503"/>
        <v/>
      </c>
      <c r="BD266" s="1" t="str">
        <f t="shared" si="503"/>
        <v/>
      </c>
      <c r="BE266" s="1" t="str">
        <f t="shared" si="503"/>
        <v/>
      </c>
      <c r="BF266" s="1" t="str">
        <f t="shared" si="503"/>
        <v/>
      </c>
      <c r="BG266" s="1" t="str">
        <f t="shared" si="503"/>
        <v/>
      </c>
      <c r="BH266" s="1" t="str">
        <f t="shared" si="503"/>
        <v/>
      </c>
      <c r="BI266" s="1" t="str">
        <f t="shared" si="503"/>
        <v/>
      </c>
      <c r="BJ266" s="1" t="str">
        <f t="shared" si="503"/>
        <v/>
      </c>
      <c r="BK266" s="1" t="str">
        <f t="shared" si="503"/>
        <v/>
      </c>
      <c r="BL266" s="1" t="str">
        <f t="shared" si="503"/>
        <v/>
      </c>
      <c r="BM266" s="1" t="str">
        <f t="shared" si="503"/>
        <v/>
      </c>
      <c r="BN266" s="1" t="str">
        <f t="shared" si="503"/>
        <v/>
      </c>
      <c r="BO266" s="1" t="str">
        <f t="shared" si="503"/>
        <v/>
      </c>
      <c r="BP266" s="1" t="str">
        <f t="shared" si="503"/>
        <v/>
      </c>
      <c r="BQ266" s="1" t="str">
        <f t="shared" si="503"/>
        <v/>
      </c>
      <c r="BR266" s="1" t="str">
        <f t="shared" si="503"/>
        <v/>
      </c>
      <c r="BS266" s="1" t="str">
        <f t="shared" si="503"/>
        <v/>
      </c>
      <c r="BT266" s="1" t="str">
        <f t="shared" si="503"/>
        <v/>
      </c>
      <c r="BU266" s="1" t="str">
        <f t="shared" si="503"/>
        <v/>
      </c>
      <c r="BV266" s="1" t="str">
        <f t="shared" si="503"/>
        <v/>
      </c>
      <c r="BW266" s="1" t="str">
        <f t="shared" si="503"/>
        <v/>
      </c>
      <c r="BX266" s="1" t="str">
        <f t="shared" si="503"/>
        <v/>
      </c>
      <c r="BY266" s="1" t="str">
        <f t="shared" si="503"/>
        <v/>
      </c>
    </row>
    <row r="267" spans="1:95" ht="19.5" customHeight="1">
      <c r="A267" s="137"/>
      <c r="B267" s="20" t="s">
        <v>2</v>
      </c>
      <c r="C267" s="23" t="str">
        <f t="shared" ref="C267:AG267" si="504">IF($AF$2="○",IF(C265="○",IF(C266="","○",IF(C266="○","確認","")),IF(C266="○","○",IF(C265="○","",IF(C266="✕","確認","")))),IF(C265="○",IF(C266="","",IF(C266="○","確認","")),IF(C265="○","",IF(C266="✕","確認",""))))</f>
        <v/>
      </c>
      <c r="D267" s="23" t="str">
        <f t="shared" si="504"/>
        <v/>
      </c>
      <c r="E267" s="23" t="str">
        <f t="shared" si="504"/>
        <v/>
      </c>
      <c r="F267" s="23" t="str">
        <f t="shared" si="504"/>
        <v/>
      </c>
      <c r="G267" s="23" t="str">
        <f t="shared" si="504"/>
        <v/>
      </c>
      <c r="H267" s="23" t="str">
        <f t="shared" si="504"/>
        <v/>
      </c>
      <c r="I267" s="23" t="str">
        <f t="shared" si="504"/>
        <v/>
      </c>
      <c r="J267" s="23" t="str">
        <f t="shared" si="504"/>
        <v/>
      </c>
      <c r="K267" s="23" t="str">
        <f t="shared" si="504"/>
        <v/>
      </c>
      <c r="L267" s="23" t="str">
        <f t="shared" si="504"/>
        <v/>
      </c>
      <c r="M267" s="23" t="str">
        <f t="shared" si="504"/>
        <v/>
      </c>
      <c r="N267" s="23" t="str">
        <f t="shared" si="504"/>
        <v/>
      </c>
      <c r="O267" s="23" t="str">
        <f t="shared" si="504"/>
        <v/>
      </c>
      <c r="P267" s="23" t="str">
        <f t="shared" si="504"/>
        <v/>
      </c>
      <c r="Q267" s="23" t="str">
        <f t="shared" si="504"/>
        <v/>
      </c>
      <c r="R267" s="23" t="str">
        <f t="shared" si="504"/>
        <v/>
      </c>
      <c r="S267" s="23" t="str">
        <f t="shared" si="504"/>
        <v/>
      </c>
      <c r="T267" s="23" t="str">
        <f t="shared" si="504"/>
        <v/>
      </c>
      <c r="U267" s="23" t="str">
        <f t="shared" si="504"/>
        <v/>
      </c>
      <c r="V267" s="23" t="str">
        <f t="shared" si="504"/>
        <v/>
      </c>
      <c r="W267" s="23" t="str">
        <f t="shared" si="504"/>
        <v/>
      </c>
      <c r="X267" s="23" t="str">
        <f t="shared" si="504"/>
        <v/>
      </c>
      <c r="Y267" s="23" t="str">
        <f t="shared" si="504"/>
        <v/>
      </c>
      <c r="Z267" s="23" t="str">
        <f t="shared" si="504"/>
        <v/>
      </c>
      <c r="AA267" s="23" t="str">
        <f t="shared" si="504"/>
        <v/>
      </c>
      <c r="AB267" s="23" t="str">
        <f t="shared" si="504"/>
        <v/>
      </c>
      <c r="AC267" s="23" t="str">
        <f t="shared" si="504"/>
        <v/>
      </c>
      <c r="AD267" s="23" t="str">
        <f t="shared" si="504"/>
        <v/>
      </c>
      <c r="AE267" s="23" t="str">
        <f t="shared" si="504"/>
        <v/>
      </c>
      <c r="AF267" s="23" t="str">
        <f t="shared" si="504"/>
        <v/>
      </c>
      <c r="AG267" s="23" t="str">
        <f t="shared" si="504"/>
        <v/>
      </c>
      <c r="AH267" s="20">
        <f t="shared" ref="AH267" si="505">COUNTIF(C267:AG267,"○")</f>
        <v>0</v>
      </c>
      <c r="AM267" s="6">
        <f>$AH267</f>
        <v>0</v>
      </c>
      <c r="AP267" s="6">
        <f>COUNTIF(C267:AG267,"確認")</f>
        <v>0</v>
      </c>
      <c r="AT267" s="6">
        <f>COUNTIF(AU267:BY267,"確認")</f>
        <v>0</v>
      </c>
      <c r="AU267" s="1" t="str">
        <f t="shared" ref="AU267:BY267" si="506">IF(AU266=C267,"","確認")</f>
        <v/>
      </c>
      <c r="AV267" s="1" t="str">
        <f t="shared" si="506"/>
        <v/>
      </c>
      <c r="AW267" s="1" t="str">
        <f t="shared" si="506"/>
        <v/>
      </c>
      <c r="AX267" s="1" t="str">
        <f t="shared" si="506"/>
        <v/>
      </c>
      <c r="AY267" s="1" t="str">
        <f t="shared" si="506"/>
        <v/>
      </c>
      <c r="AZ267" s="1" t="str">
        <f t="shared" si="506"/>
        <v/>
      </c>
      <c r="BA267" s="1" t="str">
        <f t="shared" si="506"/>
        <v/>
      </c>
      <c r="BB267" s="1" t="str">
        <f t="shared" si="506"/>
        <v/>
      </c>
      <c r="BC267" s="1" t="str">
        <f t="shared" si="506"/>
        <v/>
      </c>
      <c r="BD267" s="1" t="str">
        <f t="shared" si="506"/>
        <v/>
      </c>
      <c r="BE267" s="1" t="str">
        <f t="shared" si="506"/>
        <v/>
      </c>
      <c r="BF267" s="1" t="str">
        <f t="shared" si="506"/>
        <v/>
      </c>
      <c r="BG267" s="1" t="str">
        <f t="shared" si="506"/>
        <v/>
      </c>
      <c r="BH267" s="1" t="str">
        <f t="shared" si="506"/>
        <v/>
      </c>
      <c r="BI267" s="1" t="str">
        <f t="shared" si="506"/>
        <v/>
      </c>
      <c r="BJ267" s="1" t="str">
        <f t="shared" si="506"/>
        <v/>
      </c>
      <c r="BK267" s="1" t="str">
        <f t="shared" si="506"/>
        <v/>
      </c>
      <c r="BL267" s="1" t="str">
        <f t="shared" si="506"/>
        <v/>
      </c>
      <c r="BM267" s="1" t="str">
        <f t="shared" si="506"/>
        <v/>
      </c>
      <c r="BN267" s="1" t="str">
        <f t="shared" si="506"/>
        <v/>
      </c>
      <c r="BO267" s="1" t="str">
        <f t="shared" si="506"/>
        <v/>
      </c>
      <c r="BP267" s="1" t="str">
        <f t="shared" si="506"/>
        <v/>
      </c>
      <c r="BQ267" s="1" t="str">
        <f t="shared" si="506"/>
        <v/>
      </c>
      <c r="BR267" s="1" t="str">
        <f t="shared" si="506"/>
        <v/>
      </c>
      <c r="BS267" s="1" t="str">
        <f t="shared" si="506"/>
        <v/>
      </c>
      <c r="BT267" s="1" t="str">
        <f t="shared" si="506"/>
        <v/>
      </c>
      <c r="BU267" s="1" t="str">
        <f t="shared" si="506"/>
        <v/>
      </c>
      <c r="BV267" s="1" t="str">
        <f t="shared" si="506"/>
        <v/>
      </c>
      <c r="BW267" s="1" t="str">
        <f t="shared" si="506"/>
        <v/>
      </c>
      <c r="BX267" s="1" t="str">
        <f t="shared" si="506"/>
        <v/>
      </c>
      <c r="BY267" s="1" t="str">
        <f t="shared" si="506"/>
        <v/>
      </c>
      <c r="BZ267" s="1" t="str">
        <f t="shared" ref="BZ267" si="507">IF($AF$2="○",IF(AH265="○",IF(AH266="","○",IF(AH266="○","確認","")),IF(AH266="○","○",IF(AH265="○","",IF(AH266="✕","確認","")))),IF(AH265="○",IF(AH266="","",IF(AH266="○","確認","")),IF(AH265="○","",IF(AH266="✕","確認",""))))</f>
        <v/>
      </c>
    </row>
    <row r="268" spans="1:95" ht="19.5" customHeight="1">
      <c r="C268" s="129" t="str">
        <f>IF(AH264=0,"",B265)</f>
        <v/>
      </c>
      <c r="D268" s="129"/>
      <c r="E268" s="130" t="str">
        <f>IF(AH264=0,"","週休２日")</f>
        <v/>
      </c>
      <c r="F268" s="130"/>
      <c r="G268" s="130" t="str">
        <f>IF(AH264=0,"",IF(SUM(AQ262:AQ264)/AJ264&lt;0.285,IF(SUM(AQ262:AQ264)/AJ264&lt;=AH265/AH264,"達成","未達成"),IF(AH265/AJ264&gt;=SUM(AQ262:AQ264)/AJ264,"達成","未達成")))</f>
        <v/>
      </c>
      <c r="H268" s="130"/>
      <c r="I268" s="131" t="str">
        <f>IF(AH264=0,"","現場閉所率")</f>
        <v/>
      </c>
      <c r="J268" s="131"/>
      <c r="K268" s="132" t="str">
        <f>IF(AH264=0,"",IF(AH264=0,0,ROUNDDOWN(AH265/AH264,4)))</f>
        <v/>
      </c>
      <c r="L268" s="132"/>
      <c r="N268" s="129" t="str">
        <f>IF(AH264=0,"",B266)</f>
        <v/>
      </c>
      <c r="O268" s="129"/>
      <c r="P268" s="130" t="str">
        <f>IF(AH264=0,"","週休２日")</f>
        <v/>
      </c>
      <c r="Q268" s="130"/>
      <c r="R268" s="130" t="str">
        <f>IF(AH264=0,"",IF(SUM(AQ262:AQ264)/AJ264&lt;0.285,IF(SUM(AQ262:AQ264)/AJ264&lt;=AH266/AH264,"達成","未達成"),IF(AH266/AJ264&gt;=SUM(AQ262:AQ264)/AJ264,"達成","未達成")))</f>
        <v/>
      </c>
      <c r="S268" s="130"/>
      <c r="T268" s="131" t="str">
        <f>IF(AH264=0,"","現場閉所率")</f>
        <v/>
      </c>
      <c r="U268" s="131"/>
      <c r="V268" s="132" t="str">
        <f>IF(AH264=0,"",IF(AH264=0,0,ROUNDDOWN(AH266/AH264,4)))</f>
        <v/>
      </c>
      <c r="W268" s="132"/>
      <c r="X268" s="25"/>
      <c r="Y268" s="129" t="str">
        <f>IF($AF$2="○",IF(AH264=0,"",B267),"")</f>
        <v/>
      </c>
      <c r="Z268" s="129"/>
      <c r="AA268" s="130" t="str">
        <f>IF($AF$2="○",IF(AH264=0,"","週休２日"),"")</f>
        <v/>
      </c>
      <c r="AB268" s="130"/>
      <c r="AC268" s="130" t="str">
        <f>IF($AF$2="○",IF(AH264=0,"",IF(SUM(AQ262:AQ264)/AJ264&lt;0.285,IF(SUM(AQ262:AQ264)/AJ264&lt;=AH267/AH264,"達成","未達成"),IF(AH267/AJ264&gt;=SUM(AQ262:AQ264)/AJ264,"達成","未達成"))),"")</f>
        <v/>
      </c>
      <c r="AD268" s="130"/>
      <c r="AE268" s="131" t="str">
        <f>IF($AF$2="○",IF(AH264=0,"","現場閉所率"),"")</f>
        <v/>
      </c>
      <c r="AF268" s="131"/>
      <c r="AG268" s="132" t="str">
        <f>IF($AF$2="○",IF(AH264=0,"",IF(AH264=0,0,ROUNDDOWN(AH267/AH264,4))),"")</f>
        <v/>
      </c>
      <c r="AH268" s="132"/>
      <c r="AQ268" s="24" t="str">
        <f>IF($AF$2="○",AC268,R268)</f>
        <v/>
      </c>
      <c r="AR268" s="24"/>
      <c r="AT268" s="1" t="str">
        <f>IF(AH264&lt;=0,"",IF((SUM(AQ262:AQ264)/AJ264)&lt;=AH266/AH264,"達成","未達成"))</f>
        <v/>
      </c>
    </row>
    <row r="269" spans="1:95" ht="19.5" customHeight="1">
      <c r="A269" s="101" t="str">
        <f t="shared" ref="A269" si="508">IF(MAX(C262:AG262)=$AE$3,"",IF(MAX(C262:AG262)=0,"",MAX(C262:AG262)+1))</f>
        <v/>
      </c>
      <c r="B269" s="101"/>
      <c r="S269" s="102" t="str">
        <f>IF(COUNTIF(C275:AG275,"確認")&gt;0,"入力確認",IF(AH272=0,IF(SUM(AH273:AH275)=0,"","入力確認"),IF($AF$2="",IF(COUNTIF(C275:AG275,"○")+COUNTIF(C275:AG275,"✕")=0,"","現場閉所 実績表に切替必要"),IF(AT275=0,"","変更手続き確認"))))</f>
        <v/>
      </c>
      <c r="T269" s="102"/>
      <c r="U269" s="102"/>
      <c r="V269" s="102"/>
      <c r="W269" s="102"/>
      <c r="X269" s="102"/>
      <c r="Y269" s="102"/>
      <c r="Z269" s="102"/>
      <c r="AA269" s="133" t="s">
        <v>30</v>
      </c>
      <c r="AB269" s="133"/>
      <c r="AC269" s="133"/>
      <c r="AD269" s="133"/>
      <c r="AE269" s="29" t="str">
        <f t="shared" ref="AE269" si="509">$AQ$7</f>
        <v>土</v>
      </c>
      <c r="AF269" s="29" t="str">
        <f t="shared" ref="AF269" si="510">$AQ$8</f>
        <v>日</v>
      </c>
      <c r="AG269" s="26">
        <f t="shared" ref="AG269" si="511">$AQ$6</f>
        <v>0</v>
      </c>
      <c r="AL269" s="14"/>
      <c r="AM269" s="14"/>
      <c r="AN269" s="14"/>
      <c r="AO269" s="14"/>
      <c r="AP269" s="14"/>
      <c r="AQ269" s="14"/>
    </row>
    <row r="270" spans="1:95" ht="19.5" customHeight="1">
      <c r="A270" s="105" t="s">
        <v>20</v>
      </c>
      <c r="B270" s="106"/>
      <c r="C270" s="15" t="str">
        <f>IF($AE$3&lt;A269,"",A269)</f>
        <v/>
      </c>
      <c r="D270" s="15" t="str">
        <f t="shared" ref="D270:G270" si="512">IF($AE$3&lt;=C270,"",IF(MONTH(C270+1)=MONTH(C270),(C270+1),""))</f>
        <v/>
      </c>
      <c r="E270" s="15" t="str">
        <f t="shared" si="512"/>
        <v/>
      </c>
      <c r="F270" s="15" t="str">
        <f t="shared" si="512"/>
        <v/>
      </c>
      <c r="G270" s="15" t="str">
        <f t="shared" si="512"/>
        <v/>
      </c>
      <c r="H270" s="15" t="str">
        <f>IF($AE$3&lt;=G270,"",IF(MONTH(G270+1)=MONTH(G270),(G270+1),""))</f>
        <v/>
      </c>
      <c r="I270" s="15" t="str">
        <f t="shared" ref="I270:AG270" si="513">IF($AE$3&lt;=H270,"",IF(MONTH(H270+1)=MONTH(H270),(H270+1),""))</f>
        <v/>
      </c>
      <c r="J270" s="15" t="str">
        <f t="shared" si="513"/>
        <v/>
      </c>
      <c r="K270" s="15" t="str">
        <f t="shared" si="513"/>
        <v/>
      </c>
      <c r="L270" s="15" t="str">
        <f t="shared" si="513"/>
        <v/>
      </c>
      <c r="M270" s="15" t="str">
        <f t="shared" si="513"/>
        <v/>
      </c>
      <c r="N270" s="15" t="str">
        <f t="shared" si="513"/>
        <v/>
      </c>
      <c r="O270" s="15" t="str">
        <f t="shared" si="513"/>
        <v/>
      </c>
      <c r="P270" s="15" t="str">
        <f t="shared" si="513"/>
        <v/>
      </c>
      <c r="Q270" s="15" t="str">
        <f t="shared" si="513"/>
        <v/>
      </c>
      <c r="R270" s="15" t="str">
        <f t="shared" si="513"/>
        <v/>
      </c>
      <c r="S270" s="15" t="str">
        <f t="shared" si="513"/>
        <v/>
      </c>
      <c r="T270" s="15" t="str">
        <f t="shared" si="513"/>
        <v/>
      </c>
      <c r="U270" s="15" t="str">
        <f t="shared" si="513"/>
        <v/>
      </c>
      <c r="V270" s="15" t="str">
        <f t="shared" si="513"/>
        <v/>
      </c>
      <c r="W270" s="15" t="str">
        <f t="shared" si="513"/>
        <v/>
      </c>
      <c r="X270" s="15" t="str">
        <f t="shared" si="513"/>
        <v/>
      </c>
      <c r="Y270" s="15" t="str">
        <f t="shared" si="513"/>
        <v/>
      </c>
      <c r="Z270" s="15" t="str">
        <f t="shared" si="513"/>
        <v/>
      </c>
      <c r="AA270" s="15" t="str">
        <f t="shared" si="513"/>
        <v/>
      </c>
      <c r="AB270" s="15" t="str">
        <f t="shared" si="513"/>
        <v/>
      </c>
      <c r="AC270" s="15" t="str">
        <f t="shared" si="513"/>
        <v/>
      </c>
      <c r="AD270" s="15" t="str">
        <f t="shared" si="513"/>
        <v/>
      </c>
      <c r="AE270" s="15" t="str">
        <f t="shared" si="513"/>
        <v/>
      </c>
      <c r="AF270" s="15" t="str">
        <f t="shared" si="513"/>
        <v/>
      </c>
      <c r="AG270" s="15" t="str">
        <f t="shared" si="513"/>
        <v/>
      </c>
      <c r="AH270" s="107" t="s">
        <v>27</v>
      </c>
      <c r="AK270" s="16"/>
      <c r="AQ270" s="6">
        <f>COUNTIFS(C272:AG272,"○",C271:AG271,$AQ$7)</f>
        <v>0</v>
      </c>
      <c r="AT270" s="6">
        <v>1</v>
      </c>
      <c r="AU270" s="6">
        <v>2</v>
      </c>
      <c r="AV270" s="6">
        <v>3</v>
      </c>
      <c r="AW270" s="6">
        <v>4</v>
      </c>
      <c r="AX270" s="6">
        <v>5</v>
      </c>
      <c r="AY270" s="6">
        <v>6</v>
      </c>
      <c r="AZ270" s="6">
        <v>7</v>
      </c>
      <c r="BA270" s="6">
        <v>8</v>
      </c>
      <c r="BB270" s="6">
        <v>9</v>
      </c>
      <c r="BC270" s="6">
        <v>10</v>
      </c>
      <c r="BD270" s="6">
        <v>11</v>
      </c>
      <c r="BE270" s="6">
        <v>12</v>
      </c>
      <c r="BF270" s="6">
        <v>13</v>
      </c>
      <c r="BG270" s="6">
        <v>14</v>
      </c>
      <c r="BH270" s="6">
        <v>15</v>
      </c>
      <c r="BI270" s="6">
        <v>16</v>
      </c>
      <c r="BJ270" s="6">
        <v>17</v>
      </c>
      <c r="BK270" s="6">
        <v>18</v>
      </c>
      <c r="BL270" s="6">
        <v>19</v>
      </c>
      <c r="BM270" s="6">
        <v>20</v>
      </c>
      <c r="BN270" s="6">
        <v>21</v>
      </c>
      <c r="BO270" s="6">
        <v>22</v>
      </c>
      <c r="BP270" s="6">
        <v>23</v>
      </c>
      <c r="BQ270" s="6">
        <v>24</v>
      </c>
      <c r="BR270" s="6">
        <v>25</v>
      </c>
      <c r="BS270" s="6">
        <v>26</v>
      </c>
      <c r="BT270" s="6">
        <v>27</v>
      </c>
      <c r="BU270" s="6">
        <v>28</v>
      </c>
      <c r="BV270" s="6">
        <v>29</v>
      </c>
      <c r="BW270" s="6">
        <v>30</v>
      </c>
      <c r="BX270" s="6">
        <v>31</v>
      </c>
      <c r="BY270" s="6">
        <v>32</v>
      </c>
      <c r="BZ270" s="6">
        <v>33</v>
      </c>
      <c r="CA270" s="6">
        <v>34</v>
      </c>
      <c r="CB270" s="6">
        <v>35</v>
      </c>
      <c r="CC270" s="6">
        <v>36</v>
      </c>
      <c r="CD270" s="6">
        <v>37</v>
      </c>
      <c r="CE270" s="6">
        <v>38</v>
      </c>
      <c r="CF270" s="6">
        <v>39</v>
      </c>
      <c r="CG270" s="6">
        <v>40</v>
      </c>
      <c r="CH270" s="6">
        <v>41</v>
      </c>
      <c r="CI270" s="6">
        <v>42</v>
      </c>
      <c r="CJ270" s="6">
        <v>43</v>
      </c>
      <c r="CK270" s="6">
        <v>44</v>
      </c>
      <c r="CL270" s="6">
        <v>45</v>
      </c>
      <c r="CM270" s="6">
        <v>46</v>
      </c>
      <c r="CN270" s="6">
        <v>47</v>
      </c>
      <c r="CO270" s="6">
        <v>48</v>
      </c>
      <c r="CP270" s="6">
        <v>49</v>
      </c>
      <c r="CQ270" s="6">
        <v>50</v>
      </c>
    </row>
    <row r="271" spans="1:95" ht="19.5" customHeight="1">
      <c r="A271" s="105" t="s">
        <v>28</v>
      </c>
      <c r="B271" s="106"/>
      <c r="C271" s="15" t="str">
        <f>IF(C270="","",TEXT(C270,"AAA"))</f>
        <v/>
      </c>
      <c r="D271" s="15" t="str">
        <f t="shared" ref="D271:AG271" si="514">IF(D270="","",TEXT(D270,"AAA"))</f>
        <v/>
      </c>
      <c r="E271" s="15" t="str">
        <f t="shared" si="514"/>
        <v/>
      </c>
      <c r="F271" s="15" t="str">
        <f t="shared" si="514"/>
        <v/>
      </c>
      <c r="G271" s="15" t="str">
        <f t="shared" si="514"/>
        <v/>
      </c>
      <c r="H271" s="15" t="str">
        <f t="shared" si="514"/>
        <v/>
      </c>
      <c r="I271" s="15" t="str">
        <f t="shared" si="514"/>
        <v/>
      </c>
      <c r="J271" s="15" t="str">
        <f t="shared" si="514"/>
        <v/>
      </c>
      <c r="K271" s="15" t="str">
        <f t="shared" si="514"/>
        <v/>
      </c>
      <c r="L271" s="15" t="str">
        <f t="shared" si="514"/>
        <v/>
      </c>
      <c r="M271" s="15" t="str">
        <f t="shared" si="514"/>
        <v/>
      </c>
      <c r="N271" s="15" t="str">
        <f t="shared" si="514"/>
        <v/>
      </c>
      <c r="O271" s="15" t="str">
        <f t="shared" si="514"/>
        <v/>
      </c>
      <c r="P271" s="15" t="str">
        <f t="shared" si="514"/>
        <v/>
      </c>
      <c r="Q271" s="15" t="str">
        <f t="shared" si="514"/>
        <v/>
      </c>
      <c r="R271" s="15" t="str">
        <f t="shared" si="514"/>
        <v/>
      </c>
      <c r="S271" s="15" t="str">
        <f t="shared" si="514"/>
        <v/>
      </c>
      <c r="T271" s="15" t="str">
        <f t="shared" si="514"/>
        <v/>
      </c>
      <c r="U271" s="15" t="str">
        <f t="shared" si="514"/>
        <v/>
      </c>
      <c r="V271" s="15" t="str">
        <f t="shared" si="514"/>
        <v/>
      </c>
      <c r="W271" s="15" t="str">
        <f t="shared" si="514"/>
        <v/>
      </c>
      <c r="X271" s="15" t="str">
        <f t="shared" si="514"/>
        <v/>
      </c>
      <c r="Y271" s="15" t="str">
        <f t="shared" si="514"/>
        <v/>
      </c>
      <c r="Z271" s="15" t="str">
        <f t="shared" si="514"/>
        <v/>
      </c>
      <c r="AA271" s="15" t="str">
        <f t="shared" si="514"/>
        <v/>
      </c>
      <c r="AB271" s="15" t="str">
        <f t="shared" si="514"/>
        <v/>
      </c>
      <c r="AC271" s="15" t="str">
        <f t="shared" si="514"/>
        <v/>
      </c>
      <c r="AD271" s="15" t="str">
        <f t="shared" si="514"/>
        <v/>
      </c>
      <c r="AE271" s="15" t="str">
        <f t="shared" si="514"/>
        <v/>
      </c>
      <c r="AF271" s="15" t="str">
        <f t="shared" si="514"/>
        <v/>
      </c>
      <c r="AG271" s="15" t="str">
        <f t="shared" si="514"/>
        <v/>
      </c>
      <c r="AH271" s="108"/>
      <c r="AQ271" s="6">
        <f>COUNTIFS(C272:AG272,"○",C271:AG271,$AQ$8)</f>
        <v>0</v>
      </c>
      <c r="AT271" s="17" t="str">
        <f>IF($C270&gt;$E$6,"",IF(MAX($C270:$AG270)&lt;$E$6,"",$E$6))</f>
        <v/>
      </c>
      <c r="AU271" s="18" t="str">
        <f>IF($C270&gt;$H$6,"",IF(MAX($C270:$AG270)&lt;$H$6,"",$H$6))</f>
        <v/>
      </c>
      <c r="AV271" s="18" t="str">
        <f>IF($C270&gt;$K$6,"",IF(MAX($C270:$AG270)&lt;$K$6,"",$K$6))</f>
        <v/>
      </c>
      <c r="AW271" s="18" t="str">
        <f>IF($C270&gt;$N$6,"",IF(MAX($C270:$AG270)&lt;$N$6,"",$N$6))</f>
        <v/>
      </c>
      <c r="AX271" s="18" t="str">
        <f>IF($C270&gt;$Q$6,"",IF(MAX($C270:$AG270)&lt;$Q$6,"",$Q$6))</f>
        <v/>
      </c>
      <c r="AY271" s="18" t="str">
        <f>IF($C270&gt;$T$6,"",IF(MAX($C270:$AG270)&lt;$T$6,"",$T$6))</f>
        <v/>
      </c>
      <c r="AZ271" s="18" t="str">
        <f>IF($C270&gt;$W$6,"",IF(MAX($C270:$AG270)&lt;$W$6,"",$W$6))</f>
        <v/>
      </c>
      <c r="BA271" s="18" t="str">
        <f>IF($C270&gt;$Z$6,"",IF(MAX($C270:$AG270)&lt;$Z$6,"",$Z$6))</f>
        <v/>
      </c>
      <c r="BB271" s="18" t="str">
        <f>IF($C270&gt;$AC$6,"",IF(MAX($C270:$AG270)&lt;$AC$6,"",$AC$6))</f>
        <v/>
      </c>
      <c r="BC271" s="18">
        <f>IF($C270&gt;$AF$6,"",IF(MAX($C270:$AG270)&lt;$AF$6,"",$AF$6))</f>
        <v>0</v>
      </c>
      <c r="BD271" s="18">
        <f>IF($C270&gt;$E$7,"",IF(MAX($C270:$AG270)&lt;$E$7,"",$E$7))</f>
        <v>0</v>
      </c>
      <c r="BE271" s="18">
        <f>IF($C270&gt;$H$7,"",IF(MAX($C270:$AG270)&lt;$H$7,"",$H$7))</f>
        <v>0</v>
      </c>
      <c r="BF271" s="18">
        <f>IF($C270&gt;$K$7,"",IF(MAX($C270:$AG270)&lt;$K$7,"",$K$7))</f>
        <v>0</v>
      </c>
      <c r="BG271" s="18">
        <f>IF($C270&gt;$N$7,"",IF(MAX($C270:$AG270)&lt;$N$7,"",$N$7))</f>
        <v>0</v>
      </c>
      <c r="BH271" s="18">
        <f>IF($C270&gt;$Q$7,"",IF(MAX($C270:$AG270)&lt;$Q$7,"",$Q$7))</f>
        <v>0</v>
      </c>
      <c r="BI271" s="18">
        <f>IF($C270&gt;$T$7,"",IF(MAX($C270:$AG270)&lt;$T$7,"",$T$7))</f>
        <v>0</v>
      </c>
      <c r="BJ271" s="18">
        <f>IF($C270&gt;$W$7,"",IF(MAX($C270:$AG270)&lt;$W$7,"",$W$7))</f>
        <v>0</v>
      </c>
      <c r="BK271" s="18">
        <f>IF($C270&gt;$Z$7,"",IF(MAX($C270:$AG270)&lt;$Z$7,"",$Z$7))</f>
        <v>0</v>
      </c>
      <c r="BL271" s="18">
        <f>IF($C270&gt;$AC$7,"",IF(MAX($C270:$AG270)&lt;$AC$7,"",$AC$7))</f>
        <v>0</v>
      </c>
      <c r="BM271" s="18">
        <f>IF($C270&gt;$AF$7,"",IF(MAX($C270:$AG270)&lt;$AF$7,"",$AF$7))</f>
        <v>0</v>
      </c>
      <c r="BN271" s="18">
        <f>IF($C270&gt;$E$8,"",IF(MAX($C270:$AG270)&lt;$E$8,"",$E$8))</f>
        <v>0</v>
      </c>
      <c r="BO271" s="18">
        <f>IF($C270&gt;$H$8,"",IF(MAX($C270:$AG270)&lt;$H$8,"",$H$8))</f>
        <v>0</v>
      </c>
      <c r="BP271" s="18">
        <f>IF($C270&gt;$K$8,"",IF(MAX($C270:$AG270)&lt;$K$8,"",$K$8))</f>
        <v>0</v>
      </c>
      <c r="BQ271" s="18">
        <f>IF($C270&gt;$N$8,"",IF(MAX($C270:$AG270)&lt;$N$8,"",$N$8))</f>
        <v>0</v>
      </c>
      <c r="BR271" s="18">
        <f>IF($C270&gt;$Q$8,"",IF(MAX($C270:$AG270)&lt;$Q$8,"",$Q$8))</f>
        <v>0</v>
      </c>
      <c r="BS271" s="18">
        <f>IF($C270&gt;$T$8,"",IF(MAX($C270:$AG270)&lt;$T$8,"",$T$8))</f>
        <v>0</v>
      </c>
      <c r="BT271" s="18">
        <f>IF($C270&gt;$W$8,"",IF(MAX($C270:$AG270)&lt;$W$8,"",$W$8))</f>
        <v>0</v>
      </c>
      <c r="BU271" s="18">
        <f>IF($C270&gt;$Z$8,"",IF(MAX($C270:$AG270)&lt;$Z$8,"",$Z$8))</f>
        <v>0</v>
      </c>
      <c r="BV271" s="18">
        <f>IF($C270&gt;$AC$8,"",IF(MAX($C270:$AG270)&lt;$AC$8,"",$AC$8))</f>
        <v>0</v>
      </c>
      <c r="BW271" s="18">
        <f>IF($C270&gt;$AF$8,"",IF(MAX($C270:$AG270)&lt;$AF$8,"",$AF$8))</f>
        <v>0</v>
      </c>
      <c r="BX271" s="18">
        <f>IF($C270&gt;$E$9,"",IF(MAX($C270:$AG270)&lt;$E$9,"",$E$9))</f>
        <v>0</v>
      </c>
      <c r="BY271" s="18">
        <f>IF($C270&gt;$H$9,"",IF(MAX($C270:$AG270)&lt;$H$9,"",$H$9))</f>
        <v>0</v>
      </c>
      <c r="BZ271" s="18">
        <f>IF($C270&gt;$K$9,"",IF(MAX($C270:$AG270)&lt;$K$9,"",$K$9))</f>
        <v>0</v>
      </c>
      <c r="CA271" s="18">
        <f>IF($C270&gt;$N$9,"",IF(MAX($C270:$AG270)&lt;$N$9,"",$N$9))</f>
        <v>0</v>
      </c>
      <c r="CB271" s="18">
        <f>IF($C270&gt;$Q$9,"",IF(MAX($C270:$AG270)&lt;$Q$9,"",$Q$9))</f>
        <v>0</v>
      </c>
      <c r="CC271" s="18">
        <f>IF($C270&gt;$T$9,"",IF(MAX($C270:$AG270)&lt;$T$9,"",$T$9))</f>
        <v>0</v>
      </c>
      <c r="CD271" s="18">
        <f>IF($C270&gt;$W$9,"",IF(MAX($C270:$AG270)&lt;$W$9,"",$W$9))</f>
        <v>0</v>
      </c>
      <c r="CE271" s="18">
        <f>IF($C270&gt;$Z$9,"",IF(MAX($C270:$AG270)&lt;$Z$9,"",$Z$9))</f>
        <v>0</v>
      </c>
      <c r="CF271" s="18">
        <f>IF($C270&gt;$AC$9,"",IF(MAX($C270:$AG270)&lt;$AC$9,"",$AC$9))</f>
        <v>0</v>
      </c>
      <c r="CG271" s="18">
        <f>IF($C270&gt;$AF$9,"",IF(MAX($C270:$AG270)&lt;$AF$9,"",$AF$9))</f>
        <v>0</v>
      </c>
      <c r="CH271" s="18">
        <f>IF($C270&gt;$E$10,"",IF(MAX($C270:$AG270)&lt;$E$10,"",$E$10))</f>
        <v>0</v>
      </c>
      <c r="CI271" s="18">
        <f>IF($C270&gt;$H$10,"",IF(MAX($C270:$AG270)&lt;$H$10,"",$H$10))</f>
        <v>0</v>
      </c>
      <c r="CJ271" s="18">
        <f>IF($C270&gt;$K$10,"",IF(MAX($C270:$AG270)&lt;$K$10,"",$K$10))</f>
        <v>0</v>
      </c>
      <c r="CK271" s="18">
        <f>IF($C270&gt;$N$10,"",IF(MAX($C270:$AG270)&lt;$N$10,"",$N$10))</f>
        <v>0</v>
      </c>
      <c r="CL271" s="18">
        <f>IF($C270&gt;$Q$10,"",IF(MAX($C270:$AG270)&lt;$Q$10,"",$Q$10))</f>
        <v>0</v>
      </c>
      <c r="CM271" s="18">
        <f>IF($C270&gt;$T$10,"",IF(MAX($C270:$AG270)&lt;$T$10,"",$T$10))</f>
        <v>0</v>
      </c>
      <c r="CN271" s="18">
        <f>IF($C270&gt;$W$10,"",IF(MAX($C270:$AG270)&lt;$W$10,"",$W$10))</f>
        <v>0</v>
      </c>
      <c r="CO271" s="18">
        <f>IF($C270&gt;$Z$10,"",IF(MAX($C270:$AG270)&lt;$Z$10,"",$Z$10))</f>
        <v>0</v>
      </c>
      <c r="CP271" s="18">
        <f>IF($C270&gt;$AC$10,"",IF(MAX($C270:$AG270)&lt;$AC$10,"",$AC$10))</f>
        <v>0</v>
      </c>
      <c r="CQ271" s="19">
        <f>IF($C270&gt;$AF$10,"",IF(MAX($C270:$AG270)&lt;$AF$10,"",$AF$10))</f>
        <v>0</v>
      </c>
    </row>
    <row r="272" spans="1:95" ht="19.5" customHeight="1">
      <c r="A272" s="134" t="s">
        <v>7</v>
      </c>
      <c r="B272" s="135"/>
      <c r="C272" s="20" t="str">
        <f t="shared" ref="C272:AG272" si="515">IF(C270="","",IF($D$5&lt;=C270,IF($L$5&gt;=C270,IF(COUNT(MATCH(C270,$AT271:$CQ271,0))&gt;0,"","○"),""),""))</f>
        <v/>
      </c>
      <c r="D272" s="20" t="str">
        <f t="shared" si="515"/>
        <v/>
      </c>
      <c r="E272" s="20" t="str">
        <f t="shared" si="515"/>
        <v/>
      </c>
      <c r="F272" s="20" t="str">
        <f t="shared" si="515"/>
        <v/>
      </c>
      <c r="G272" s="20" t="str">
        <f t="shared" si="515"/>
        <v/>
      </c>
      <c r="H272" s="20" t="str">
        <f t="shared" si="515"/>
        <v/>
      </c>
      <c r="I272" s="20" t="str">
        <f t="shared" si="515"/>
        <v/>
      </c>
      <c r="J272" s="20" t="str">
        <f t="shared" si="515"/>
        <v/>
      </c>
      <c r="K272" s="20" t="str">
        <f t="shared" si="515"/>
        <v/>
      </c>
      <c r="L272" s="20" t="str">
        <f t="shared" si="515"/>
        <v/>
      </c>
      <c r="M272" s="20" t="str">
        <f t="shared" si="515"/>
        <v/>
      </c>
      <c r="N272" s="20" t="str">
        <f t="shared" si="515"/>
        <v/>
      </c>
      <c r="O272" s="20" t="str">
        <f t="shared" si="515"/>
        <v/>
      </c>
      <c r="P272" s="20" t="str">
        <f t="shared" si="515"/>
        <v/>
      </c>
      <c r="Q272" s="20" t="str">
        <f t="shared" si="515"/>
        <v/>
      </c>
      <c r="R272" s="20" t="str">
        <f t="shared" si="515"/>
        <v/>
      </c>
      <c r="S272" s="20" t="str">
        <f t="shared" si="515"/>
        <v/>
      </c>
      <c r="T272" s="20" t="str">
        <f t="shared" si="515"/>
        <v/>
      </c>
      <c r="U272" s="20" t="str">
        <f t="shared" si="515"/>
        <v/>
      </c>
      <c r="V272" s="20" t="str">
        <f t="shared" si="515"/>
        <v/>
      </c>
      <c r="W272" s="20" t="str">
        <f t="shared" si="515"/>
        <v/>
      </c>
      <c r="X272" s="20" t="str">
        <f t="shared" si="515"/>
        <v/>
      </c>
      <c r="Y272" s="20" t="str">
        <f t="shared" si="515"/>
        <v/>
      </c>
      <c r="Z272" s="20" t="str">
        <f t="shared" si="515"/>
        <v/>
      </c>
      <c r="AA272" s="20" t="str">
        <f t="shared" si="515"/>
        <v/>
      </c>
      <c r="AB272" s="20" t="str">
        <f t="shared" si="515"/>
        <v/>
      </c>
      <c r="AC272" s="20" t="str">
        <f t="shared" si="515"/>
        <v/>
      </c>
      <c r="AD272" s="20" t="str">
        <f t="shared" si="515"/>
        <v/>
      </c>
      <c r="AE272" s="20" t="str">
        <f t="shared" si="515"/>
        <v/>
      </c>
      <c r="AF272" s="20" t="str">
        <f t="shared" si="515"/>
        <v/>
      </c>
      <c r="AG272" s="20" t="str">
        <f t="shared" si="515"/>
        <v/>
      </c>
      <c r="AH272" s="20">
        <f>COUNTIF(C272:AG272,"○")</f>
        <v>0</v>
      </c>
      <c r="AJ272" s="6">
        <f>$AH272</f>
        <v>0</v>
      </c>
      <c r="AK272" s="21"/>
      <c r="AQ272" s="6">
        <f>COUNTIFS(C272:AG272,"○",C271:AG271,$AQ$6)</f>
        <v>0</v>
      </c>
      <c r="AR272" s="6" t="str">
        <f>IF(AH272=0,"",IF(SUM(AQ270:AQ272)/AJ272&lt;0.285,SUM(AQ270:AQ272)/AJ272*AJ272,ROUNDUP(AH272*0.285,0)))</f>
        <v/>
      </c>
      <c r="BY272" s="22"/>
      <c r="BZ272" s="22"/>
    </row>
    <row r="273" spans="1:95" ht="19.5" customHeight="1">
      <c r="A273" s="36" t="s">
        <v>29</v>
      </c>
      <c r="B273" s="20" t="s">
        <v>8</v>
      </c>
      <c r="C273" s="23" t="str">
        <f t="shared" ref="C273:AG273" si="516">IF(C272="","",IF(C271=$AE269,"○",IF(C271=$AF269,"○",IF(C271=$AG269,"○",""))))</f>
        <v/>
      </c>
      <c r="D273" s="23" t="str">
        <f t="shared" si="516"/>
        <v/>
      </c>
      <c r="E273" s="23" t="str">
        <f t="shared" si="516"/>
        <v/>
      </c>
      <c r="F273" s="23" t="str">
        <f t="shared" si="516"/>
        <v/>
      </c>
      <c r="G273" s="23" t="str">
        <f t="shared" si="516"/>
        <v/>
      </c>
      <c r="H273" s="23" t="str">
        <f t="shared" si="516"/>
        <v/>
      </c>
      <c r="I273" s="23" t="str">
        <f t="shared" si="516"/>
        <v/>
      </c>
      <c r="J273" s="23" t="str">
        <f t="shared" si="516"/>
        <v/>
      </c>
      <c r="K273" s="23" t="str">
        <f t="shared" si="516"/>
        <v/>
      </c>
      <c r="L273" s="23" t="str">
        <f t="shared" si="516"/>
        <v/>
      </c>
      <c r="M273" s="23" t="str">
        <f t="shared" si="516"/>
        <v/>
      </c>
      <c r="N273" s="23" t="str">
        <f t="shared" si="516"/>
        <v/>
      </c>
      <c r="O273" s="23" t="str">
        <f t="shared" si="516"/>
        <v/>
      </c>
      <c r="P273" s="23" t="str">
        <f t="shared" si="516"/>
        <v/>
      </c>
      <c r="Q273" s="23" t="str">
        <f t="shared" si="516"/>
        <v/>
      </c>
      <c r="R273" s="23" t="str">
        <f t="shared" si="516"/>
        <v/>
      </c>
      <c r="S273" s="23" t="str">
        <f t="shared" si="516"/>
        <v/>
      </c>
      <c r="T273" s="23" t="str">
        <f t="shared" si="516"/>
        <v/>
      </c>
      <c r="U273" s="23" t="str">
        <f t="shared" si="516"/>
        <v/>
      </c>
      <c r="V273" s="23" t="str">
        <f t="shared" si="516"/>
        <v/>
      </c>
      <c r="W273" s="23" t="str">
        <f t="shared" si="516"/>
        <v/>
      </c>
      <c r="X273" s="23" t="str">
        <f t="shared" si="516"/>
        <v/>
      </c>
      <c r="Y273" s="23" t="str">
        <f t="shared" si="516"/>
        <v/>
      </c>
      <c r="Z273" s="23" t="str">
        <f t="shared" si="516"/>
        <v/>
      </c>
      <c r="AA273" s="23" t="str">
        <f t="shared" si="516"/>
        <v/>
      </c>
      <c r="AB273" s="23" t="str">
        <f t="shared" si="516"/>
        <v/>
      </c>
      <c r="AC273" s="23" t="str">
        <f t="shared" si="516"/>
        <v/>
      </c>
      <c r="AD273" s="23" t="str">
        <f t="shared" si="516"/>
        <v/>
      </c>
      <c r="AE273" s="23" t="str">
        <f t="shared" si="516"/>
        <v/>
      </c>
      <c r="AF273" s="23" t="str">
        <f t="shared" si="516"/>
        <v/>
      </c>
      <c r="AG273" s="23" t="str">
        <f t="shared" si="516"/>
        <v/>
      </c>
      <c r="AH273" s="20">
        <f t="shared" ref="AH273" si="517">COUNTIF(C273:AG273,"○")</f>
        <v>0</v>
      </c>
      <c r="AK273" s="6">
        <f>$AH273</f>
        <v>0</v>
      </c>
      <c r="AU273" s="30" t="str">
        <f>IF($AE$3&lt;A269,"",A269)</f>
        <v/>
      </c>
      <c r="AV273" s="30" t="str">
        <f t="shared" ref="AV273:BZ273" si="518">IF($AE$3&lt;=C270,"",IF(MONTH(C270+1)=MONTH(C270),(C270+1),""))</f>
        <v/>
      </c>
      <c r="AW273" s="30" t="str">
        <f t="shared" si="518"/>
        <v/>
      </c>
      <c r="AX273" s="30" t="str">
        <f t="shared" si="518"/>
        <v/>
      </c>
      <c r="AY273" s="30" t="str">
        <f t="shared" si="518"/>
        <v/>
      </c>
      <c r="AZ273" s="30" t="str">
        <f t="shared" si="518"/>
        <v/>
      </c>
      <c r="BA273" s="30" t="str">
        <f t="shared" si="518"/>
        <v/>
      </c>
      <c r="BB273" s="30" t="str">
        <f t="shared" si="518"/>
        <v/>
      </c>
      <c r="BC273" s="30" t="str">
        <f t="shared" si="518"/>
        <v/>
      </c>
      <c r="BD273" s="30" t="str">
        <f t="shared" si="518"/>
        <v/>
      </c>
      <c r="BE273" s="30" t="str">
        <f t="shared" si="518"/>
        <v/>
      </c>
      <c r="BF273" s="30" t="str">
        <f t="shared" si="518"/>
        <v/>
      </c>
      <c r="BG273" s="30" t="str">
        <f t="shared" si="518"/>
        <v/>
      </c>
      <c r="BH273" s="30" t="str">
        <f t="shared" si="518"/>
        <v/>
      </c>
      <c r="BI273" s="30" t="str">
        <f t="shared" si="518"/>
        <v/>
      </c>
      <c r="BJ273" s="30" t="str">
        <f t="shared" si="518"/>
        <v/>
      </c>
      <c r="BK273" s="30" t="str">
        <f t="shared" si="518"/>
        <v/>
      </c>
      <c r="BL273" s="30" t="str">
        <f t="shared" si="518"/>
        <v/>
      </c>
      <c r="BM273" s="30" t="str">
        <f t="shared" si="518"/>
        <v/>
      </c>
      <c r="BN273" s="30" t="str">
        <f t="shared" si="518"/>
        <v/>
      </c>
      <c r="BO273" s="30" t="str">
        <f t="shared" si="518"/>
        <v/>
      </c>
      <c r="BP273" s="30" t="str">
        <f t="shared" si="518"/>
        <v/>
      </c>
      <c r="BQ273" s="30" t="str">
        <f t="shared" si="518"/>
        <v/>
      </c>
      <c r="BR273" s="30" t="str">
        <f t="shared" si="518"/>
        <v/>
      </c>
      <c r="BS273" s="30" t="str">
        <f t="shared" si="518"/>
        <v/>
      </c>
      <c r="BT273" s="30" t="str">
        <f t="shared" si="518"/>
        <v/>
      </c>
      <c r="BU273" s="30" t="str">
        <f t="shared" si="518"/>
        <v/>
      </c>
      <c r="BV273" s="30" t="str">
        <f t="shared" si="518"/>
        <v/>
      </c>
      <c r="BW273" s="30" t="str">
        <f t="shared" si="518"/>
        <v/>
      </c>
      <c r="BX273" s="30" t="str">
        <f t="shared" si="518"/>
        <v/>
      </c>
      <c r="BY273" s="30" t="str">
        <f t="shared" si="518"/>
        <v/>
      </c>
      <c r="BZ273" s="30" t="str">
        <f t="shared" si="518"/>
        <v/>
      </c>
    </row>
    <row r="274" spans="1:95" ht="19.5" customHeight="1">
      <c r="A274" s="136"/>
      <c r="B274" s="20" t="s">
        <v>9</v>
      </c>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0">
        <f>AH273+COUNTIF(C274:AG274,"○")-COUNTIF(C274:AG274,"✕")</f>
        <v>0</v>
      </c>
      <c r="AL274" s="6">
        <f>$AH274</f>
        <v>0</v>
      </c>
      <c r="AN274" s="6">
        <f>COUNTIF(C274:AG274,"○")</f>
        <v>0</v>
      </c>
      <c r="AO274" s="6">
        <f>COUNTIF(C274:AG274,"✕")</f>
        <v>0</v>
      </c>
      <c r="AU274" s="1" t="str">
        <f t="shared" ref="AU274:BY274" si="519">IF($AF$2="○",IF(C273="○",IF(C274="","○",IF(C274="○","確認","")),IF(C274="○","○",IF(C273="○","",IF(C274="✕","確認","")))),IF(C273="○",IF(C274="","",IF(C274="○","確認","")),IF(C273="○","",IF(C274="✕","確認",""))))</f>
        <v/>
      </c>
      <c r="AV274" s="1" t="str">
        <f t="shared" si="519"/>
        <v/>
      </c>
      <c r="AW274" s="1" t="str">
        <f t="shared" si="519"/>
        <v/>
      </c>
      <c r="AX274" s="1" t="str">
        <f t="shared" si="519"/>
        <v/>
      </c>
      <c r="AY274" s="1" t="str">
        <f t="shared" si="519"/>
        <v/>
      </c>
      <c r="AZ274" s="1" t="str">
        <f t="shared" si="519"/>
        <v/>
      </c>
      <c r="BA274" s="1" t="str">
        <f t="shared" si="519"/>
        <v/>
      </c>
      <c r="BB274" s="1" t="str">
        <f t="shared" si="519"/>
        <v/>
      </c>
      <c r="BC274" s="1" t="str">
        <f t="shared" si="519"/>
        <v/>
      </c>
      <c r="BD274" s="1" t="str">
        <f t="shared" si="519"/>
        <v/>
      </c>
      <c r="BE274" s="1" t="str">
        <f t="shared" si="519"/>
        <v/>
      </c>
      <c r="BF274" s="1" t="str">
        <f t="shared" si="519"/>
        <v/>
      </c>
      <c r="BG274" s="1" t="str">
        <f t="shared" si="519"/>
        <v/>
      </c>
      <c r="BH274" s="1" t="str">
        <f t="shared" si="519"/>
        <v/>
      </c>
      <c r="BI274" s="1" t="str">
        <f t="shared" si="519"/>
        <v/>
      </c>
      <c r="BJ274" s="1" t="str">
        <f t="shared" si="519"/>
        <v/>
      </c>
      <c r="BK274" s="1" t="str">
        <f t="shared" si="519"/>
        <v/>
      </c>
      <c r="BL274" s="1" t="str">
        <f t="shared" si="519"/>
        <v/>
      </c>
      <c r="BM274" s="1" t="str">
        <f t="shared" si="519"/>
        <v/>
      </c>
      <c r="BN274" s="1" t="str">
        <f t="shared" si="519"/>
        <v/>
      </c>
      <c r="BO274" s="1" t="str">
        <f t="shared" si="519"/>
        <v/>
      </c>
      <c r="BP274" s="1" t="str">
        <f t="shared" si="519"/>
        <v/>
      </c>
      <c r="BQ274" s="1" t="str">
        <f t="shared" si="519"/>
        <v/>
      </c>
      <c r="BR274" s="1" t="str">
        <f t="shared" si="519"/>
        <v/>
      </c>
      <c r="BS274" s="1" t="str">
        <f t="shared" si="519"/>
        <v/>
      </c>
      <c r="BT274" s="1" t="str">
        <f t="shared" si="519"/>
        <v/>
      </c>
      <c r="BU274" s="1" t="str">
        <f t="shared" si="519"/>
        <v/>
      </c>
      <c r="BV274" s="1" t="str">
        <f t="shared" si="519"/>
        <v/>
      </c>
      <c r="BW274" s="1" t="str">
        <f t="shared" si="519"/>
        <v/>
      </c>
      <c r="BX274" s="1" t="str">
        <f t="shared" si="519"/>
        <v/>
      </c>
      <c r="BY274" s="1" t="str">
        <f t="shared" si="519"/>
        <v/>
      </c>
    </row>
    <row r="275" spans="1:95" ht="19.5" customHeight="1">
      <c r="A275" s="137"/>
      <c r="B275" s="20" t="s">
        <v>2</v>
      </c>
      <c r="C275" s="23" t="str">
        <f t="shared" ref="C275:AG275" si="520">IF($AF$2="○",IF(C273="○",IF(C274="","○",IF(C274="○","確認","")),IF(C274="○","○",IF(C273="○","",IF(C274="✕","確認","")))),IF(C273="○",IF(C274="","",IF(C274="○","確認","")),IF(C273="○","",IF(C274="✕","確認",""))))</f>
        <v/>
      </c>
      <c r="D275" s="23" t="str">
        <f t="shared" si="520"/>
        <v/>
      </c>
      <c r="E275" s="23" t="str">
        <f t="shared" si="520"/>
        <v/>
      </c>
      <c r="F275" s="23" t="str">
        <f t="shared" si="520"/>
        <v/>
      </c>
      <c r="G275" s="23" t="str">
        <f t="shared" si="520"/>
        <v/>
      </c>
      <c r="H275" s="23" t="str">
        <f t="shared" si="520"/>
        <v/>
      </c>
      <c r="I275" s="23" t="str">
        <f t="shared" si="520"/>
        <v/>
      </c>
      <c r="J275" s="23" t="str">
        <f t="shared" si="520"/>
        <v/>
      </c>
      <c r="K275" s="23" t="str">
        <f t="shared" si="520"/>
        <v/>
      </c>
      <c r="L275" s="23" t="str">
        <f t="shared" si="520"/>
        <v/>
      </c>
      <c r="M275" s="23" t="str">
        <f t="shared" si="520"/>
        <v/>
      </c>
      <c r="N275" s="23" t="str">
        <f t="shared" si="520"/>
        <v/>
      </c>
      <c r="O275" s="23" t="str">
        <f t="shared" si="520"/>
        <v/>
      </c>
      <c r="P275" s="23" t="str">
        <f t="shared" si="520"/>
        <v/>
      </c>
      <c r="Q275" s="23" t="str">
        <f t="shared" si="520"/>
        <v/>
      </c>
      <c r="R275" s="23" t="str">
        <f t="shared" si="520"/>
        <v/>
      </c>
      <c r="S275" s="23" t="str">
        <f t="shared" si="520"/>
        <v/>
      </c>
      <c r="T275" s="23" t="str">
        <f t="shared" si="520"/>
        <v/>
      </c>
      <c r="U275" s="23" t="str">
        <f t="shared" si="520"/>
        <v/>
      </c>
      <c r="V275" s="23" t="str">
        <f t="shared" si="520"/>
        <v/>
      </c>
      <c r="W275" s="23" t="str">
        <f t="shared" si="520"/>
        <v/>
      </c>
      <c r="X275" s="23" t="str">
        <f t="shared" si="520"/>
        <v/>
      </c>
      <c r="Y275" s="23" t="str">
        <f t="shared" si="520"/>
        <v/>
      </c>
      <c r="Z275" s="23" t="str">
        <f t="shared" si="520"/>
        <v/>
      </c>
      <c r="AA275" s="23" t="str">
        <f t="shared" si="520"/>
        <v/>
      </c>
      <c r="AB275" s="23" t="str">
        <f t="shared" si="520"/>
        <v/>
      </c>
      <c r="AC275" s="23" t="str">
        <f t="shared" si="520"/>
        <v/>
      </c>
      <c r="AD275" s="23" t="str">
        <f t="shared" si="520"/>
        <v/>
      </c>
      <c r="AE275" s="23" t="str">
        <f t="shared" si="520"/>
        <v/>
      </c>
      <c r="AF275" s="23" t="str">
        <f t="shared" si="520"/>
        <v/>
      </c>
      <c r="AG275" s="23" t="str">
        <f t="shared" si="520"/>
        <v/>
      </c>
      <c r="AH275" s="20">
        <f t="shared" ref="AH275" si="521">COUNTIF(C275:AG275,"○")</f>
        <v>0</v>
      </c>
      <c r="AM275" s="6">
        <f>$AH275</f>
        <v>0</v>
      </c>
      <c r="AP275" s="6">
        <f>COUNTIF(C275:AG275,"確認")</f>
        <v>0</v>
      </c>
      <c r="AT275" s="6">
        <f>COUNTIF(AU275:BY275,"確認")</f>
        <v>0</v>
      </c>
      <c r="AU275" s="1" t="str">
        <f t="shared" ref="AU275:BY275" si="522">IF(AU274=C275,"","確認")</f>
        <v/>
      </c>
      <c r="AV275" s="1" t="str">
        <f t="shared" si="522"/>
        <v/>
      </c>
      <c r="AW275" s="1" t="str">
        <f t="shared" si="522"/>
        <v/>
      </c>
      <c r="AX275" s="1" t="str">
        <f t="shared" si="522"/>
        <v/>
      </c>
      <c r="AY275" s="1" t="str">
        <f t="shared" si="522"/>
        <v/>
      </c>
      <c r="AZ275" s="1" t="str">
        <f t="shared" si="522"/>
        <v/>
      </c>
      <c r="BA275" s="1" t="str">
        <f t="shared" si="522"/>
        <v/>
      </c>
      <c r="BB275" s="1" t="str">
        <f t="shared" si="522"/>
        <v/>
      </c>
      <c r="BC275" s="1" t="str">
        <f t="shared" si="522"/>
        <v/>
      </c>
      <c r="BD275" s="1" t="str">
        <f t="shared" si="522"/>
        <v/>
      </c>
      <c r="BE275" s="1" t="str">
        <f t="shared" si="522"/>
        <v/>
      </c>
      <c r="BF275" s="1" t="str">
        <f t="shared" si="522"/>
        <v/>
      </c>
      <c r="BG275" s="1" t="str">
        <f t="shared" si="522"/>
        <v/>
      </c>
      <c r="BH275" s="1" t="str">
        <f t="shared" si="522"/>
        <v/>
      </c>
      <c r="BI275" s="1" t="str">
        <f t="shared" si="522"/>
        <v/>
      </c>
      <c r="BJ275" s="1" t="str">
        <f t="shared" si="522"/>
        <v/>
      </c>
      <c r="BK275" s="1" t="str">
        <f t="shared" si="522"/>
        <v/>
      </c>
      <c r="BL275" s="1" t="str">
        <f t="shared" si="522"/>
        <v/>
      </c>
      <c r="BM275" s="1" t="str">
        <f t="shared" si="522"/>
        <v/>
      </c>
      <c r="BN275" s="1" t="str">
        <f t="shared" si="522"/>
        <v/>
      </c>
      <c r="BO275" s="1" t="str">
        <f t="shared" si="522"/>
        <v/>
      </c>
      <c r="BP275" s="1" t="str">
        <f t="shared" si="522"/>
        <v/>
      </c>
      <c r="BQ275" s="1" t="str">
        <f t="shared" si="522"/>
        <v/>
      </c>
      <c r="BR275" s="1" t="str">
        <f t="shared" si="522"/>
        <v/>
      </c>
      <c r="BS275" s="1" t="str">
        <f t="shared" si="522"/>
        <v/>
      </c>
      <c r="BT275" s="1" t="str">
        <f t="shared" si="522"/>
        <v/>
      </c>
      <c r="BU275" s="1" t="str">
        <f t="shared" si="522"/>
        <v/>
      </c>
      <c r="BV275" s="1" t="str">
        <f t="shared" si="522"/>
        <v/>
      </c>
      <c r="BW275" s="1" t="str">
        <f t="shared" si="522"/>
        <v/>
      </c>
      <c r="BX275" s="1" t="str">
        <f t="shared" si="522"/>
        <v/>
      </c>
      <c r="BY275" s="1" t="str">
        <f t="shared" si="522"/>
        <v/>
      </c>
      <c r="BZ275" s="1" t="str">
        <f t="shared" ref="BZ275" si="523">IF($AF$2="○",IF(AH273="○",IF(AH274="","○",IF(AH274="○","確認","")),IF(AH274="○","○",IF(AH273="○","",IF(AH274="✕","確認","")))),IF(AH273="○",IF(AH274="","",IF(AH274="○","確認","")),IF(AH273="○","",IF(AH274="✕","確認",""))))</f>
        <v/>
      </c>
    </row>
    <row r="276" spans="1:95" ht="19.5" customHeight="1">
      <c r="C276" s="129" t="str">
        <f>IF(AH272=0,"",B273)</f>
        <v/>
      </c>
      <c r="D276" s="129"/>
      <c r="E276" s="130" t="str">
        <f>IF(AH272=0,"","週休２日")</f>
        <v/>
      </c>
      <c r="F276" s="130"/>
      <c r="G276" s="130" t="str">
        <f>IF(AH272=0,"",IF(SUM(AQ270:AQ272)/AJ272&lt;0.285,IF(SUM(AQ270:AQ272)/AJ272&lt;=AH273/AH272,"達成","未達成"),IF(AH273/AJ272&gt;=SUM(AQ270:AQ272)/AJ272,"達成","未達成")))</f>
        <v/>
      </c>
      <c r="H276" s="130"/>
      <c r="I276" s="131" t="str">
        <f>IF(AH272=0,"","現場閉所率")</f>
        <v/>
      </c>
      <c r="J276" s="131"/>
      <c r="K276" s="132" t="str">
        <f>IF(AH272=0,"",IF(AH272=0,0,ROUNDDOWN(AH273/AH272,4)))</f>
        <v/>
      </c>
      <c r="L276" s="132"/>
      <c r="N276" s="129" t="str">
        <f>IF(AH272=0,"",B274)</f>
        <v/>
      </c>
      <c r="O276" s="129"/>
      <c r="P276" s="130" t="str">
        <f>IF(AH272=0,"","週休２日")</f>
        <v/>
      </c>
      <c r="Q276" s="130"/>
      <c r="R276" s="130" t="str">
        <f>IF(AH272=0,"",IF(SUM(AQ270:AQ272)/AJ272&lt;0.285,IF(SUM(AQ270:AQ272)/AJ272&lt;=AH274/AH272,"達成","未達成"),IF(AH274/AJ272&gt;=SUM(AQ270:AQ272)/AJ272,"達成","未達成")))</f>
        <v/>
      </c>
      <c r="S276" s="130"/>
      <c r="T276" s="131" t="str">
        <f>IF(AH272=0,"","現場閉所率")</f>
        <v/>
      </c>
      <c r="U276" s="131"/>
      <c r="V276" s="132" t="str">
        <f>IF(AH272=0,"",IF(AH272=0,0,ROUNDDOWN(AH274/AH272,4)))</f>
        <v/>
      </c>
      <c r="W276" s="132"/>
      <c r="X276" s="25"/>
      <c r="Y276" s="129" t="str">
        <f>IF($AF$2="○",IF(AH272=0,"",B275),"")</f>
        <v/>
      </c>
      <c r="Z276" s="129"/>
      <c r="AA276" s="130" t="str">
        <f>IF($AF$2="○",IF(AH272=0,"","週休２日"),"")</f>
        <v/>
      </c>
      <c r="AB276" s="130"/>
      <c r="AC276" s="130" t="str">
        <f>IF($AF$2="○",IF(AH272=0,"",IF(SUM(AQ270:AQ272)/AJ272&lt;0.285,IF(SUM(AQ270:AQ272)/AJ272&lt;=AH275/AH272,"達成","未達成"),IF(AH275/AJ272&gt;=SUM(AQ270:AQ272)/AJ272,"達成","未達成"))),"")</f>
        <v/>
      </c>
      <c r="AD276" s="130"/>
      <c r="AE276" s="131" t="str">
        <f>IF($AF$2="○",IF(AH272=0,"","現場閉所率"),"")</f>
        <v/>
      </c>
      <c r="AF276" s="131"/>
      <c r="AG276" s="132" t="str">
        <f>IF($AF$2="○",IF(AH272=0,"",IF(AH272=0,0,ROUNDDOWN(AH275/AH272,4))),"")</f>
        <v/>
      </c>
      <c r="AH276" s="132"/>
      <c r="AQ276" s="24" t="str">
        <f>IF($AF$2="○",AC276,R276)</f>
        <v/>
      </c>
      <c r="AR276" s="24"/>
      <c r="AT276" s="1" t="str">
        <f>IF(AH272&lt;=0,"",IF((SUM(AQ270:AQ272)/AJ272)&lt;=AH274/AH272,"達成","未達成"))</f>
        <v/>
      </c>
    </row>
    <row r="277" spans="1:95" ht="19.5" customHeight="1">
      <c r="A277" s="101" t="str">
        <f t="shared" ref="A277" si="524">IF(MAX(C270:AG270)=$AE$3,"",IF(MAX(C270:AG270)=0,"",MAX(C270:AG270)+1))</f>
        <v/>
      </c>
      <c r="B277" s="101"/>
      <c r="S277" s="102" t="str">
        <f>IF(COUNTIF(C283:AG283,"確認")&gt;0,"入力確認",IF(AH280=0,IF(SUM(AH281:AH283)=0,"","入力確認"),IF($AF$2="",IF(COUNTIF(C283:AG283,"○")+COUNTIF(C283:AG283,"✕")=0,"","現場閉所 実績表に切替必要"),IF(AT283=0,"","変更手続き確認"))))</f>
        <v/>
      </c>
      <c r="T277" s="102"/>
      <c r="U277" s="102"/>
      <c r="V277" s="102"/>
      <c r="W277" s="102"/>
      <c r="X277" s="102"/>
      <c r="Y277" s="102"/>
      <c r="Z277" s="102"/>
      <c r="AA277" s="133" t="s">
        <v>30</v>
      </c>
      <c r="AB277" s="133"/>
      <c r="AC277" s="133"/>
      <c r="AD277" s="133"/>
      <c r="AE277" s="29" t="str">
        <f t="shared" ref="AE277" si="525">$AQ$7</f>
        <v>土</v>
      </c>
      <c r="AF277" s="29" t="str">
        <f t="shared" ref="AF277" si="526">$AQ$8</f>
        <v>日</v>
      </c>
      <c r="AG277" s="26">
        <f t="shared" ref="AG277" si="527">$AQ$6</f>
        <v>0</v>
      </c>
      <c r="AL277" s="14"/>
      <c r="AM277" s="14"/>
      <c r="AN277" s="14"/>
      <c r="AO277" s="14"/>
      <c r="AP277" s="14"/>
      <c r="AQ277" s="14"/>
    </row>
    <row r="278" spans="1:95" ht="19.5" customHeight="1">
      <c r="A278" s="105" t="s">
        <v>20</v>
      </c>
      <c r="B278" s="106"/>
      <c r="C278" s="15" t="str">
        <f>IF($AE$3&lt;A277,"",A277)</f>
        <v/>
      </c>
      <c r="D278" s="15" t="str">
        <f t="shared" ref="D278:G278" si="528">IF($AE$3&lt;=C278,"",IF(MONTH(C278+1)=MONTH(C278),(C278+1),""))</f>
        <v/>
      </c>
      <c r="E278" s="15" t="str">
        <f t="shared" si="528"/>
        <v/>
      </c>
      <c r="F278" s="15" t="str">
        <f t="shared" si="528"/>
        <v/>
      </c>
      <c r="G278" s="15" t="str">
        <f t="shared" si="528"/>
        <v/>
      </c>
      <c r="H278" s="15" t="str">
        <f>IF($AE$3&lt;=G278,"",IF(MONTH(G278+1)=MONTH(G278),(G278+1),""))</f>
        <v/>
      </c>
      <c r="I278" s="15" t="str">
        <f t="shared" ref="I278:AG278" si="529">IF($AE$3&lt;=H278,"",IF(MONTH(H278+1)=MONTH(H278),(H278+1),""))</f>
        <v/>
      </c>
      <c r="J278" s="15" t="str">
        <f t="shared" si="529"/>
        <v/>
      </c>
      <c r="K278" s="15" t="str">
        <f t="shared" si="529"/>
        <v/>
      </c>
      <c r="L278" s="15" t="str">
        <f t="shared" si="529"/>
        <v/>
      </c>
      <c r="M278" s="15" t="str">
        <f t="shared" si="529"/>
        <v/>
      </c>
      <c r="N278" s="15" t="str">
        <f t="shared" si="529"/>
        <v/>
      </c>
      <c r="O278" s="15" t="str">
        <f t="shared" si="529"/>
        <v/>
      </c>
      <c r="P278" s="15" t="str">
        <f t="shared" si="529"/>
        <v/>
      </c>
      <c r="Q278" s="15" t="str">
        <f t="shared" si="529"/>
        <v/>
      </c>
      <c r="R278" s="15" t="str">
        <f t="shared" si="529"/>
        <v/>
      </c>
      <c r="S278" s="15" t="str">
        <f t="shared" si="529"/>
        <v/>
      </c>
      <c r="T278" s="15" t="str">
        <f t="shared" si="529"/>
        <v/>
      </c>
      <c r="U278" s="15" t="str">
        <f t="shared" si="529"/>
        <v/>
      </c>
      <c r="V278" s="15" t="str">
        <f t="shared" si="529"/>
        <v/>
      </c>
      <c r="W278" s="15" t="str">
        <f t="shared" si="529"/>
        <v/>
      </c>
      <c r="X278" s="15" t="str">
        <f t="shared" si="529"/>
        <v/>
      </c>
      <c r="Y278" s="15" t="str">
        <f t="shared" si="529"/>
        <v/>
      </c>
      <c r="Z278" s="15" t="str">
        <f t="shared" si="529"/>
        <v/>
      </c>
      <c r="AA278" s="15" t="str">
        <f t="shared" si="529"/>
        <v/>
      </c>
      <c r="AB278" s="15" t="str">
        <f t="shared" si="529"/>
        <v/>
      </c>
      <c r="AC278" s="15" t="str">
        <f t="shared" si="529"/>
        <v/>
      </c>
      <c r="AD278" s="15" t="str">
        <f t="shared" si="529"/>
        <v/>
      </c>
      <c r="AE278" s="15" t="str">
        <f t="shared" si="529"/>
        <v/>
      </c>
      <c r="AF278" s="15" t="str">
        <f t="shared" si="529"/>
        <v/>
      </c>
      <c r="AG278" s="15" t="str">
        <f t="shared" si="529"/>
        <v/>
      </c>
      <c r="AH278" s="107" t="s">
        <v>27</v>
      </c>
      <c r="AK278" s="16"/>
      <c r="AQ278" s="6">
        <f>COUNTIFS(C280:AG280,"○",C279:AG279,$AQ$7)</f>
        <v>0</v>
      </c>
      <c r="AT278" s="6">
        <v>1</v>
      </c>
      <c r="AU278" s="6">
        <v>2</v>
      </c>
      <c r="AV278" s="6">
        <v>3</v>
      </c>
      <c r="AW278" s="6">
        <v>4</v>
      </c>
      <c r="AX278" s="6">
        <v>5</v>
      </c>
      <c r="AY278" s="6">
        <v>6</v>
      </c>
      <c r="AZ278" s="6">
        <v>7</v>
      </c>
      <c r="BA278" s="6">
        <v>8</v>
      </c>
      <c r="BB278" s="6">
        <v>9</v>
      </c>
      <c r="BC278" s="6">
        <v>10</v>
      </c>
      <c r="BD278" s="6">
        <v>11</v>
      </c>
      <c r="BE278" s="6">
        <v>12</v>
      </c>
      <c r="BF278" s="6">
        <v>13</v>
      </c>
      <c r="BG278" s="6">
        <v>14</v>
      </c>
      <c r="BH278" s="6">
        <v>15</v>
      </c>
      <c r="BI278" s="6">
        <v>16</v>
      </c>
      <c r="BJ278" s="6">
        <v>17</v>
      </c>
      <c r="BK278" s="6">
        <v>18</v>
      </c>
      <c r="BL278" s="6">
        <v>19</v>
      </c>
      <c r="BM278" s="6">
        <v>20</v>
      </c>
      <c r="BN278" s="6">
        <v>21</v>
      </c>
      <c r="BO278" s="6">
        <v>22</v>
      </c>
      <c r="BP278" s="6">
        <v>23</v>
      </c>
      <c r="BQ278" s="6">
        <v>24</v>
      </c>
      <c r="BR278" s="6">
        <v>25</v>
      </c>
      <c r="BS278" s="6">
        <v>26</v>
      </c>
      <c r="BT278" s="6">
        <v>27</v>
      </c>
      <c r="BU278" s="6">
        <v>28</v>
      </c>
      <c r="BV278" s="6">
        <v>29</v>
      </c>
      <c r="BW278" s="6">
        <v>30</v>
      </c>
      <c r="BX278" s="6">
        <v>31</v>
      </c>
      <c r="BY278" s="6">
        <v>32</v>
      </c>
      <c r="BZ278" s="6">
        <v>33</v>
      </c>
      <c r="CA278" s="6">
        <v>34</v>
      </c>
      <c r="CB278" s="6">
        <v>35</v>
      </c>
      <c r="CC278" s="6">
        <v>36</v>
      </c>
      <c r="CD278" s="6">
        <v>37</v>
      </c>
      <c r="CE278" s="6">
        <v>38</v>
      </c>
      <c r="CF278" s="6">
        <v>39</v>
      </c>
      <c r="CG278" s="6">
        <v>40</v>
      </c>
      <c r="CH278" s="6">
        <v>41</v>
      </c>
      <c r="CI278" s="6">
        <v>42</v>
      </c>
      <c r="CJ278" s="6">
        <v>43</v>
      </c>
      <c r="CK278" s="6">
        <v>44</v>
      </c>
      <c r="CL278" s="6">
        <v>45</v>
      </c>
      <c r="CM278" s="6">
        <v>46</v>
      </c>
      <c r="CN278" s="6">
        <v>47</v>
      </c>
      <c r="CO278" s="6">
        <v>48</v>
      </c>
      <c r="CP278" s="6">
        <v>49</v>
      </c>
      <c r="CQ278" s="6">
        <v>50</v>
      </c>
    </row>
    <row r="279" spans="1:95" ht="19.5" customHeight="1">
      <c r="A279" s="105" t="s">
        <v>28</v>
      </c>
      <c r="B279" s="106"/>
      <c r="C279" s="15" t="str">
        <f>IF(C278="","",TEXT(C278,"AAA"))</f>
        <v/>
      </c>
      <c r="D279" s="15" t="str">
        <f t="shared" ref="D279:AG279" si="530">IF(D278="","",TEXT(D278,"AAA"))</f>
        <v/>
      </c>
      <c r="E279" s="15" t="str">
        <f t="shared" si="530"/>
        <v/>
      </c>
      <c r="F279" s="15" t="str">
        <f t="shared" si="530"/>
        <v/>
      </c>
      <c r="G279" s="15" t="str">
        <f t="shared" si="530"/>
        <v/>
      </c>
      <c r="H279" s="15" t="str">
        <f t="shared" si="530"/>
        <v/>
      </c>
      <c r="I279" s="15" t="str">
        <f t="shared" si="530"/>
        <v/>
      </c>
      <c r="J279" s="15" t="str">
        <f t="shared" si="530"/>
        <v/>
      </c>
      <c r="K279" s="15" t="str">
        <f t="shared" si="530"/>
        <v/>
      </c>
      <c r="L279" s="15" t="str">
        <f t="shared" si="530"/>
        <v/>
      </c>
      <c r="M279" s="15" t="str">
        <f t="shared" si="530"/>
        <v/>
      </c>
      <c r="N279" s="15" t="str">
        <f t="shared" si="530"/>
        <v/>
      </c>
      <c r="O279" s="15" t="str">
        <f t="shared" si="530"/>
        <v/>
      </c>
      <c r="P279" s="15" t="str">
        <f t="shared" si="530"/>
        <v/>
      </c>
      <c r="Q279" s="15" t="str">
        <f t="shared" si="530"/>
        <v/>
      </c>
      <c r="R279" s="15" t="str">
        <f t="shared" si="530"/>
        <v/>
      </c>
      <c r="S279" s="15" t="str">
        <f t="shared" si="530"/>
        <v/>
      </c>
      <c r="T279" s="15" t="str">
        <f t="shared" si="530"/>
        <v/>
      </c>
      <c r="U279" s="15" t="str">
        <f t="shared" si="530"/>
        <v/>
      </c>
      <c r="V279" s="15" t="str">
        <f t="shared" si="530"/>
        <v/>
      </c>
      <c r="W279" s="15" t="str">
        <f t="shared" si="530"/>
        <v/>
      </c>
      <c r="X279" s="15" t="str">
        <f t="shared" si="530"/>
        <v/>
      </c>
      <c r="Y279" s="15" t="str">
        <f t="shared" si="530"/>
        <v/>
      </c>
      <c r="Z279" s="15" t="str">
        <f t="shared" si="530"/>
        <v/>
      </c>
      <c r="AA279" s="15" t="str">
        <f t="shared" si="530"/>
        <v/>
      </c>
      <c r="AB279" s="15" t="str">
        <f t="shared" si="530"/>
        <v/>
      </c>
      <c r="AC279" s="15" t="str">
        <f t="shared" si="530"/>
        <v/>
      </c>
      <c r="AD279" s="15" t="str">
        <f t="shared" si="530"/>
        <v/>
      </c>
      <c r="AE279" s="15" t="str">
        <f t="shared" si="530"/>
        <v/>
      </c>
      <c r="AF279" s="15" t="str">
        <f t="shared" si="530"/>
        <v/>
      </c>
      <c r="AG279" s="15" t="str">
        <f t="shared" si="530"/>
        <v/>
      </c>
      <c r="AH279" s="108"/>
      <c r="AQ279" s="6">
        <f>COUNTIFS(C280:AG280,"○",C279:AG279,$AQ$8)</f>
        <v>0</v>
      </c>
      <c r="AT279" s="17" t="str">
        <f>IF($C278&gt;$E$6,"",IF(MAX($C278:$AG278)&lt;$E$6,"",$E$6))</f>
        <v/>
      </c>
      <c r="AU279" s="18" t="str">
        <f>IF($C278&gt;$H$6,"",IF(MAX($C278:$AG278)&lt;$H$6,"",$H$6))</f>
        <v/>
      </c>
      <c r="AV279" s="18" t="str">
        <f>IF($C278&gt;$K$6,"",IF(MAX($C278:$AG278)&lt;$K$6,"",$K$6))</f>
        <v/>
      </c>
      <c r="AW279" s="18" t="str">
        <f>IF($C278&gt;$N$6,"",IF(MAX($C278:$AG278)&lt;$N$6,"",$N$6))</f>
        <v/>
      </c>
      <c r="AX279" s="18" t="str">
        <f>IF($C278&gt;$Q$6,"",IF(MAX($C278:$AG278)&lt;$Q$6,"",$Q$6))</f>
        <v/>
      </c>
      <c r="AY279" s="18" t="str">
        <f>IF($C278&gt;$T$6,"",IF(MAX($C278:$AG278)&lt;$T$6,"",$T$6))</f>
        <v/>
      </c>
      <c r="AZ279" s="18" t="str">
        <f>IF($C278&gt;$W$6,"",IF(MAX($C278:$AG278)&lt;$W$6,"",$W$6))</f>
        <v/>
      </c>
      <c r="BA279" s="18" t="str">
        <f>IF($C278&gt;$Z$6,"",IF(MAX($C278:$AG278)&lt;$Z$6,"",$Z$6))</f>
        <v/>
      </c>
      <c r="BB279" s="18" t="str">
        <f>IF($C278&gt;$AC$6,"",IF(MAX($C278:$AG278)&lt;$AC$6,"",$AC$6))</f>
        <v/>
      </c>
      <c r="BC279" s="18">
        <f>IF($C278&gt;$AF$6,"",IF(MAX($C278:$AG278)&lt;$AF$6,"",$AF$6))</f>
        <v>0</v>
      </c>
      <c r="BD279" s="18">
        <f>IF($C278&gt;$E$7,"",IF(MAX($C278:$AG278)&lt;$E$7,"",$E$7))</f>
        <v>0</v>
      </c>
      <c r="BE279" s="18">
        <f>IF($C278&gt;$H$7,"",IF(MAX($C278:$AG278)&lt;$H$7,"",$H$7))</f>
        <v>0</v>
      </c>
      <c r="BF279" s="18">
        <f>IF($C278&gt;$K$7,"",IF(MAX($C278:$AG278)&lt;$K$7,"",$K$7))</f>
        <v>0</v>
      </c>
      <c r="BG279" s="18">
        <f>IF($C278&gt;$N$7,"",IF(MAX($C278:$AG278)&lt;$N$7,"",$N$7))</f>
        <v>0</v>
      </c>
      <c r="BH279" s="18">
        <f>IF($C278&gt;$Q$7,"",IF(MAX($C278:$AG278)&lt;$Q$7,"",$Q$7))</f>
        <v>0</v>
      </c>
      <c r="BI279" s="18">
        <f>IF($C278&gt;$T$7,"",IF(MAX($C278:$AG278)&lt;$T$7,"",$T$7))</f>
        <v>0</v>
      </c>
      <c r="BJ279" s="18">
        <f>IF($C278&gt;$W$7,"",IF(MAX($C278:$AG278)&lt;$W$7,"",$W$7))</f>
        <v>0</v>
      </c>
      <c r="BK279" s="18">
        <f>IF($C278&gt;$Z$7,"",IF(MAX($C278:$AG278)&lt;$Z$7,"",$Z$7))</f>
        <v>0</v>
      </c>
      <c r="BL279" s="18">
        <f>IF($C278&gt;$AC$7,"",IF(MAX($C278:$AG278)&lt;$AC$7,"",$AC$7))</f>
        <v>0</v>
      </c>
      <c r="BM279" s="18">
        <f>IF($C278&gt;$AF$7,"",IF(MAX($C278:$AG278)&lt;$AF$7,"",$AF$7))</f>
        <v>0</v>
      </c>
      <c r="BN279" s="18">
        <f>IF($C278&gt;$E$8,"",IF(MAX($C278:$AG278)&lt;$E$8,"",$E$8))</f>
        <v>0</v>
      </c>
      <c r="BO279" s="18">
        <f>IF($C278&gt;$H$8,"",IF(MAX($C278:$AG278)&lt;$H$8,"",$H$8))</f>
        <v>0</v>
      </c>
      <c r="BP279" s="18">
        <f>IF($C278&gt;$K$8,"",IF(MAX($C278:$AG278)&lt;$K$8,"",$K$8))</f>
        <v>0</v>
      </c>
      <c r="BQ279" s="18">
        <f>IF($C278&gt;$N$8,"",IF(MAX($C278:$AG278)&lt;$N$8,"",$N$8))</f>
        <v>0</v>
      </c>
      <c r="BR279" s="18">
        <f>IF($C278&gt;$Q$8,"",IF(MAX($C278:$AG278)&lt;$Q$8,"",$Q$8))</f>
        <v>0</v>
      </c>
      <c r="BS279" s="18">
        <f>IF($C278&gt;$T$8,"",IF(MAX($C278:$AG278)&lt;$T$8,"",$T$8))</f>
        <v>0</v>
      </c>
      <c r="BT279" s="18">
        <f>IF($C278&gt;$W$8,"",IF(MAX($C278:$AG278)&lt;$W$8,"",$W$8))</f>
        <v>0</v>
      </c>
      <c r="BU279" s="18">
        <f>IF($C278&gt;$Z$8,"",IF(MAX($C278:$AG278)&lt;$Z$8,"",$Z$8))</f>
        <v>0</v>
      </c>
      <c r="BV279" s="18">
        <f>IF($C278&gt;$AC$8,"",IF(MAX($C278:$AG278)&lt;$AC$8,"",$AC$8))</f>
        <v>0</v>
      </c>
      <c r="BW279" s="18">
        <f>IF($C278&gt;$AF$8,"",IF(MAX($C278:$AG278)&lt;$AF$8,"",$AF$8))</f>
        <v>0</v>
      </c>
      <c r="BX279" s="18">
        <f>IF($C278&gt;$E$9,"",IF(MAX($C278:$AG278)&lt;$E$9,"",$E$9))</f>
        <v>0</v>
      </c>
      <c r="BY279" s="18">
        <f>IF($C278&gt;$H$9,"",IF(MAX($C278:$AG278)&lt;$H$9,"",$H$9))</f>
        <v>0</v>
      </c>
      <c r="BZ279" s="18">
        <f>IF($C278&gt;$K$9,"",IF(MAX($C278:$AG278)&lt;$K$9,"",$K$9))</f>
        <v>0</v>
      </c>
      <c r="CA279" s="18">
        <f>IF($C278&gt;$N$9,"",IF(MAX($C278:$AG278)&lt;$N$9,"",$N$9))</f>
        <v>0</v>
      </c>
      <c r="CB279" s="18">
        <f>IF($C278&gt;$Q$9,"",IF(MAX($C278:$AG278)&lt;$Q$9,"",$Q$9))</f>
        <v>0</v>
      </c>
      <c r="CC279" s="18">
        <f>IF($C278&gt;$T$9,"",IF(MAX($C278:$AG278)&lt;$T$9,"",$T$9))</f>
        <v>0</v>
      </c>
      <c r="CD279" s="18">
        <f>IF($C278&gt;$W$9,"",IF(MAX($C278:$AG278)&lt;$W$9,"",$W$9))</f>
        <v>0</v>
      </c>
      <c r="CE279" s="18">
        <f>IF($C278&gt;$Z$9,"",IF(MAX($C278:$AG278)&lt;$Z$9,"",$Z$9))</f>
        <v>0</v>
      </c>
      <c r="CF279" s="18">
        <f>IF($C278&gt;$AC$9,"",IF(MAX($C278:$AG278)&lt;$AC$9,"",$AC$9))</f>
        <v>0</v>
      </c>
      <c r="CG279" s="18">
        <f>IF($C278&gt;$AF$9,"",IF(MAX($C278:$AG278)&lt;$AF$9,"",$AF$9))</f>
        <v>0</v>
      </c>
      <c r="CH279" s="18">
        <f>IF($C278&gt;$E$10,"",IF(MAX($C278:$AG278)&lt;$E$10,"",$E$10))</f>
        <v>0</v>
      </c>
      <c r="CI279" s="18">
        <f>IF($C278&gt;$H$10,"",IF(MAX($C278:$AG278)&lt;$H$10,"",$H$10))</f>
        <v>0</v>
      </c>
      <c r="CJ279" s="18">
        <f>IF($C278&gt;$K$10,"",IF(MAX($C278:$AG278)&lt;$K$10,"",$K$10))</f>
        <v>0</v>
      </c>
      <c r="CK279" s="18">
        <f>IF($C278&gt;$N$10,"",IF(MAX($C278:$AG278)&lt;$N$10,"",$N$10))</f>
        <v>0</v>
      </c>
      <c r="CL279" s="18">
        <f>IF($C278&gt;$Q$10,"",IF(MAX($C278:$AG278)&lt;$Q$10,"",$Q$10))</f>
        <v>0</v>
      </c>
      <c r="CM279" s="18">
        <f>IF($C278&gt;$T$10,"",IF(MAX($C278:$AG278)&lt;$T$10,"",$T$10))</f>
        <v>0</v>
      </c>
      <c r="CN279" s="18">
        <f>IF($C278&gt;$W$10,"",IF(MAX($C278:$AG278)&lt;$W$10,"",$W$10))</f>
        <v>0</v>
      </c>
      <c r="CO279" s="18">
        <f>IF($C278&gt;$Z$10,"",IF(MAX($C278:$AG278)&lt;$Z$10,"",$Z$10))</f>
        <v>0</v>
      </c>
      <c r="CP279" s="18">
        <f>IF($C278&gt;$AC$10,"",IF(MAX($C278:$AG278)&lt;$AC$10,"",$AC$10))</f>
        <v>0</v>
      </c>
      <c r="CQ279" s="19">
        <f>IF($C278&gt;$AF$10,"",IF(MAX($C278:$AG278)&lt;$AF$10,"",$AF$10))</f>
        <v>0</v>
      </c>
    </row>
    <row r="280" spans="1:95" ht="19.5" customHeight="1">
      <c r="A280" s="134" t="s">
        <v>7</v>
      </c>
      <c r="B280" s="135"/>
      <c r="C280" s="20" t="str">
        <f t="shared" ref="C280:AG280" si="531">IF(C278="","",IF($D$5&lt;=C278,IF($L$5&gt;=C278,IF(COUNT(MATCH(C278,$AT279:$CQ279,0))&gt;0,"","○"),""),""))</f>
        <v/>
      </c>
      <c r="D280" s="20" t="str">
        <f t="shared" si="531"/>
        <v/>
      </c>
      <c r="E280" s="20" t="str">
        <f t="shared" si="531"/>
        <v/>
      </c>
      <c r="F280" s="20" t="str">
        <f t="shared" si="531"/>
        <v/>
      </c>
      <c r="G280" s="20" t="str">
        <f t="shared" si="531"/>
        <v/>
      </c>
      <c r="H280" s="20" t="str">
        <f t="shared" si="531"/>
        <v/>
      </c>
      <c r="I280" s="20" t="str">
        <f t="shared" si="531"/>
        <v/>
      </c>
      <c r="J280" s="20" t="str">
        <f t="shared" si="531"/>
        <v/>
      </c>
      <c r="K280" s="20" t="str">
        <f t="shared" si="531"/>
        <v/>
      </c>
      <c r="L280" s="20" t="str">
        <f t="shared" si="531"/>
        <v/>
      </c>
      <c r="M280" s="20" t="str">
        <f t="shared" si="531"/>
        <v/>
      </c>
      <c r="N280" s="20" t="str">
        <f t="shared" si="531"/>
        <v/>
      </c>
      <c r="O280" s="20" t="str">
        <f t="shared" si="531"/>
        <v/>
      </c>
      <c r="P280" s="20" t="str">
        <f t="shared" si="531"/>
        <v/>
      </c>
      <c r="Q280" s="20" t="str">
        <f t="shared" si="531"/>
        <v/>
      </c>
      <c r="R280" s="20" t="str">
        <f t="shared" si="531"/>
        <v/>
      </c>
      <c r="S280" s="20" t="str">
        <f t="shared" si="531"/>
        <v/>
      </c>
      <c r="T280" s="20" t="str">
        <f t="shared" si="531"/>
        <v/>
      </c>
      <c r="U280" s="20" t="str">
        <f t="shared" si="531"/>
        <v/>
      </c>
      <c r="V280" s="20" t="str">
        <f t="shared" si="531"/>
        <v/>
      </c>
      <c r="W280" s="20" t="str">
        <f t="shared" si="531"/>
        <v/>
      </c>
      <c r="X280" s="20" t="str">
        <f t="shared" si="531"/>
        <v/>
      </c>
      <c r="Y280" s="20" t="str">
        <f t="shared" si="531"/>
        <v/>
      </c>
      <c r="Z280" s="20" t="str">
        <f t="shared" si="531"/>
        <v/>
      </c>
      <c r="AA280" s="20" t="str">
        <f t="shared" si="531"/>
        <v/>
      </c>
      <c r="AB280" s="20" t="str">
        <f t="shared" si="531"/>
        <v/>
      </c>
      <c r="AC280" s="20" t="str">
        <f t="shared" si="531"/>
        <v/>
      </c>
      <c r="AD280" s="20" t="str">
        <f t="shared" si="531"/>
        <v/>
      </c>
      <c r="AE280" s="20" t="str">
        <f t="shared" si="531"/>
        <v/>
      </c>
      <c r="AF280" s="20" t="str">
        <f t="shared" si="531"/>
        <v/>
      </c>
      <c r="AG280" s="20" t="str">
        <f t="shared" si="531"/>
        <v/>
      </c>
      <c r="AH280" s="20">
        <f>COUNTIF(C280:AG280,"○")</f>
        <v>0</v>
      </c>
      <c r="AJ280" s="6">
        <f>$AH280</f>
        <v>0</v>
      </c>
      <c r="AK280" s="21"/>
      <c r="AQ280" s="6">
        <f>COUNTIFS(C280:AG280,"○",C279:AG279,$AQ$6)</f>
        <v>0</v>
      </c>
      <c r="AR280" s="6" t="str">
        <f>IF(AH280=0,"",IF(SUM(AQ278:AQ280)/AJ280&lt;0.285,SUM(AQ278:AQ280)/AJ280*AJ280,ROUNDUP(AH280*0.285,0)))</f>
        <v/>
      </c>
      <c r="BY280" s="22"/>
      <c r="BZ280" s="22"/>
    </row>
    <row r="281" spans="1:95" ht="19.5" customHeight="1">
      <c r="A281" s="36" t="s">
        <v>29</v>
      </c>
      <c r="B281" s="20" t="s">
        <v>8</v>
      </c>
      <c r="C281" s="23" t="str">
        <f t="shared" ref="C281:AG281" si="532">IF(C280="","",IF(C279=$AE277,"○",IF(C279=$AF277,"○",IF(C279=$AG277,"○",""))))</f>
        <v/>
      </c>
      <c r="D281" s="23" t="str">
        <f t="shared" si="532"/>
        <v/>
      </c>
      <c r="E281" s="23" t="str">
        <f t="shared" si="532"/>
        <v/>
      </c>
      <c r="F281" s="23" t="str">
        <f t="shared" si="532"/>
        <v/>
      </c>
      <c r="G281" s="23" t="str">
        <f t="shared" si="532"/>
        <v/>
      </c>
      <c r="H281" s="23" t="str">
        <f t="shared" si="532"/>
        <v/>
      </c>
      <c r="I281" s="23" t="str">
        <f t="shared" si="532"/>
        <v/>
      </c>
      <c r="J281" s="23" t="str">
        <f t="shared" si="532"/>
        <v/>
      </c>
      <c r="K281" s="23" t="str">
        <f t="shared" si="532"/>
        <v/>
      </c>
      <c r="L281" s="23" t="str">
        <f t="shared" si="532"/>
        <v/>
      </c>
      <c r="M281" s="23" t="str">
        <f t="shared" si="532"/>
        <v/>
      </c>
      <c r="N281" s="23" t="str">
        <f t="shared" si="532"/>
        <v/>
      </c>
      <c r="O281" s="23" t="str">
        <f t="shared" si="532"/>
        <v/>
      </c>
      <c r="P281" s="23" t="str">
        <f t="shared" si="532"/>
        <v/>
      </c>
      <c r="Q281" s="23" t="str">
        <f t="shared" si="532"/>
        <v/>
      </c>
      <c r="R281" s="23" t="str">
        <f t="shared" si="532"/>
        <v/>
      </c>
      <c r="S281" s="23" t="str">
        <f t="shared" si="532"/>
        <v/>
      </c>
      <c r="T281" s="23" t="str">
        <f t="shared" si="532"/>
        <v/>
      </c>
      <c r="U281" s="23" t="str">
        <f t="shared" si="532"/>
        <v/>
      </c>
      <c r="V281" s="23" t="str">
        <f t="shared" si="532"/>
        <v/>
      </c>
      <c r="W281" s="23" t="str">
        <f t="shared" si="532"/>
        <v/>
      </c>
      <c r="X281" s="23" t="str">
        <f t="shared" si="532"/>
        <v/>
      </c>
      <c r="Y281" s="23" t="str">
        <f t="shared" si="532"/>
        <v/>
      </c>
      <c r="Z281" s="23" t="str">
        <f t="shared" si="532"/>
        <v/>
      </c>
      <c r="AA281" s="23" t="str">
        <f t="shared" si="532"/>
        <v/>
      </c>
      <c r="AB281" s="23" t="str">
        <f t="shared" si="532"/>
        <v/>
      </c>
      <c r="AC281" s="23" t="str">
        <f t="shared" si="532"/>
        <v/>
      </c>
      <c r="AD281" s="23" t="str">
        <f t="shared" si="532"/>
        <v/>
      </c>
      <c r="AE281" s="23" t="str">
        <f t="shared" si="532"/>
        <v/>
      </c>
      <c r="AF281" s="23" t="str">
        <f t="shared" si="532"/>
        <v/>
      </c>
      <c r="AG281" s="23" t="str">
        <f t="shared" si="532"/>
        <v/>
      </c>
      <c r="AH281" s="20">
        <f t="shared" ref="AH281" si="533">COUNTIF(C281:AG281,"○")</f>
        <v>0</v>
      </c>
      <c r="AK281" s="6">
        <f>$AH281</f>
        <v>0</v>
      </c>
      <c r="AU281" s="30" t="str">
        <f>IF($AE$3&lt;A277,"",A277)</f>
        <v/>
      </c>
      <c r="AV281" s="30" t="str">
        <f t="shared" ref="AV281:BZ281" si="534">IF($AE$3&lt;=C278,"",IF(MONTH(C278+1)=MONTH(C278),(C278+1),""))</f>
        <v/>
      </c>
      <c r="AW281" s="30" t="str">
        <f t="shared" si="534"/>
        <v/>
      </c>
      <c r="AX281" s="30" t="str">
        <f t="shared" si="534"/>
        <v/>
      </c>
      <c r="AY281" s="30" t="str">
        <f t="shared" si="534"/>
        <v/>
      </c>
      <c r="AZ281" s="30" t="str">
        <f t="shared" si="534"/>
        <v/>
      </c>
      <c r="BA281" s="30" t="str">
        <f t="shared" si="534"/>
        <v/>
      </c>
      <c r="BB281" s="30" t="str">
        <f t="shared" si="534"/>
        <v/>
      </c>
      <c r="BC281" s="30" t="str">
        <f t="shared" si="534"/>
        <v/>
      </c>
      <c r="BD281" s="30" t="str">
        <f t="shared" si="534"/>
        <v/>
      </c>
      <c r="BE281" s="30" t="str">
        <f t="shared" si="534"/>
        <v/>
      </c>
      <c r="BF281" s="30" t="str">
        <f t="shared" si="534"/>
        <v/>
      </c>
      <c r="BG281" s="30" t="str">
        <f t="shared" si="534"/>
        <v/>
      </c>
      <c r="BH281" s="30" t="str">
        <f t="shared" si="534"/>
        <v/>
      </c>
      <c r="BI281" s="30" t="str">
        <f t="shared" si="534"/>
        <v/>
      </c>
      <c r="BJ281" s="30" t="str">
        <f t="shared" si="534"/>
        <v/>
      </c>
      <c r="BK281" s="30" t="str">
        <f t="shared" si="534"/>
        <v/>
      </c>
      <c r="BL281" s="30" t="str">
        <f t="shared" si="534"/>
        <v/>
      </c>
      <c r="BM281" s="30" t="str">
        <f t="shared" si="534"/>
        <v/>
      </c>
      <c r="BN281" s="30" t="str">
        <f t="shared" si="534"/>
        <v/>
      </c>
      <c r="BO281" s="30" t="str">
        <f t="shared" si="534"/>
        <v/>
      </c>
      <c r="BP281" s="30" t="str">
        <f t="shared" si="534"/>
        <v/>
      </c>
      <c r="BQ281" s="30" t="str">
        <f t="shared" si="534"/>
        <v/>
      </c>
      <c r="BR281" s="30" t="str">
        <f t="shared" si="534"/>
        <v/>
      </c>
      <c r="BS281" s="30" t="str">
        <f t="shared" si="534"/>
        <v/>
      </c>
      <c r="BT281" s="30" t="str">
        <f t="shared" si="534"/>
        <v/>
      </c>
      <c r="BU281" s="30" t="str">
        <f t="shared" si="534"/>
        <v/>
      </c>
      <c r="BV281" s="30" t="str">
        <f t="shared" si="534"/>
        <v/>
      </c>
      <c r="BW281" s="30" t="str">
        <f t="shared" si="534"/>
        <v/>
      </c>
      <c r="BX281" s="30" t="str">
        <f t="shared" si="534"/>
        <v/>
      </c>
      <c r="BY281" s="30" t="str">
        <f t="shared" si="534"/>
        <v/>
      </c>
      <c r="BZ281" s="30" t="str">
        <f t="shared" si="534"/>
        <v/>
      </c>
    </row>
    <row r="282" spans="1:95" ht="19.5" customHeight="1">
      <c r="A282" s="136"/>
      <c r="B282" s="20" t="s">
        <v>9</v>
      </c>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0">
        <f>AH281+COUNTIF(C282:AG282,"○")-COUNTIF(C282:AG282,"✕")</f>
        <v>0</v>
      </c>
      <c r="AL282" s="6">
        <f>$AH282</f>
        <v>0</v>
      </c>
      <c r="AN282" s="6">
        <f>COUNTIF(C282:AG282,"○")</f>
        <v>0</v>
      </c>
      <c r="AO282" s="6">
        <f>COUNTIF(C282:AG282,"✕")</f>
        <v>0</v>
      </c>
      <c r="AU282" s="1" t="str">
        <f t="shared" ref="AU282:BY282" si="535">IF($AF$2="○",IF(C281="○",IF(C282="","○",IF(C282="○","確認","")),IF(C282="○","○",IF(C281="○","",IF(C282="✕","確認","")))),IF(C281="○",IF(C282="","",IF(C282="○","確認","")),IF(C281="○","",IF(C282="✕","確認",""))))</f>
        <v/>
      </c>
      <c r="AV282" s="1" t="str">
        <f t="shared" si="535"/>
        <v/>
      </c>
      <c r="AW282" s="1" t="str">
        <f t="shared" si="535"/>
        <v/>
      </c>
      <c r="AX282" s="1" t="str">
        <f t="shared" si="535"/>
        <v/>
      </c>
      <c r="AY282" s="1" t="str">
        <f t="shared" si="535"/>
        <v/>
      </c>
      <c r="AZ282" s="1" t="str">
        <f t="shared" si="535"/>
        <v/>
      </c>
      <c r="BA282" s="1" t="str">
        <f t="shared" si="535"/>
        <v/>
      </c>
      <c r="BB282" s="1" t="str">
        <f t="shared" si="535"/>
        <v/>
      </c>
      <c r="BC282" s="1" t="str">
        <f t="shared" si="535"/>
        <v/>
      </c>
      <c r="BD282" s="1" t="str">
        <f t="shared" si="535"/>
        <v/>
      </c>
      <c r="BE282" s="1" t="str">
        <f t="shared" si="535"/>
        <v/>
      </c>
      <c r="BF282" s="1" t="str">
        <f t="shared" si="535"/>
        <v/>
      </c>
      <c r="BG282" s="1" t="str">
        <f t="shared" si="535"/>
        <v/>
      </c>
      <c r="BH282" s="1" t="str">
        <f t="shared" si="535"/>
        <v/>
      </c>
      <c r="BI282" s="1" t="str">
        <f t="shared" si="535"/>
        <v/>
      </c>
      <c r="BJ282" s="1" t="str">
        <f t="shared" si="535"/>
        <v/>
      </c>
      <c r="BK282" s="1" t="str">
        <f t="shared" si="535"/>
        <v/>
      </c>
      <c r="BL282" s="1" t="str">
        <f t="shared" si="535"/>
        <v/>
      </c>
      <c r="BM282" s="1" t="str">
        <f t="shared" si="535"/>
        <v/>
      </c>
      <c r="BN282" s="1" t="str">
        <f t="shared" si="535"/>
        <v/>
      </c>
      <c r="BO282" s="1" t="str">
        <f t="shared" si="535"/>
        <v/>
      </c>
      <c r="BP282" s="1" t="str">
        <f t="shared" si="535"/>
        <v/>
      </c>
      <c r="BQ282" s="1" t="str">
        <f t="shared" si="535"/>
        <v/>
      </c>
      <c r="BR282" s="1" t="str">
        <f t="shared" si="535"/>
        <v/>
      </c>
      <c r="BS282" s="1" t="str">
        <f t="shared" si="535"/>
        <v/>
      </c>
      <c r="BT282" s="1" t="str">
        <f t="shared" si="535"/>
        <v/>
      </c>
      <c r="BU282" s="1" t="str">
        <f t="shared" si="535"/>
        <v/>
      </c>
      <c r="BV282" s="1" t="str">
        <f t="shared" si="535"/>
        <v/>
      </c>
      <c r="BW282" s="1" t="str">
        <f t="shared" si="535"/>
        <v/>
      </c>
      <c r="BX282" s="1" t="str">
        <f t="shared" si="535"/>
        <v/>
      </c>
      <c r="BY282" s="1" t="str">
        <f t="shared" si="535"/>
        <v/>
      </c>
    </row>
    <row r="283" spans="1:95" ht="19.5" customHeight="1">
      <c r="A283" s="137"/>
      <c r="B283" s="20" t="s">
        <v>2</v>
      </c>
      <c r="C283" s="23" t="str">
        <f t="shared" ref="C283:AG283" si="536">IF($AF$2="○",IF(C281="○",IF(C282="","○",IF(C282="○","確認","")),IF(C282="○","○",IF(C281="○","",IF(C282="✕","確認","")))),IF(C281="○",IF(C282="","",IF(C282="○","確認","")),IF(C281="○","",IF(C282="✕","確認",""))))</f>
        <v/>
      </c>
      <c r="D283" s="23" t="str">
        <f t="shared" si="536"/>
        <v/>
      </c>
      <c r="E283" s="23" t="str">
        <f t="shared" si="536"/>
        <v/>
      </c>
      <c r="F283" s="23" t="str">
        <f t="shared" si="536"/>
        <v/>
      </c>
      <c r="G283" s="23" t="str">
        <f t="shared" si="536"/>
        <v/>
      </c>
      <c r="H283" s="23" t="str">
        <f t="shared" si="536"/>
        <v/>
      </c>
      <c r="I283" s="23" t="str">
        <f t="shared" si="536"/>
        <v/>
      </c>
      <c r="J283" s="23" t="str">
        <f t="shared" si="536"/>
        <v/>
      </c>
      <c r="K283" s="23" t="str">
        <f t="shared" si="536"/>
        <v/>
      </c>
      <c r="L283" s="23" t="str">
        <f t="shared" si="536"/>
        <v/>
      </c>
      <c r="M283" s="23" t="str">
        <f t="shared" si="536"/>
        <v/>
      </c>
      <c r="N283" s="23" t="str">
        <f t="shared" si="536"/>
        <v/>
      </c>
      <c r="O283" s="23" t="str">
        <f t="shared" si="536"/>
        <v/>
      </c>
      <c r="P283" s="23" t="str">
        <f t="shared" si="536"/>
        <v/>
      </c>
      <c r="Q283" s="23" t="str">
        <f t="shared" si="536"/>
        <v/>
      </c>
      <c r="R283" s="23" t="str">
        <f t="shared" si="536"/>
        <v/>
      </c>
      <c r="S283" s="23" t="str">
        <f t="shared" si="536"/>
        <v/>
      </c>
      <c r="T283" s="23" t="str">
        <f t="shared" si="536"/>
        <v/>
      </c>
      <c r="U283" s="23" t="str">
        <f t="shared" si="536"/>
        <v/>
      </c>
      <c r="V283" s="23" t="str">
        <f t="shared" si="536"/>
        <v/>
      </c>
      <c r="W283" s="23" t="str">
        <f t="shared" si="536"/>
        <v/>
      </c>
      <c r="X283" s="23" t="str">
        <f t="shared" si="536"/>
        <v/>
      </c>
      <c r="Y283" s="23" t="str">
        <f t="shared" si="536"/>
        <v/>
      </c>
      <c r="Z283" s="23" t="str">
        <f t="shared" si="536"/>
        <v/>
      </c>
      <c r="AA283" s="23" t="str">
        <f t="shared" si="536"/>
        <v/>
      </c>
      <c r="AB283" s="23" t="str">
        <f t="shared" si="536"/>
        <v/>
      </c>
      <c r="AC283" s="23" t="str">
        <f t="shared" si="536"/>
        <v/>
      </c>
      <c r="AD283" s="23" t="str">
        <f t="shared" si="536"/>
        <v/>
      </c>
      <c r="AE283" s="23" t="str">
        <f t="shared" si="536"/>
        <v/>
      </c>
      <c r="AF283" s="23" t="str">
        <f t="shared" si="536"/>
        <v/>
      </c>
      <c r="AG283" s="23" t="str">
        <f t="shared" si="536"/>
        <v/>
      </c>
      <c r="AH283" s="20">
        <f t="shared" ref="AH283" si="537">COUNTIF(C283:AG283,"○")</f>
        <v>0</v>
      </c>
      <c r="AM283" s="6">
        <f>$AH283</f>
        <v>0</v>
      </c>
      <c r="AP283" s="6">
        <f>COUNTIF(C283:AG283,"確認")</f>
        <v>0</v>
      </c>
      <c r="AT283" s="6">
        <f>COUNTIF(AU283:BY283,"確認")</f>
        <v>0</v>
      </c>
      <c r="AU283" s="1" t="str">
        <f t="shared" ref="AU283:BY283" si="538">IF(AU282=C283,"","確認")</f>
        <v/>
      </c>
      <c r="AV283" s="1" t="str">
        <f t="shared" si="538"/>
        <v/>
      </c>
      <c r="AW283" s="1" t="str">
        <f t="shared" si="538"/>
        <v/>
      </c>
      <c r="AX283" s="1" t="str">
        <f t="shared" si="538"/>
        <v/>
      </c>
      <c r="AY283" s="1" t="str">
        <f t="shared" si="538"/>
        <v/>
      </c>
      <c r="AZ283" s="1" t="str">
        <f t="shared" si="538"/>
        <v/>
      </c>
      <c r="BA283" s="1" t="str">
        <f t="shared" si="538"/>
        <v/>
      </c>
      <c r="BB283" s="1" t="str">
        <f t="shared" si="538"/>
        <v/>
      </c>
      <c r="BC283" s="1" t="str">
        <f t="shared" si="538"/>
        <v/>
      </c>
      <c r="BD283" s="1" t="str">
        <f t="shared" si="538"/>
        <v/>
      </c>
      <c r="BE283" s="1" t="str">
        <f t="shared" si="538"/>
        <v/>
      </c>
      <c r="BF283" s="1" t="str">
        <f t="shared" si="538"/>
        <v/>
      </c>
      <c r="BG283" s="1" t="str">
        <f t="shared" si="538"/>
        <v/>
      </c>
      <c r="BH283" s="1" t="str">
        <f t="shared" si="538"/>
        <v/>
      </c>
      <c r="BI283" s="1" t="str">
        <f t="shared" si="538"/>
        <v/>
      </c>
      <c r="BJ283" s="1" t="str">
        <f t="shared" si="538"/>
        <v/>
      </c>
      <c r="BK283" s="1" t="str">
        <f t="shared" si="538"/>
        <v/>
      </c>
      <c r="BL283" s="1" t="str">
        <f t="shared" si="538"/>
        <v/>
      </c>
      <c r="BM283" s="1" t="str">
        <f t="shared" si="538"/>
        <v/>
      </c>
      <c r="BN283" s="1" t="str">
        <f t="shared" si="538"/>
        <v/>
      </c>
      <c r="BO283" s="1" t="str">
        <f t="shared" si="538"/>
        <v/>
      </c>
      <c r="BP283" s="1" t="str">
        <f t="shared" si="538"/>
        <v/>
      </c>
      <c r="BQ283" s="1" t="str">
        <f t="shared" si="538"/>
        <v/>
      </c>
      <c r="BR283" s="1" t="str">
        <f t="shared" si="538"/>
        <v/>
      </c>
      <c r="BS283" s="1" t="str">
        <f t="shared" si="538"/>
        <v/>
      </c>
      <c r="BT283" s="1" t="str">
        <f t="shared" si="538"/>
        <v/>
      </c>
      <c r="BU283" s="1" t="str">
        <f t="shared" si="538"/>
        <v/>
      </c>
      <c r="BV283" s="1" t="str">
        <f t="shared" si="538"/>
        <v/>
      </c>
      <c r="BW283" s="1" t="str">
        <f t="shared" si="538"/>
        <v/>
      </c>
      <c r="BX283" s="1" t="str">
        <f t="shared" si="538"/>
        <v/>
      </c>
      <c r="BY283" s="1" t="str">
        <f t="shared" si="538"/>
        <v/>
      </c>
      <c r="BZ283" s="1" t="str">
        <f t="shared" ref="BZ283" si="539">IF($AF$2="○",IF(AH281="○",IF(AH282="","○",IF(AH282="○","確認","")),IF(AH282="○","○",IF(AH281="○","",IF(AH282="✕","確認","")))),IF(AH281="○",IF(AH282="","",IF(AH282="○","確認","")),IF(AH281="○","",IF(AH282="✕","確認",""))))</f>
        <v/>
      </c>
    </row>
    <row r="284" spans="1:95" ht="19.5" customHeight="1">
      <c r="C284" s="129" t="str">
        <f>IF(AH280=0,"",B281)</f>
        <v/>
      </c>
      <c r="D284" s="129"/>
      <c r="E284" s="130" t="str">
        <f>IF(AH280=0,"","週休２日")</f>
        <v/>
      </c>
      <c r="F284" s="130"/>
      <c r="G284" s="130" t="str">
        <f>IF(AH280=0,"",IF(SUM(AQ278:AQ280)/AJ280&lt;0.285,IF(SUM(AQ278:AQ280)/AJ280&lt;=AH281/AH280,"達成","未達成"),IF(AH281/AJ280&gt;=SUM(AQ278:AQ280)/AJ280,"達成","未達成")))</f>
        <v/>
      </c>
      <c r="H284" s="130"/>
      <c r="I284" s="131" t="str">
        <f>IF(AH280=0,"","現場閉所率")</f>
        <v/>
      </c>
      <c r="J284" s="131"/>
      <c r="K284" s="132" t="str">
        <f>IF(AH280=0,"",IF(AH280=0,0,ROUNDDOWN(AH281/AH280,4)))</f>
        <v/>
      </c>
      <c r="L284" s="132"/>
      <c r="N284" s="129" t="str">
        <f>IF(AH280=0,"",B282)</f>
        <v/>
      </c>
      <c r="O284" s="129"/>
      <c r="P284" s="130" t="str">
        <f>IF(AH280=0,"","週休２日")</f>
        <v/>
      </c>
      <c r="Q284" s="130"/>
      <c r="R284" s="130" t="str">
        <f>IF(AH280=0,"",IF(SUM(AQ278:AQ280)/AJ280&lt;0.285,IF(SUM(AQ278:AQ280)/AJ280&lt;=AH282/AH280,"達成","未達成"),IF(AH282/AJ280&gt;=SUM(AQ278:AQ280)/AJ280,"達成","未達成")))</f>
        <v/>
      </c>
      <c r="S284" s="130"/>
      <c r="T284" s="131" t="str">
        <f>IF(AH280=0,"","現場閉所率")</f>
        <v/>
      </c>
      <c r="U284" s="131"/>
      <c r="V284" s="132" t="str">
        <f>IF(AH280=0,"",IF(AH280=0,0,ROUNDDOWN(AH282/AH280,4)))</f>
        <v/>
      </c>
      <c r="W284" s="132"/>
      <c r="X284" s="25"/>
      <c r="Y284" s="129" t="str">
        <f>IF($AF$2="○",IF(AH280=0,"",B283),"")</f>
        <v/>
      </c>
      <c r="Z284" s="129"/>
      <c r="AA284" s="130" t="str">
        <f>IF($AF$2="○",IF(AH280=0,"","週休２日"),"")</f>
        <v/>
      </c>
      <c r="AB284" s="130"/>
      <c r="AC284" s="130" t="str">
        <f>IF($AF$2="○",IF(AH280=0,"",IF(SUM(AQ278:AQ280)/AJ280&lt;0.285,IF(SUM(AQ278:AQ280)/AJ280&lt;=AH283/AH280,"達成","未達成"),IF(AH283/AJ280&gt;=SUM(AQ278:AQ280)/AJ280,"達成","未達成"))),"")</f>
        <v/>
      </c>
      <c r="AD284" s="130"/>
      <c r="AE284" s="131" t="str">
        <f>IF($AF$2="○",IF(AH280=0,"","現場閉所率"),"")</f>
        <v/>
      </c>
      <c r="AF284" s="131"/>
      <c r="AG284" s="132" t="str">
        <f>IF($AF$2="○",IF(AH280=0,"",IF(AH280=0,0,ROUNDDOWN(AH283/AH280,4))),"")</f>
        <v/>
      </c>
      <c r="AH284" s="132"/>
      <c r="AQ284" s="24" t="str">
        <f>IF($AF$2="○",AC284,R284)</f>
        <v/>
      </c>
      <c r="AR284" s="24"/>
      <c r="AT284" s="1" t="str">
        <f>IF(AH280&lt;=0,"",IF((SUM(AQ278:AQ280)/AJ280)&lt;=AH282/AH280,"達成","未達成"))</f>
        <v/>
      </c>
    </row>
    <row r="285" spans="1:95" ht="19.5" customHeight="1">
      <c r="A285" s="101" t="str">
        <f t="shared" ref="A285" si="540">IF(MAX(C278:AG278)=$AE$3,"",IF(MAX(C278:AG278)=0,"",MAX(C278:AG278)+1))</f>
        <v/>
      </c>
      <c r="B285" s="101"/>
      <c r="S285" s="102" t="str">
        <f>IF(COUNTIF(C291:AG291,"確認")&gt;0,"入力確認",IF(AH288=0,IF(SUM(AH289:AH291)=0,"","入力確認"),IF($AF$2="",IF(COUNTIF(C291:AG291,"○")+COUNTIF(C291:AG291,"✕")=0,"","現場閉所 実績表に切替必要"),IF(AT291=0,"","変更手続き確認"))))</f>
        <v/>
      </c>
      <c r="T285" s="102"/>
      <c r="U285" s="102"/>
      <c r="V285" s="102"/>
      <c r="W285" s="102"/>
      <c r="X285" s="102"/>
      <c r="Y285" s="102"/>
      <c r="Z285" s="102"/>
      <c r="AA285" s="133" t="s">
        <v>30</v>
      </c>
      <c r="AB285" s="133"/>
      <c r="AC285" s="133"/>
      <c r="AD285" s="133"/>
      <c r="AE285" s="29" t="str">
        <f t="shared" ref="AE285" si="541">$AQ$7</f>
        <v>土</v>
      </c>
      <c r="AF285" s="29" t="str">
        <f t="shared" ref="AF285" si="542">$AQ$8</f>
        <v>日</v>
      </c>
      <c r="AG285" s="26">
        <f t="shared" ref="AG285" si="543">$AQ$6</f>
        <v>0</v>
      </c>
      <c r="AL285" s="14"/>
      <c r="AM285" s="14"/>
      <c r="AN285" s="14"/>
      <c r="AO285" s="14"/>
      <c r="AP285" s="14"/>
      <c r="AQ285" s="14"/>
    </row>
    <row r="286" spans="1:95" ht="19.5" customHeight="1">
      <c r="A286" s="105" t="s">
        <v>20</v>
      </c>
      <c r="B286" s="106"/>
      <c r="C286" s="15" t="str">
        <f>IF($AE$3&lt;A285,"",A285)</f>
        <v/>
      </c>
      <c r="D286" s="15" t="str">
        <f t="shared" ref="D286:G286" si="544">IF($AE$3&lt;=C286,"",IF(MONTH(C286+1)=MONTH(C286),(C286+1),""))</f>
        <v/>
      </c>
      <c r="E286" s="15" t="str">
        <f t="shared" si="544"/>
        <v/>
      </c>
      <c r="F286" s="15" t="str">
        <f t="shared" si="544"/>
        <v/>
      </c>
      <c r="G286" s="15" t="str">
        <f t="shared" si="544"/>
        <v/>
      </c>
      <c r="H286" s="15" t="str">
        <f>IF($AE$3&lt;=G286,"",IF(MONTH(G286+1)=MONTH(G286),(G286+1),""))</f>
        <v/>
      </c>
      <c r="I286" s="15" t="str">
        <f t="shared" ref="I286:AG286" si="545">IF($AE$3&lt;=H286,"",IF(MONTH(H286+1)=MONTH(H286),(H286+1),""))</f>
        <v/>
      </c>
      <c r="J286" s="15" t="str">
        <f t="shared" si="545"/>
        <v/>
      </c>
      <c r="K286" s="15" t="str">
        <f t="shared" si="545"/>
        <v/>
      </c>
      <c r="L286" s="15" t="str">
        <f t="shared" si="545"/>
        <v/>
      </c>
      <c r="M286" s="15" t="str">
        <f t="shared" si="545"/>
        <v/>
      </c>
      <c r="N286" s="15" t="str">
        <f t="shared" si="545"/>
        <v/>
      </c>
      <c r="O286" s="15" t="str">
        <f t="shared" si="545"/>
        <v/>
      </c>
      <c r="P286" s="15" t="str">
        <f t="shared" si="545"/>
        <v/>
      </c>
      <c r="Q286" s="15" t="str">
        <f t="shared" si="545"/>
        <v/>
      </c>
      <c r="R286" s="15" t="str">
        <f t="shared" si="545"/>
        <v/>
      </c>
      <c r="S286" s="15" t="str">
        <f t="shared" si="545"/>
        <v/>
      </c>
      <c r="T286" s="15" t="str">
        <f t="shared" si="545"/>
        <v/>
      </c>
      <c r="U286" s="15" t="str">
        <f t="shared" si="545"/>
        <v/>
      </c>
      <c r="V286" s="15" t="str">
        <f t="shared" si="545"/>
        <v/>
      </c>
      <c r="W286" s="15" t="str">
        <f t="shared" si="545"/>
        <v/>
      </c>
      <c r="X286" s="15" t="str">
        <f t="shared" si="545"/>
        <v/>
      </c>
      <c r="Y286" s="15" t="str">
        <f t="shared" si="545"/>
        <v/>
      </c>
      <c r="Z286" s="15" t="str">
        <f t="shared" si="545"/>
        <v/>
      </c>
      <c r="AA286" s="15" t="str">
        <f t="shared" si="545"/>
        <v/>
      </c>
      <c r="AB286" s="15" t="str">
        <f t="shared" si="545"/>
        <v/>
      </c>
      <c r="AC286" s="15" t="str">
        <f t="shared" si="545"/>
        <v/>
      </c>
      <c r="AD286" s="15" t="str">
        <f t="shared" si="545"/>
        <v/>
      </c>
      <c r="AE286" s="15" t="str">
        <f t="shared" si="545"/>
        <v/>
      </c>
      <c r="AF286" s="15" t="str">
        <f t="shared" si="545"/>
        <v/>
      </c>
      <c r="AG286" s="15" t="str">
        <f t="shared" si="545"/>
        <v/>
      </c>
      <c r="AH286" s="107" t="s">
        <v>27</v>
      </c>
      <c r="AK286" s="16"/>
      <c r="AQ286" s="6">
        <f>COUNTIFS(C288:AG288,"○",C287:AG287,$AQ$7)</f>
        <v>0</v>
      </c>
      <c r="AT286" s="6">
        <v>1</v>
      </c>
      <c r="AU286" s="6">
        <v>2</v>
      </c>
      <c r="AV286" s="6">
        <v>3</v>
      </c>
      <c r="AW286" s="6">
        <v>4</v>
      </c>
      <c r="AX286" s="6">
        <v>5</v>
      </c>
      <c r="AY286" s="6">
        <v>6</v>
      </c>
      <c r="AZ286" s="6">
        <v>7</v>
      </c>
      <c r="BA286" s="6">
        <v>8</v>
      </c>
      <c r="BB286" s="6">
        <v>9</v>
      </c>
      <c r="BC286" s="6">
        <v>10</v>
      </c>
      <c r="BD286" s="6">
        <v>11</v>
      </c>
      <c r="BE286" s="6">
        <v>12</v>
      </c>
      <c r="BF286" s="6">
        <v>13</v>
      </c>
      <c r="BG286" s="6">
        <v>14</v>
      </c>
      <c r="BH286" s="6">
        <v>15</v>
      </c>
      <c r="BI286" s="6">
        <v>16</v>
      </c>
      <c r="BJ286" s="6">
        <v>17</v>
      </c>
      <c r="BK286" s="6">
        <v>18</v>
      </c>
      <c r="BL286" s="6">
        <v>19</v>
      </c>
      <c r="BM286" s="6">
        <v>20</v>
      </c>
      <c r="BN286" s="6">
        <v>21</v>
      </c>
      <c r="BO286" s="6">
        <v>22</v>
      </c>
      <c r="BP286" s="6">
        <v>23</v>
      </c>
      <c r="BQ286" s="6">
        <v>24</v>
      </c>
      <c r="BR286" s="6">
        <v>25</v>
      </c>
      <c r="BS286" s="6">
        <v>26</v>
      </c>
      <c r="BT286" s="6">
        <v>27</v>
      </c>
      <c r="BU286" s="6">
        <v>28</v>
      </c>
      <c r="BV286" s="6">
        <v>29</v>
      </c>
      <c r="BW286" s="6">
        <v>30</v>
      </c>
      <c r="BX286" s="6">
        <v>31</v>
      </c>
      <c r="BY286" s="6">
        <v>32</v>
      </c>
      <c r="BZ286" s="6">
        <v>33</v>
      </c>
      <c r="CA286" s="6">
        <v>34</v>
      </c>
      <c r="CB286" s="6">
        <v>35</v>
      </c>
      <c r="CC286" s="6">
        <v>36</v>
      </c>
      <c r="CD286" s="6">
        <v>37</v>
      </c>
      <c r="CE286" s="6">
        <v>38</v>
      </c>
      <c r="CF286" s="6">
        <v>39</v>
      </c>
      <c r="CG286" s="6">
        <v>40</v>
      </c>
      <c r="CH286" s="6">
        <v>41</v>
      </c>
      <c r="CI286" s="6">
        <v>42</v>
      </c>
      <c r="CJ286" s="6">
        <v>43</v>
      </c>
      <c r="CK286" s="6">
        <v>44</v>
      </c>
      <c r="CL286" s="6">
        <v>45</v>
      </c>
      <c r="CM286" s="6">
        <v>46</v>
      </c>
      <c r="CN286" s="6">
        <v>47</v>
      </c>
      <c r="CO286" s="6">
        <v>48</v>
      </c>
      <c r="CP286" s="6">
        <v>49</v>
      </c>
      <c r="CQ286" s="6">
        <v>50</v>
      </c>
    </row>
    <row r="287" spans="1:95" ht="19.5" customHeight="1">
      <c r="A287" s="105" t="s">
        <v>28</v>
      </c>
      <c r="B287" s="106"/>
      <c r="C287" s="15" t="str">
        <f>IF(C286="","",TEXT(C286,"AAA"))</f>
        <v/>
      </c>
      <c r="D287" s="15" t="str">
        <f t="shared" ref="D287:AG287" si="546">IF(D286="","",TEXT(D286,"AAA"))</f>
        <v/>
      </c>
      <c r="E287" s="15" t="str">
        <f t="shared" si="546"/>
        <v/>
      </c>
      <c r="F287" s="15" t="str">
        <f t="shared" si="546"/>
        <v/>
      </c>
      <c r="G287" s="15" t="str">
        <f t="shared" si="546"/>
        <v/>
      </c>
      <c r="H287" s="15" t="str">
        <f t="shared" si="546"/>
        <v/>
      </c>
      <c r="I287" s="15" t="str">
        <f t="shared" si="546"/>
        <v/>
      </c>
      <c r="J287" s="15" t="str">
        <f t="shared" si="546"/>
        <v/>
      </c>
      <c r="K287" s="15" t="str">
        <f t="shared" si="546"/>
        <v/>
      </c>
      <c r="L287" s="15" t="str">
        <f t="shared" si="546"/>
        <v/>
      </c>
      <c r="M287" s="15" t="str">
        <f t="shared" si="546"/>
        <v/>
      </c>
      <c r="N287" s="15" t="str">
        <f t="shared" si="546"/>
        <v/>
      </c>
      <c r="O287" s="15" t="str">
        <f t="shared" si="546"/>
        <v/>
      </c>
      <c r="P287" s="15" t="str">
        <f t="shared" si="546"/>
        <v/>
      </c>
      <c r="Q287" s="15" t="str">
        <f t="shared" si="546"/>
        <v/>
      </c>
      <c r="R287" s="15" t="str">
        <f t="shared" si="546"/>
        <v/>
      </c>
      <c r="S287" s="15" t="str">
        <f t="shared" si="546"/>
        <v/>
      </c>
      <c r="T287" s="15" t="str">
        <f t="shared" si="546"/>
        <v/>
      </c>
      <c r="U287" s="15" t="str">
        <f t="shared" si="546"/>
        <v/>
      </c>
      <c r="V287" s="15" t="str">
        <f t="shared" si="546"/>
        <v/>
      </c>
      <c r="W287" s="15" t="str">
        <f t="shared" si="546"/>
        <v/>
      </c>
      <c r="X287" s="15" t="str">
        <f t="shared" si="546"/>
        <v/>
      </c>
      <c r="Y287" s="15" t="str">
        <f t="shared" si="546"/>
        <v/>
      </c>
      <c r="Z287" s="15" t="str">
        <f t="shared" si="546"/>
        <v/>
      </c>
      <c r="AA287" s="15" t="str">
        <f t="shared" si="546"/>
        <v/>
      </c>
      <c r="AB287" s="15" t="str">
        <f t="shared" si="546"/>
        <v/>
      </c>
      <c r="AC287" s="15" t="str">
        <f t="shared" si="546"/>
        <v/>
      </c>
      <c r="AD287" s="15" t="str">
        <f t="shared" si="546"/>
        <v/>
      </c>
      <c r="AE287" s="15" t="str">
        <f t="shared" si="546"/>
        <v/>
      </c>
      <c r="AF287" s="15" t="str">
        <f t="shared" si="546"/>
        <v/>
      </c>
      <c r="AG287" s="15" t="str">
        <f t="shared" si="546"/>
        <v/>
      </c>
      <c r="AH287" s="108"/>
      <c r="AQ287" s="6">
        <f>COUNTIFS(C288:AG288,"○",C287:AG287,$AQ$8)</f>
        <v>0</v>
      </c>
      <c r="AT287" s="17" t="str">
        <f>IF($C286&gt;$E$6,"",IF(MAX($C286:$AG286)&lt;$E$6,"",$E$6))</f>
        <v/>
      </c>
      <c r="AU287" s="18" t="str">
        <f>IF($C286&gt;$H$6,"",IF(MAX($C286:$AG286)&lt;$H$6,"",$H$6))</f>
        <v/>
      </c>
      <c r="AV287" s="18" t="str">
        <f>IF($C286&gt;$K$6,"",IF(MAX($C286:$AG286)&lt;$K$6,"",$K$6))</f>
        <v/>
      </c>
      <c r="AW287" s="18" t="str">
        <f>IF($C286&gt;$N$6,"",IF(MAX($C286:$AG286)&lt;$N$6,"",$N$6))</f>
        <v/>
      </c>
      <c r="AX287" s="18" t="str">
        <f>IF($C286&gt;$Q$6,"",IF(MAX($C286:$AG286)&lt;$Q$6,"",$Q$6))</f>
        <v/>
      </c>
      <c r="AY287" s="18" t="str">
        <f>IF($C286&gt;$T$6,"",IF(MAX($C286:$AG286)&lt;$T$6,"",$T$6))</f>
        <v/>
      </c>
      <c r="AZ287" s="18" t="str">
        <f>IF($C286&gt;$W$6,"",IF(MAX($C286:$AG286)&lt;$W$6,"",$W$6))</f>
        <v/>
      </c>
      <c r="BA287" s="18" t="str">
        <f>IF($C286&gt;$Z$6,"",IF(MAX($C286:$AG286)&lt;$Z$6,"",$Z$6))</f>
        <v/>
      </c>
      <c r="BB287" s="18" t="str">
        <f>IF($C286&gt;$AC$6,"",IF(MAX($C286:$AG286)&lt;$AC$6,"",$AC$6))</f>
        <v/>
      </c>
      <c r="BC287" s="18">
        <f>IF($C286&gt;$AF$6,"",IF(MAX($C286:$AG286)&lt;$AF$6,"",$AF$6))</f>
        <v>0</v>
      </c>
      <c r="BD287" s="18">
        <f>IF($C286&gt;$E$7,"",IF(MAX($C286:$AG286)&lt;$E$7,"",$E$7))</f>
        <v>0</v>
      </c>
      <c r="BE287" s="18">
        <f>IF($C286&gt;$H$7,"",IF(MAX($C286:$AG286)&lt;$H$7,"",$H$7))</f>
        <v>0</v>
      </c>
      <c r="BF287" s="18">
        <f>IF($C286&gt;$K$7,"",IF(MAX($C286:$AG286)&lt;$K$7,"",$K$7))</f>
        <v>0</v>
      </c>
      <c r="BG287" s="18">
        <f>IF($C286&gt;$N$7,"",IF(MAX($C286:$AG286)&lt;$N$7,"",$N$7))</f>
        <v>0</v>
      </c>
      <c r="BH287" s="18">
        <f>IF($C286&gt;$Q$7,"",IF(MAX($C286:$AG286)&lt;$Q$7,"",$Q$7))</f>
        <v>0</v>
      </c>
      <c r="BI287" s="18">
        <f>IF($C286&gt;$T$7,"",IF(MAX($C286:$AG286)&lt;$T$7,"",$T$7))</f>
        <v>0</v>
      </c>
      <c r="BJ287" s="18">
        <f>IF($C286&gt;$W$7,"",IF(MAX($C286:$AG286)&lt;$W$7,"",$W$7))</f>
        <v>0</v>
      </c>
      <c r="BK287" s="18">
        <f>IF($C286&gt;$Z$7,"",IF(MAX($C286:$AG286)&lt;$Z$7,"",$Z$7))</f>
        <v>0</v>
      </c>
      <c r="BL287" s="18">
        <f>IF($C286&gt;$AC$7,"",IF(MAX($C286:$AG286)&lt;$AC$7,"",$AC$7))</f>
        <v>0</v>
      </c>
      <c r="BM287" s="18">
        <f>IF($C286&gt;$AF$7,"",IF(MAX($C286:$AG286)&lt;$AF$7,"",$AF$7))</f>
        <v>0</v>
      </c>
      <c r="BN287" s="18">
        <f>IF($C286&gt;$E$8,"",IF(MAX($C286:$AG286)&lt;$E$8,"",$E$8))</f>
        <v>0</v>
      </c>
      <c r="BO287" s="18">
        <f>IF($C286&gt;$H$8,"",IF(MAX($C286:$AG286)&lt;$H$8,"",$H$8))</f>
        <v>0</v>
      </c>
      <c r="BP287" s="18">
        <f>IF($C286&gt;$K$8,"",IF(MAX($C286:$AG286)&lt;$K$8,"",$K$8))</f>
        <v>0</v>
      </c>
      <c r="BQ287" s="18">
        <f>IF($C286&gt;$N$8,"",IF(MAX($C286:$AG286)&lt;$N$8,"",$N$8))</f>
        <v>0</v>
      </c>
      <c r="BR287" s="18">
        <f>IF($C286&gt;$Q$8,"",IF(MAX($C286:$AG286)&lt;$Q$8,"",$Q$8))</f>
        <v>0</v>
      </c>
      <c r="BS287" s="18">
        <f>IF($C286&gt;$T$8,"",IF(MAX($C286:$AG286)&lt;$T$8,"",$T$8))</f>
        <v>0</v>
      </c>
      <c r="BT287" s="18">
        <f>IF($C286&gt;$W$8,"",IF(MAX($C286:$AG286)&lt;$W$8,"",$W$8))</f>
        <v>0</v>
      </c>
      <c r="BU287" s="18">
        <f>IF($C286&gt;$Z$8,"",IF(MAX($C286:$AG286)&lt;$Z$8,"",$Z$8))</f>
        <v>0</v>
      </c>
      <c r="BV287" s="18">
        <f>IF($C286&gt;$AC$8,"",IF(MAX($C286:$AG286)&lt;$AC$8,"",$AC$8))</f>
        <v>0</v>
      </c>
      <c r="BW287" s="18">
        <f>IF($C286&gt;$AF$8,"",IF(MAX($C286:$AG286)&lt;$AF$8,"",$AF$8))</f>
        <v>0</v>
      </c>
      <c r="BX287" s="18">
        <f>IF($C286&gt;$E$9,"",IF(MAX($C286:$AG286)&lt;$E$9,"",$E$9))</f>
        <v>0</v>
      </c>
      <c r="BY287" s="18">
        <f>IF($C286&gt;$H$9,"",IF(MAX($C286:$AG286)&lt;$H$9,"",$H$9))</f>
        <v>0</v>
      </c>
      <c r="BZ287" s="18">
        <f>IF($C286&gt;$K$9,"",IF(MAX($C286:$AG286)&lt;$K$9,"",$K$9))</f>
        <v>0</v>
      </c>
      <c r="CA287" s="18">
        <f>IF($C286&gt;$N$9,"",IF(MAX($C286:$AG286)&lt;$N$9,"",$N$9))</f>
        <v>0</v>
      </c>
      <c r="CB287" s="18">
        <f>IF($C286&gt;$Q$9,"",IF(MAX($C286:$AG286)&lt;$Q$9,"",$Q$9))</f>
        <v>0</v>
      </c>
      <c r="CC287" s="18">
        <f>IF($C286&gt;$T$9,"",IF(MAX($C286:$AG286)&lt;$T$9,"",$T$9))</f>
        <v>0</v>
      </c>
      <c r="CD287" s="18">
        <f>IF($C286&gt;$W$9,"",IF(MAX($C286:$AG286)&lt;$W$9,"",$W$9))</f>
        <v>0</v>
      </c>
      <c r="CE287" s="18">
        <f>IF($C286&gt;$Z$9,"",IF(MAX($C286:$AG286)&lt;$Z$9,"",$Z$9))</f>
        <v>0</v>
      </c>
      <c r="CF287" s="18">
        <f>IF($C286&gt;$AC$9,"",IF(MAX($C286:$AG286)&lt;$AC$9,"",$AC$9))</f>
        <v>0</v>
      </c>
      <c r="CG287" s="18">
        <f>IF($C286&gt;$AF$9,"",IF(MAX($C286:$AG286)&lt;$AF$9,"",$AF$9))</f>
        <v>0</v>
      </c>
      <c r="CH287" s="18">
        <f>IF($C286&gt;$E$10,"",IF(MAX($C286:$AG286)&lt;$E$10,"",$E$10))</f>
        <v>0</v>
      </c>
      <c r="CI287" s="18">
        <f>IF($C286&gt;$H$10,"",IF(MAX($C286:$AG286)&lt;$H$10,"",$H$10))</f>
        <v>0</v>
      </c>
      <c r="CJ287" s="18">
        <f>IF($C286&gt;$K$10,"",IF(MAX($C286:$AG286)&lt;$K$10,"",$K$10))</f>
        <v>0</v>
      </c>
      <c r="CK287" s="18">
        <f>IF($C286&gt;$N$10,"",IF(MAX($C286:$AG286)&lt;$N$10,"",$N$10))</f>
        <v>0</v>
      </c>
      <c r="CL287" s="18">
        <f>IF($C286&gt;$Q$10,"",IF(MAX($C286:$AG286)&lt;$Q$10,"",$Q$10))</f>
        <v>0</v>
      </c>
      <c r="CM287" s="18">
        <f>IF($C286&gt;$T$10,"",IF(MAX($C286:$AG286)&lt;$T$10,"",$T$10))</f>
        <v>0</v>
      </c>
      <c r="CN287" s="18">
        <f>IF($C286&gt;$W$10,"",IF(MAX($C286:$AG286)&lt;$W$10,"",$W$10))</f>
        <v>0</v>
      </c>
      <c r="CO287" s="18">
        <f>IF($C286&gt;$Z$10,"",IF(MAX($C286:$AG286)&lt;$Z$10,"",$Z$10))</f>
        <v>0</v>
      </c>
      <c r="CP287" s="18">
        <f>IF($C286&gt;$AC$10,"",IF(MAX($C286:$AG286)&lt;$AC$10,"",$AC$10))</f>
        <v>0</v>
      </c>
      <c r="CQ287" s="19">
        <f>IF($C286&gt;$AF$10,"",IF(MAX($C286:$AG286)&lt;$AF$10,"",$AF$10))</f>
        <v>0</v>
      </c>
    </row>
    <row r="288" spans="1:95" ht="19.5" customHeight="1">
      <c r="A288" s="134" t="s">
        <v>7</v>
      </c>
      <c r="B288" s="135"/>
      <c r="C288" s="20" t="str">
        <f t="shared" ref="C288:AG288" si="547">IF(C286="","",IF($D$5&lt;=C286,IF($L$5&gt;=C286,IF(COUNT(MATCH(C286,$AT287:$CQ287,0))&gt;0,"","○"),""),""))</f>
        <v/>
      </c>
      <c r="D288" s="20" t="str">
        <f t="shared" si="547"/>
        <v/>
      </c>
      <c r="E288" s="20" t="str">
        <f t="shared" si="547"/>
        <v/>
      </c>
      <c r="F288" s="20" t="str">
        <f t="shared" si="547"/>
        <v/>
      </c>
      <c r="G288" s="20" t="str">
        <f t="shared" si="547"/>
        <v/>
      </c>
      <c r="H288" s="20" t="str">
        <f t="shared" si="547"/>
        <v/>
      </c>
      <c r="I288" s="20" t="str">
        <f t="shared" si="547"/>
        <v/>
      </c>
      <c r="J288" s="20" t="str">
        <f t="shared" si="547"/>
        <v/>
      </c>
      <c r="K288" s="20" t="str">
        <f t="shared" si="547"/>
        <v/>
      </c>
      <c r="L288" s="20" t="str">
        <f t="shared" si="547"/>
        <v/>
      </c>
      <c r="M288" s="20" t="str">
        <f t="shared" si="547"/>
        <v/>
      </c>
      <c r="N288" s="20" t="str">
        <f t="shared" si="547"/>
        <v/>
      </c>
      <c r="O288" s="20" t="str">
        <f t="shared" si="547"/>
        <v/>
      </c>
      <c r="P288" s="20" t="str">
        <f t="shared" si="547"/>
        <v/>
      </c>
      <c r="Q288" s="20" t="str">
        <f t="shared" si="547"/>
        <v/>
      </c>
      <c r="R288" s="20" t="str">
        <f t="shared" si="547"/>
        <v/>
      </c>
      <c r="S288" s="20" t="str">
        <f t="shared" si="547"/>
        <v/>
      </c>
      <c r="T288" s="20" t="str">
        <f t="shared" si="547"/>
        <v/>
      </c>
      <c r="U288" s="20" t="str">
        <f t="shared" si="547"/>
        <v/>
      </c>
      <c r="V288" s="20" t="str">
        <f t="shared" si="547"/>
        <v/>
      </c>
      <c r="W288" s="20" t="str">
        <f t="shared" si="547"/>
        <v/>
      </c>
      <c r="X288" s="20" t="str">
        <f t="shared" si="547"/>
        <v/>
      </c>
      <c r="Y288" s="20" t="str">
        <f t="shared" si="547"/>
        <v/>
      </c>
      <c r="Z288" s="20" t="str">
        <f t="shared" si="547"/>
        <v/>
      </c>
      <c r="AA288" s="20" t="str">
        <f t="shared" si="547"/>
        <v/>
      </c>
      <c r="AB288" s="20" t="str">
        <f t="shared" si="547"/>
        <v/>
      </c>
      <c r="AC288" s="20" t="str">
        <f t="shared" si="547"/>
        <v/>
      </c>
      <c r="AD288" s="20" t="str">
        <f t="shared" si="547"/>
        <v/>
      </c>
      <c r="AE288" s="20" t="str">
        <f t="shared" si="547"/>
        <v/>
      </c>
      <c r="AF288" s="20" t="str">
        <f t="shared" si="547"/>
        <v/>
      </c>
      <c r="AG288" s="20" t="str">
        <f t="shared" si="547"/>
        <v/>
      </c>
      <c r="AH288" s="20">
        <f>COUNTIF(C288:AG288,"○")</f>
        <v>0</v>
      </c>
      <c r="AJ288" s="6">
        <f>$AH288</f>
        <v>0</v>
      </c>
      <c r="AK288" s="21"/>
      <c r="AQ288" s="6">
        <f>COUNTIFS(C288:AG288,"○",C287:AG287,$AQ$6)</f>
        <v>0</v>
      </c>
      <c r="AR288" s="6" t="str">
        <f>IF(AH288=0,"",IF(SUM(AQ286:AQ288)/AJ288&lt;0.285,SUM(AQ286:AQ288)/AJ288*AJ288,ROUNDUP(AH288*0.285,0)))</f>
        <v/>
      </c>
      <c r="BY288" s="22"/>
      <c r="BZ288" s="22"/>
    </row>
    <row r="289" spans="1:95" ht="19.5" customHeight="1">
      <c r="A289" s="36" t="s">
        <v>29</v>
      </c>
      <c r="B289" s="20" t="s">
        <v>8</v>
      </c>
      <c r="C289" s="23" t="str">
        <f t="shared" ref="C289:AG289" si="548">IF(C288="","",IF(C287=$AE285,"○",IF(C287=$AF285,"○",IF(C287=$AG285,"○",""))))</f>
        <v/>
      </c>
      <c r="D289" s="23" t="str">
        <f t="shared" si="548"/>
        <v/>
      </c>
      <c r="E289" s="23" t="str">
        <f t="shared" si="548"/>
        <v/>
      </c>
      <c r="F289" s="23" t="str">
        <f t="shared" si="548"/>
        <v/>
      </c>
      <c r="G289" s="23" t="str">
        <f t="shared" si="548"/>
        <v/>
      </c>
      <c r="H289" s="23" t="str">
        <f t="shared" si="548"/>
        <v/>
      </c>
      <c r="I289" s="23" t="str">
        <f t="shared" si="548"/>
        <v/>
      </c>
      <c r="J289" s="23" t="str">
        <f t="shared" si="548"/>
        <v/>
      </c>
      <c r="K289" s="23" t="str">
        <f t="shared" si="548"/>
        <v/>
      </c>
      <c r="L289" s="23" t="str">
        <f t="shared" si="548"/>
        <v/>
      </c>
      <c r="M289" s="23" t="str">
        <f t="shared" si="548"/>
        <v/>
      </c>
      <c r="N289" s="23" t="str">
        <f t="shared" si="548"/>
        <v/>
      </c>
      <c r="O289" s="23" t="str">
        <f t="shared" si="548"/>
        <v/>
      </c>
      <c r="P289" s="23" t="str">
        <f t="shared" si="548"/>
        <v/>
      </c>
      <c r="Q289" s="23" t="str">
        <f t="shared" si="548"/>
        <v/>
      </c>
      <c r="R289" s="23" t="str">
        <f t="shared" si="548"/>
        <v/>
      </c>
      <c r="S289" s="23" t="str">
        <f t="shared" si="548"/>
        <v/>
      </c>
      <c r="T289" s="23" t="str">
        <f t="shared" si="548"/>
        <v/>
      </c>
      <c r="U289" s="23" t="str">
        <f t="shared" si="548"/>
        <v/>
      </c>
      <c r="V289" s="23" t="str">
        <f t="shared" si="548"/>
        <v/>
      </c>
      <c r="W289" s="23" t="str">
        <f t="shared" si="548"/>
        <v/>
      </c>
      <c r="X289" s="23" t="str">
        <f t="shared" si="548"/>
        <v/>
      </c>
      <c r="Y289" s="23" t="str">
        <f t="shared" si="548"/>
        <v/>
      </c>
      <c r="Z289" s="23" t="str">
        <f t="shared" si="548"/>
        <v/>
      </c>
      <c r="AA289" s="23" t="str">
        <f t="shared" si="548"/>
        <v/>
      </c>
      <c r="AB289" s="23" t="str">
        <f t="shared" si="548"/>
        <v/>
      </c>
      <c r="AC289" s="23" t="str">
        <f t="shared" si="548"/>
        <v/>
      </c>
      <c r="AD289" s="23" t="str">
        <f t="shared" si="548"/>
        <v/>
      </c>
      <c r="AE289" s="23" t="str">
        <f t="shared" si="548"/>
        <v/>
      </c>
      <c r="AF289" s="23" t="str">
        <f t="shared" si="548"/>
        <v/>
      </c>
      <c r="AG289" s="23" t="str">
        <f t="shared" si="548"/>
        <v/>
      </c>
      <c r="AH289" s="20">
        <f t="shared" ref="AH289" si="549">COUNTIF(C289:AG289,"○")</f>
        <v>0</v>
      </c>
      <c r="AK289" s="6">
        <f>$AH289</f>
        <v>0</v>
      </c>
      <c r="AU289" s="30" t="str">
        <f>IF($AE$3&lt;A285,"",A285)</f>
        <v/>
      </c>
      <c r="AV289" s="30" t="str">
        <f t="shared" ref="AV289:BZ289" si="550">IF($AE$3&lt;=C286,"",IF(MONTH(C286+1)=MONTH(C286),(C286+1),""))</f>
        <v/>
      </c>
      <c r="AW289" s="30" t="str">
        <f t="shared" si="550"/>
        <v/>
      </c>
      <c r="AX289" s="30" t="str">
        <f t="shared" si="550"/>
        <v/>
      </c>
      <c r="AY289" s="30" t="str">
        <f t="shared" si="550"/>
        <v/>
      </c>
      <c r="AZ289" s="30" t="str">
        <f t="shared" si="550"/>
        <v/>
      </c>
      <c r="BA289" s="30" t="str">
        <f t="shared" si="550"/>
        <v/>
      </c>
      <c r="BB289" s="30" t="str">
        <f t="shared" si="550"/>
        <v/>
      </c>
      <c r="BC289" s="30" t="str">
        <f t="shared" si="550"/>
        <v/>
      </c>
      <c r="BD289" s="30" t="str">
        <f t="shared" si="550"/>
        <v/>
      </c>
      <c r="BE289" s="30" t="str">
        <f t="shared" si="550"/>
        <v/>
      </c>
      <c r="BF289" s="30" t="str">
        <f t="shared" si="550"/>
        <v/>
      </c>
      <c r="BG289" s="30" t="str">
        <f t="shared" si="550"/>
        <v/>
      </c>
      <c r="BH289" s="30" t="str">
        <f t="shared" si="550"/>
        <v/>
      </c>
      <c r="BI289" s="30" t="str">
        <f t="shared" si="550"/>
        <v/>
      </c>
      <c r="BJ289" s="30" t="str">
        <f t="shared" si="550"/>
        <v/>
      </c>
      <c r="BK289" s="30" t="str">
        <f t="shared" si="550"/>
        <v/>
      </c>
      <c r="BL289" s="30" t="str">
        <f t="shared" si="550"/>
        <v/>
      </c>
      <c r="BM289" s="30" t="str">
        <f t="shared" si="550"/>
        <v/>
      </c>
      <c r="BN289" s="30" t="str">
        <f t="shared" si="550"/>
        <v/>
      </c>
      <c r="BO289" s="30" t="str">
        <f t="shared" si="550"/>
        <v/>
      </c>
      <c r="BP289" s="30" t="str">
        <f t="shared" si="550"/>
        <v/>
      </c>
      <c r="BQ289" s="30" t="str">
        <f t="shared" si="550"/>
        <v/>
      </c>
      <c r="BR289" s="30" t="str">
        <f t="shared" si="550"/>
        <v/>
      </c>
      <c r="BS289" s="30" t="str">
        <f t="shared" si="550"/>
        <v/>
      </c>
      <c r="BT289" s="30" t="str">
        <f t="shared" si="550"/>
        <v/>
      </c>
      <c r="BU289" s="30" t="str">
        <f t="shared" si="550"/>
        <v/>
      </c>
      <c r="BV289" s="30" t="str">
        <f t="shared" si="550"/>
        <v/>
      </c>
      <c r="BW289" s="30" t="str">
        <f t="shared" si="550"/>
        <v/>
      </c>
      <c r="BX289" s="30" t="str">
        <f t="shared" si="550"/>
        <v/>
      </c>
      <c r="BY289" s="30" t="str">
        <f t="shared" si="550"/>
        <v/>
      </c>
      <c r="BZ289" s="30" t="str">
        <f t="shared" si="550"/>
        <v/>
      </c>
    </row>
    <row r="290" spans="1:95" ht="19.5" customHeight="1">
      <c r="A290" s="136"/>
      <c r="B290" s="20" t="s">
        <v>9</v>
      </c>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0">
        <f>AH289+COUNTIF(C290:AG290,"○")-COUNTIF(C290:AG290,"✕")</f>
        <v>0</v>
      </c>
      <c r="AL290" s="6">
        <f>$AH290</f>
        <v>0</v>
      </c>
      <c r="AN290" s="6">
        <f>COUNTIF(C290:AG290,"○")</f>
        <v>0</v>
      </c>
      <c r="AO290" s="6">
        <f>COUNTIF(C290:AG290,"✕")</f>
        <v>0</v>
      </c>
      <c r="AU290" s="1" t="str">
        <f t="shared" ref="AU290:BY290" si="551">IF($AF$2="○",IF(C289="○",IF(C290="","○",IF(C290="○","確認","")),IF(C290="○","○",IF(C289="○","",IF(C290="✕","確認","")))),IF(C289="○",IF(C290="","",IF(C290="○","確認","")),IF(C289="○","",IF(C290="✕","確認",""))))</f>
        <v/>
      </c>
      <c r="AV290" s="1" t="str">
        <f t="shared" si="551"/>
        <v/>
      </c>
      <c r="AW290" s="1" t="str">
        <f t="shared" si="551"/>
        <v/>
      </c>
      <c r="AX290" s="1" t="str">
        <f t="shared" si="551"/>
        <v/>
      </c>
      <c r="AY290" s="1" t="str">
        <f t="shared" si="551"/>
        <v/>
      </c>
      <c r="AZ290" s="1" t="str">
        <f t="shared" si="551"/>
        <v/>
      </c>
      <c r="BA290" s="1" t="str">
        <f t="shared" si="551"/>
        <v/>
      </c>
      <c r="BB290" s="1" t="str">
        <f t="shared" si="551"/>
        <v/>
      </c>
      <c r="BC290" s="1" t="str">
        <f t="shared" si="551"/>
        <v/>
      </c>
      <c r="BD290" s="1" t="str">
        <f t="shared" si="551"/>
        <v/>
      </c>
      <c r="BE290" s="1" t="str">
        <f t="shared" si="551"/>
        <v/>
      </c>
      <c r="BF290" s="1" t="str">
        <f t="shared" si="551"/>
        <v/>
      </c>
      <c r="BG290" s="1" t="str">
        <f t="shared" si="551"/>
        <v/>
      </c>
      <c r="BH290" s="1" t="str">
        <f t="shared" si="551"/>
        <v/>
      </c>
      <c r="BI290" s="1" t="str">
        <f t="shared" si="551"/>
        <v/>
      </c>
      <c r="BJ290" s="1" t="str">
        <f t="shared" si="551"/>
        <v/>
      </c>
      <c r="BK290" s="1" t="str">
        <f t="shared" si="551"/>
        <v/>
      </c>
      <c r="BL290" s="1" t="str">
        <f t="shared" si="551"/>
        <v/>
      </c>
      <c r="BM290" s="1" t="str">
        <f t="shared" si="551"/>
        <v/>
      </c>
      <c r="BN290" s="1" t="str">
        <f t="shared" si="551"/>
        <v/>
      </c>
      <c r="BO290" s="1" t="str">
        <f t="shared" si="551"/>
        <v/>
      </c>
      <c r="BP290" s="1" t="str">
        <f t="shared" si="551"/>
        <v/>
      </c>
      <c r="BQ290" s="1" t="str">
        <f t="shared" si="551"/>
        <v/>
      </c>
      <c r="BR290" s="1" t="str">
        <f t="shared" si="551"/>
        <v/>
      </c>
      <c r="BS290" s="1" t="str">
        <f t="shared" si="551"/>
        <v/>
      </c>
      <c r="BT290" s="1" t="str">
        <f t="shared" si="551"/>
        <v/>
      </c>
      <c r="BU290" s="1" t="str">
        <f t="shared" si="551"/>
        <v/>
      </c>
      <c r="BV290" s="1" t="str">
        <f t="shared" si="551"/>
        <v/>
      </c>
      <c r="BW290" s="1" t="str">
        <f t="shared" si="551"/>
        <v/>
      </c>
      <c r="BX290" s="1" t="str">
        <f t="shared" si="551"/>
        <v/>
      </c>
      <c r="BY290" s="1" t="str">
        <f t="shared" si="551"/>
        <v/>
      </c>
    </row>
    <row r="291" spans="1:95" ht="19.5" customHeight="1">
      <c r="A291" s="137"/>
      <c r="B291" s="20" t="s">
        <v>2</v>
      </c>
      <c r="C291" s="23" t="str">
        <f t="shared" ref="C291:AG291" si="552">IF($AF$2="○",IF(C289="○",IF(C290="","○",IF(C290="○","確認","")),IF(C290="○","○",IF(C289="○","",IF(C290="✕","確認","")))),IF(C289="○",IF(C290="","",IF(C290="○","確認","")),IF(C289="○","",IF(C290="✕","確認",""))))</f>
        <v/>
      </c>
      <c r="D291" s="23" t="str">
        <f t="shared" si="552"/>
        <v/>
      </c>
      <c r="E291" s="23" t="str">
        <f t="shared" si="552"/>
        <v/>
      </c>
      <c r="F291" s="23" t="str">
        <f t="shared" si="552"/>
        <v/>
      </c>
      <c r="G291" s="23" t="str">
        <f t="shared" si="552"/>
        <v/>
      </c>
      <c r="H291" s="23" t="str">
        <f t="shared" si="552"/>
        <v/>
      </c>
      <c r="I291" s="23" t="str">
        <f t="shared" si="552"/>
        <v/>
      </c>
      <c r="J291" s="23" t="str">
        <f t="shared" si="552"/>
        <v/>
      </c>
      <c r="K291" s="23" t="str">
        <f t="shared" si="552"/>
        <v/>
      </c>
      <c r="L291" s="23" t="str">
        <f t="shared" si="552"/>
        <v/>
      </c>
      <c r="M291" s="23" t="str">
        <f t="shared" si="552"/>
        <v/>
      </c>
      <c r="N291" s="23" t="str">
        <f t="shared" si="552"/>
        <v/>
      </c>
      <c r="O291" s="23" t="str">
        <f t="shared" si="552"/>
        <v/>
      </c>
      <c r="P291" s="23" t="str">
        <f t="shared" si="552"/>
        <v/>
      </c>
      <c r="Q291" s="23" t="str">
        <f t="shared" si="552"/>
        <v/>
      </c>
      <c r="R291" s="23" t="str">
        <f t="shared" si="552"/>
        <v/>
      </c>
      <c r="S291" s="23" t="str">
        <f t="shared" si="552"/>
        <v/>
      </c>
      <c r="T291" s="23" t="str">
        <f t="shared" si="552"/>
        <v/>
      </c>
      <c r="U291" s="23" t="str">
        <f t="shared" si="552"/>
        <v/>
      </c>
      <c r="V291" s="23" t="str">
        <f t="shared" si="552"/>
        <v/>
      </c>
      <c r="W291" s="23" t="str">
        <f t="shared" si="552"/>
        <v/>
      </c>
      <c r="X291" s="23" t="str">
        <f t="shared" si="552"/>
        <v/>
      </c>
      <c r="Y291" s="23" t="str">
        <f t="shared" si="552"/>
        <v/>
      </c>
      <c r="Z291" s="23" t="str">
        <f t="shared" si="552"/>
        <v/>
      </c>
      <c r="AA291" s="23" t="str">
        <f t="shared" si="552"/>
        <v/>
      </c>
      <c r="AB291" s="23" t="str">
        <f t="shared" si="552"/>
        <v/>
      </c>
      <c r="AC291" s="23" t="str">
        <f t="shared" si="552"/>
        <v/>
      </c>
      <c r="AD291" s="23" t="str">
        <f t="shared" si="552"/>
        <v/>
      </c>
      <c r="AE291" s="23" t="str">
        <f t="shared" si="552"/>
        <v/>
      </c>
      <c r="AF291" s="23" t="str">
        <f t="shared" si="552"/>
        <v/>
      </c>
      <c r="AG291" s="23" t="str">
        <f t="shared" si="552"/>
        <v/>
      </c>
      <c r="AH291" s="20">
        <f t="shared" ref="AH291" si="553">COUNTIF(C291:AG291,"○")</f>
        <v>0</v>
      </c>
      <c r="AM291" s="6">
        <f>$AH291</f>
        <v>0</v>
      </c>
      <c r="AP291" s="6">
        <f>COUNTIF(C291:AG291,"確認")</f>
        <v>0</v>
      </c>
      <c r="AT291" s="6">
        <f>COUNTIF(AU291:BY291,"確認")</f>
        <v>0</v>
      </c>
      <c r="AU291" s="1" t="str">
        <f t="shared" ref="AU291:BY291" si="554">IF(AU290=C291,"","確認")</f>
        <v/>
      </c>
      <c r="AV291" s="1" t="str">
        <f t="shared" si="554"/>
        <v/>
      </c>
      <c r="AW291" s="1" t="str">
        <f t="shared" si="554"/>
        <v/>
      </c>
      <c r="AX291" s="1" t="str">
        <f t="shared" si="554"/>
        <v/>
      </c>
      <c r="AY291" s="1" t="str">
        <f t="shared" si="554"/>
        <v/>
      </c>
      <c r="AZ291" s="1" t="str">
        <f t="shared" si="554"/>
        <v/>
      </c>
      <c r="BA291" s="1" t="str">
        <f t="shared" si="554"/>
        <v/>
      </c>
      <c r="BB291" s="1" t="str">
        <f t="shared" si="554"/>
        <v/>
      </c>
      <c r="BC291" s="1" t="str">
        <f t="shared" si="554"/>
        <v/>
      </c>
      <c r="BD291" s="1" t="str">
        <f t="shared" si="554"/>
        <v/>
      </c>
      <c r="BE291" s="1" t="str">
        <f t="shared" si="554"/>
        <v/>
      </c>
      <c r="BF291" s="1" t="str">
        <f t="shared" si="554"/>
        <v/>
      </c>
      <c r="BG291" s="1" t="str">
        <f t="shared" si="554"/>
        <v/>
      </c>
      <c r="BH291" s="1" t="str">
        <f t="shared" si="554"/>
        <v/>
      </c>
      <c r="BI291" s="1" t="str">
        <f t="shared" si="554"/>
        <v/>
      </c>
      <c r="BJ291" s="1" t="str">
        <f t="shared" si="554"/>
        <v/>
      </c>
      <c r="BK291" s="1" t="str">
        <f t="shared" si="554"/>
        <v/>
      </c>
      <c r="BL291" s="1" t="str">
        <f t="shared" si="554"/>
        <v/>
      </c>
      <c r="BM291" s="1" t="str">
        <f t="shared" si="554"/>
        <v/>
      </c>
      <c r="BN291" s="1" t="str">
        <f t="shared" si="554"/>
        <v/>
      </c>
      <c r="BO291" s="1" t="str">
        <f t="shared" si="554"/>
        <v/>
      </c>
      <c r="BP291" s="1" t="str">
        <f t="shared" si="554"/>
        <v/>
      </c>
      <c r="BQ291" s="1" t="str">
        <f t="shared" si="554"/>
        <v/>
      </c>
      <c r="BR291" s="1" t="str">
        <f t="shared" si="554"/>
        <v/>
      </c>
      <c r="BS291" s="1" t="str">
        <f t="shared" si="554"/>
        <v/>
      </c>
      <c r="BT291" s="1" t="str">
        <f t="shared" si="554"/>
        <v/>
      </c>
      <c r="BU291" s="1" t="str">
        <f t="shared" si="554"/>
        <v/>
      </c>
      <c r="BV291" s="1" t="str">
        <f t="shared" si="554"/>
        <v/>
      </c>
      <c r="BW291" s="1" t="str">
        <f t="shared" si="554"/>
        <v/>
      </c>
      <c r="BX291" s="1" t="str">
        <f t="shared" si="554"/>
        <v/>
      </c>
      <c r="BY291" s="1" t="str">
        <f t="shared" si="554"/>
        <v/>
      </c>
      <c r="BZ291" s="1" t="str">
        <f t="shared" ref="BZ291" si="555">IF($AF$2="○",IF(AH289="○",IF(AH290="","○",IF(AH290="○","確認","")),IF(AH290="○","○",IF(AH289="○","",IF(AH290="✕","確認","")))),IF(AH289="○",IF(AH290="","",IF(AH290="○","確認","")),IF(AH289="○","",IF(AH290="✕","確認",""))))</f>
        <v/>
      </c>
    </row>
    <row r="292" spans="1:95" ht="19.5" customHeight="1">
      <c r="C292" s="129" t="str">
        <f>IF(AH288=0,"",B289)</f>
        <v/>
      </c>
      <c r="D292" s="129"/>
      <c r="E292" s="130" t="str">
        <f>IF(AH288=0,"","週休２日")</f>
        <v/>
      </c>
      <c r="F292" s="130"/>
      <c r="G292" s="130" t="str">
        <f>IF(AH288=0,"",IF(SUM(AQ286:AQ288)/AJ288&lt;0.285,IF(SUM(AQ286:AQ288)/AJ288&lt;=AH289/AH288,"達成","未達成"),IF(AH289/AJ288&gt;=SUM(AQ286:AQ288)/AJ288,"達成","未達成")))</f>
        <v/>
      </c>
      <c r="H292" s="130"/>
      <c r="I292" s="131" t="str">
        <f>IF(AH288=0,"","現場閉所率")</f>
        <v/>
      </c>
      <c r="J292" s="131"/>
      <c r="K292" s="132" t="str">
        <f>IF(AH288=0,"",IF(AH288=0,0,ROUNDDOWN(AH289/AH288,4)))</f>
        <v/>
      </c>
      <c r="L292" s="132"/>
      <c r="N292" s="129" t="str">
        <f>IF(AH288=0,"",B290)</f>
        <v/>
      </c>
      <c r="O292" s="129"/>
      <c r="P292" s="130" t="str">
        <f>IF(AH288=0,"","週休２日")</f>
        <v/>
      </c>
      <c r="Q292" s="130"/>
      <c r="R292" s="130" t="str">
        <f>IF(AH288=0,"",IF(SUM(AQ286:AQ288)/AJ288&lt;0.285,IF(SUM(AQ286:AQ288)/AJ288&lt;=AH290/AH288,"達成","未達成"),IF(AH290/AJ288&gt;=SUM(AQ286:AQ288)/AJ288,"達成","未達成")))</f>
        <v/>
      </c>
      <c r="S292" s="130"/>
      <c r="T292" s="131" t="str">
        <f>IF(AH288=0,"","現場閉所率")</f>
        <v/>
      </c>
      <c r="U292" s="131"/>
      <c r="V292" s="132" t="str">
        <f>IF(AH288=0,"",IF(AH288=0,0,ROUNDDOWN(AH290/AH288,4)))</f>
        <v/>
      </c>
      <c r="W292" s="132"/>
      <c r="X292" s="25"/>
      <c r="Y292" s="129" t="str">
        <f>IF($AF$2="○",IF(AH288=0,"",B291),"")</f>
        <v/>
      </c>
      <c r="Z292" s="129"/>
      <c r="AA292" s="130" t="str">
        <f>IF($AF$2="○",IF(AH288=0,"","週休２日"),"")</f>
        <v/>
      </c>
      <c r="AB292" s="130"/>
      <c r="AC292" s="130" t="str">
        <f>IF($AF$2="○",IF(AH288=0,"",IF(SUM(AQ286:AQ288)/AJ288&lt;0.285,IF(SUM(AQ286:AQ288)/AJ288&lt;=AH291/AH288,"達成","未達成"),IF(AH291/AJ288&gt;=SUM(AQ286:AQ288)/AJ288,"達成","未達成"))),"")</f>
        <v/>
      </c>
      <c r="AD292" s="130"/>
      <c r="AE292" s="131" t="str">
        <f>IF($AF$2="○",IF(AH288=0,"","現場閉所率"),"")</f>
        <v/>
      </c>
      <c r="AF292" s="131"/>
      <c r="AG292" s="132" t="str">
        <f>IF($AF$2="○",IF(AH288=0,"",IF(AH288=0,0,ROUNDDOWN(AH291/AH288,4))),"")</f>
        <v/>
      </c>
      <c r="AH292" s="132"/>
      <c r="AQ292" s="24" t="str">
        <f>IF($AF$2="○",AC292,R292)</f>
        <v/>
      </c>
      <c r="AR292" s="24"/>
      <c r="AT292" s="1" t="str">
        <f>IF(AH288&lt;=0,"",IF((SUM(AQ286:AQ288)/AJ288)&lt;=AH290/AH288,"達成","未達成"))</f>
        <v/>
      </c>
    </row>
    <row r="293" spans="1:95" ht="19.5" customHeight="1">
      <c r="A293" s="101" t="str">
        <f t="shared" ref="A293" si="556">IF(MAX(C286:AG286)=$AE$3,"",IF(MAX(C286:AG286)=0,"",MAX(C286:AG286)+1))</f>
        <v/>
      </c>
      <c r="B293" s="101"/>
      <c r="S293" s="102" t="str">
        <f>IF(COUNTIF(C299:AG299,"確認")&gt;0,"入力確認",IF(AH296=0,IF(SUM(AH297:AH299)=0,"","入力確認"),IF($AF$2="",IF(COUNTIF(C299:AG299,"○")+COUNTIF(C299:AG299,"✕")=0,"","現場閉所 実績表に切替必要"),IF(AT299=0,"","変更手続き確認"))))</f>
        <v/>
      </c>
      <c r="T293" s="102"/>
      <c r="U293" s="102"/>
      <c r="V293" s="102"/>
      <c r="W293" s="102"/>
      <c r="X293" s="102"/>
      <c r="Y293" s="102"/>
      <c r="Z293" s="102"/>
      <c r="AA293" s="133" t="s">
        <v>30</v>
      </c>
      <c r="AB293" s="133"/>
      <c r="AC293" s="133"/>
      <c r="AD293" s="133"/>
      <c r="AE293" s="29" t="str">
        <f t="shared" ref="AE293" si="557">$AQ$7</f>
        <v>土</v>
      </c>
      <c r="AF293" s="29" t="str">
        <f t="shared" ref="AF293" si="558">$AQ$8</f>
        <v>日</v>
      </c>
      <c r="AG293" s="26">
        <f t="shared" ref="AG293" si="559">$AQ$6</f>
        <v>0</v>
      </c>
      <c r="AL293" s="14"/>
      <c r="AM293" s="14"/>
      <c r="AN293" s="14"/>
      <c r="AO293" s="14"/>
      <c r="AP293" s="14"/>
      <c r="AQ293" s="14"/>
    </row>
    <row r="294" spans="1:95" ht="19.5" customHeight="1">
      <c r="A294" s="105" t="s">
        <v>20</v>
      </c>
      <c r="B294" s="106"/>
      <c r="C294" s="15" t="str">
        <f>IF($AE$3&lt;A293,"",A293)</f>
        <v/>
      </c>
      <c r="D294" s="15" t="str">
        <f t="shared" ref="D294:G294" si="560">IF($AE$3&lt;=C294,"",IF(MONTH(C294+1)=MONTH(C294),(C294+1),""))</f>
        <v/>
      </c>
      <c r="E294" s="15" t="str">
        <f t="shared" si="560"/>
        <v/>
      </c>
      <c r="F294" s="15" t="str">
        <f t="shared" si="560"/>
        <v/>
      </c>
      <c r="G294" s="15" t="str">
        <f t="shared" si="560"/>
        <v/>
      </c>
      <c r="H294" s="15" t="str">
        <f>IF($AE$3&lt;=G294,"",IF(MONTH(G294+1)=MONTH(G294),(G294+1),""))</f>
        <v/>
      </c>
      <c r="I294" s="15" t="str">
        <f t="shared" ref="I294:AG294" si="561">IF($AE$3&lt;=H294,"",IF(MONTH(H294+1)=MONTH(H294),(H294+1),""))</f>
        <v/>
      </c>
      <c r="J294" s="15" t="str">
        <f t="shared" si="561"/>
        <v/>
      </c>
      <c r="K294" s="15" t="str">
        <f t="shared" si="561"/>
        <v/>
      </c>
      <c r="L294" s="15" t="str">
        <f t="shared" si="561"/>
        <v/>
      </c>
      <c r="M294" s="15" t="str">
        <f t="shared" si="561"/>
        <v/>
      </c>
      <c r="N294" s="15" t="str">
        <f t="shared" si="561"/>
        <v/>
      </c>
      <c r="O294" s="15" t="str">
        <f t="shared" si="561"/>
        <v/>
      </c>
      <c r="P294" s="15" t="str">
        <f t="shared" si="561"/>
        <v/>
      </c>
      <c r="Q294" s="15" t="str">
        <f t="shared" si="561"/>
        <v/>
      </c>
      <c r="R294" s="15" t="str">
        <f t="shared" si="561"/>
        <v/>
      </c>
      <c r="S294" s="15" t="str">
        <f t="shared" si="561"/>
        <v/>
      </c>
      <c r="T294" s="15" t="str">
        <f t="shared" si="561"/>
        <v/>
      </c>
      <c r="U294" s="15" t="str">
        <f t="shared" si="561"/>
        <v/>
      </c>
      <c r="V294" s="15" t="str">
        <f t="shared" si="561"/>
        <v/>
      </c>
      <c r="W294" s="15" t="str">
        <f t="shared" si="561"/>
        <v/>
      </c>
      <c r="X294" s="15" t="str">
        <f t="shared" si="561"/>
        <v/>
      </c>
      <c r="Y294" s="15" t="str">
        <f t="shared" si="561"/>
        <v/>
      </c>
      <c r="Z294" s="15" t="str">
        <f t="shared" si="561"/>
        <v/>
      </c>
      <c r="AA294" s="15" t="str">
        <f t="shared" si="561"/>
        <v/>
      </c>
      <c r="AB294" s="15" t="str">
        <f t="shared" si="561"/>
        <v/>
      </c>
      <c r="AC294" s="15" t="str">
        <f t="shared" si="561"/>
        <v/>
      </c>
      <c r="AD294" s="15" t="str">
        <f t="shared" si="561"/>
        <v/>
      </c>
      <c r="AE294" s="15" t="str">
        <f t="shared" si="561"/>
        <v/>
      </c>
      <c r="AF294" s="15" t="str">
        <f t="shared" si="561"/>
        <v/>
      </c>
      <c r="AG294" s="15" t="str">
        <f t="shared" si="561"/>
        <v/>
      </c>
      <c r="AH294" s="107" t="s">
        <v>27</v>
      </c>
      <c r="AK294" s="16"/>
      <c r="AQ294" s="6">
        <f>COUNTIFS(C296:AG296,"○",C295:AG295,$AQ$7)</f>
        <v>0</v>
      </c>
      <c r="AT294" s="6">
        <v>1</v>
      </c>
      <c r="AU294" s="6">
        <v>2</v>
      </c>
      <c r="AV294" s="6">
        <v>3</v>
      </c>
      <c r="AW294" s="6">
        <v>4</v>
      </c>
      <c r="AX294" s="6">
        <v>5</v>
      </c>
      <c r="AY294" s="6">
        <v>6</v>
      </c>
      <c r="AZ294" s="6">
        <v>7</v>
      </c>
      <c r="BA294" s="6">
        <v>8</v>
      </c>
      <c r="BB294" s="6">
        <v>9</v>
      </c>
      <c r="BC294" s="6">
        <v>10</v>
      </c>
      <c r="BD294" s="6">
        <v>11</v>
      </c>
      <c r="BE294" s="6">
        <v>12</v>
      </c>
      <c r="BF294" s="6">
        <v>13</v>
      </c>
      <c r="BG294" s="6">
        <v>14</v>
      </c>
      <c r="BH294" s="6">
        <v>15</v>
      </c>
      <c r="BI294" s="6">
        <v>16</v>
      </c>
      <c r="BJ294" s="6">
        <v>17</v>
      </c>
      <c r="BK294" s="6">
        <v>18</v>
      </c>
      <c r="BL294" s="6">
        <v>19</v>
      </c>
      <c r="BM294" s="6">
        <v>20</v>
      </c>
      <c r="BN294" s="6">
        <v>21</v>
      </c>
      <c r="BO294" s="6">
        <v>22</v>
      </c>
      <c r="BP294" s="6">
        <v>23</v>
      </c>
      <c r="BQ294" s="6">
        <v>24</v>
      </c>
      <c r="BR294" s="6">
        <v>25</v>
      </c>
      <c r="BS294" s="6">
        <v>26</v>
      </c>
      <c r="BT294" s="6">
        <v>27</v>
      </c>
      <c r="BU294" s="6">
        <v>28</v>
      </c>
      <c r="BV294" s="6">
        <v>29</v>
      </c>
      <c r="BW294" s="6">
        <v>30</v>
      </c>
      <c r="BX294" s="6">
        <v>31</v>
      </c>
      <c r="BY294" s="6">
        <v>32</v>
      </c>
      <c r="BZ294" s="6">
        <v>33</v>
      </c>
      <c r="CA294" s="6">
        <v>34</v>
      </c>
      <c r="CB294" s="6">
        <v>35</v>
      </c>
      <c r="CC294" s="6">
        <v>36</v>
      </c>
      <c r="CD294" s="6">
        <v>37</v>
      </c>
      <c r="CE294" s="6">
        <v>38</v>
      </c>
      <c r="CF294" s="6">
        <v>39</v>
      </c>
      <c r="CG294" s="6">
        <v>40</v>
      </c>
      <c r="CH294" s="6">
        <v>41</v>
      </c>
      <c r="CI294" s="6">
        <v>42</v>
      </c>
      <c r="CJ294" s="6">
        <v>43</v>
      </c>
      <c r="CK294" s="6">
        <v>44</v>
      </c>
      <c r="CL294" s="6">
        <v>45</v>
      </c>
      <c r="CM294" s="6">
        <v>46</v>
      </c>
      <c r="CN294" s="6">
        <v>47</v>
      </c>
      <c r="CO294" s="6">
        <v>48</v>
      </c>
      <c r="CP294" s="6">
        <v>49</v>
      </c>
      <c r="CQ294" s="6">
        <v>50</v>
      </c>
    </row>
    <row r="295" spans="1:95" ht="19.5" customHeight="1">
      <c r="A295" s="105" t="s">
        <v>28</v>
      </c>
      <c r="B295" s="106"/>
      <c r="C295" s="15" t="str">
        <f>IF(C294="","",TEXT(C294,"AAA"))</f>
        <v/>
      </c>
      <c r="D295" s="15" t="str">
        <f t="shared" ref="D295:AG295" si="562">IF(D294="","",TEXT(D294,"AAA"))</f>
        <v/>
      </c>
      <c r="E295" s="15" t="str">
        <f t="shared" si="562"/>
        <v/>
      </c>
      <c r="F295" s="15" t="str">
        <f t="shared" si="562"/>
        <v/>
      </c>
      <c r="G295" s="15" t="str">
        <f t="shared" si="562"/>
        <v/>
      </c>
      <c r="H295" s="15" t="str">
        <f t="shared" si="562"/>
        <v/>
      </c>
      <c r="I295" s="15" t="str">
        <f t="shared" si="562"/>
        <v/>
      </c>
      <c r="J295" s="15" t="str">
        <f t="shared" si="562"/>
        <v/>
      </c>
      <c r="K295" s="15" t="str">
        <f t="shared" si="562"/>
        <v/>
      </c>
      <c r="L295" s="15" t="str">
        <f t="shared" si="562"/>
        <v/>
      </c>
      <c r="M295" s="15" t="str">
        <f t="shared" si="562"/>
        <v/>
      </c>
      <c r="N295" s="15" t="str">
        <f t="shared" si="562"/>
        <v/>
      </c>
      <c r="O295" s="15" t="str">
        <f t="shared" si="562"/>
        <v/>
      </c>
      <c r="P295" s="15" t="str">
        <f t="shared" si="562"/>
        <v/>
      </c>
      <c r="Q295" s="15" t="str">
        <f t="shared" si="562"/>
        <v/>
      </c>
      <c r="R295" s="15" t="str">
        <f t="shared" si="562"/>
        <v/>
      </c>
      <c r="S295" s="15" t="str">
        <f t="shared" si="562"/>
        <v/>
      </c>
      <c r="T295" s="15" t="str">
        <f t="shared" si="562"/>
        <v/>
      </c>
      <c r="U295" s="15" t="str">
        <f t="shared" si="562"/>
        <v/>
      </c>
      <c r="V295" s="15" t="str">
        <f t="shared" si="562"/>
        <v/>
      </c>
      <c r="W295" s="15" t="str">
        <f t="shared" si="562"/>
        <v/>
      </c>
      <c r="X295" s="15" t="str">
        <f t="shared" si="562"/>
        <v/>
      </c>
      <c r="Y295" s="15" t="str">
        <f t="shared" si="562"/>
        <v/>
      </c>
      <c r="Z295" s="15" t="str">
        <f t="shared" si="562"/>
        <v/>
      </c>
      <c r="AA295" s="15" t="str">
        <f t="shared" si="562"/>
        <v/>
      </c>
      <c r="AB295" s="15" t="str">
        <f t="shared" si="562"/>
        <v/>
      </c>
      <c r="AC295" s="15" t="str">
        <f t="shared" si="562"/>
        <v/>
      </c>
      <c r="AD295" s="15" t="str">
        <f t="shared" si="562"/>
        <v/>
      </c>
      <c r="AE295" s="15" t="str">
        <f t="shared" si="562"/>
        <v/>
      </c>
      <c r="AF295" s="15" t="str">
        <f t="shared" si="562"/>
        <v/>
      </c>
      <c r="AG295" s="15" t="str">
        <f t="shared" si="562"/>
        <v/>
      </c>
      <c r="AH295" s="108"/>
      <c r="AQ295" s="6">
        <f>COUNTIFS(C296:AG296,"○",C295:AG295,$AQ$8)</f>
        <v>0</v>
      </c>
      <c r="AT295" s="17" t="str">
        <f>IF($C294&gt;$E$6,"",IF(MAX($C294:$AG294)&lt;$E$6,"",$E$6))</f>
        <v/>
      </c>
      <c r="AU295" s="18" t="str">
        <f>IF($C294&gt;$H$6,"",IF(MAX($C294:$AG294)&lt;$H$6,"",$H$6))</f>
        <v/>
      </c>
      <c r="AV295" s="18" t="str">
        <f>IF($C294&gt;$K$6,"",IF(MAX($C294:$AG294)&lt;$K$6,"",$K$6))</f>
        <v/>
      </c>
      <c r="AW295" s="18" t="str">
        <f>IF($C294&gt;$N$6,"",IF(MAX($C294:$AG294)&lt;$N$6,"",$N$6))</f>
        <v/>
      </c>
      <c r="AX295" s="18" t="str">
        <f>IF($C294&gt;$Q$6,"",IF(MAX($C294:$AG294)&lt;$Q$6,"",$Q$6))</f>
        <v/>
      </c>
      <c r="AY295" s="18" t="str">
        <f>IF($C294&gt;$T$6,"",IF(MAX($C294:$AG294)&lt;$T$6,"",$T$6))</f>
        <v/>
      </c>
      <c r="AZ295" s="18" t="str">
        <f>IF($C294&gt;$W$6,"",IF(MAX($C294:$AG294)&lt;$W$6,"",$W$6))</f>
        <v/>
      </c>
      <c r="BA295" s="18" t="str">
        <f>IF($C294&gt;$Z$6,"",IF(MAX($C294:$AG294)&lt;$Z$6,"",$Z$6))</f>
        <v/>
      </c>
      <c r="BB295" s="18" t="str">
        <f>IF($C294&gt;$AC$6,"",IF(MAX($C294:$AG294)&lt;$AC$6,"",$AC$6))</f>
        <v/>
      </c>
      <c r="BC295" s="18">
        <f>IF($C294&gt;$AF$6,"",IF(MAX($C294:$AG294)&lt;$AF$6,"",$AF$6))</f>
        <v>0</v>
      </c>
      <c r="BD295" s="18">
        <f>IF($C294&gt;$E$7,"",IF(MAX($C294:$AG294)&lt;$E$7,"",$E$7))</f>
        <v>0</v>
      </c>
      <c r="BE295" s="18">
        <f>IF($C294&gt;$H$7,"",IF(MAX($C294:$AG294)&lt;$H$7,"",$H$7))</f>
        <v>0</v>
      </c>
      <c r="BF295" s="18">
        <f>IF($C294&gt;$K$7,"",IF(MAX($C294:$AG294)&lt;$K$7,"",$K$7))</f>
        <v>0</v>
      </c>
      <c r="BG295" s="18">
        <f>IF($C294&gt;$N$7,"",IF(MAX($C294:$AG294)&lt;$N$7,"",$N$7))</f>
        <v>0</v>
      </c>
      <c r="BH295" s="18">
        <f>IF($C294&gt;$Q$7,"",IF(MAX($C294:$AG294)&lt;$Q$7,"",$Q$7))</f>
        <v>0</v>
      </c>
      <c r="BI295" s="18">
        <f>IF($C294&gt;$T$7,"",IF(MAX($C294:$AG294)&lt;$T$7,"",$T$7))</f>
        <v>0</v>
      </c>
      <c r="BJ295" s="18">
        <f>IF($C294&gt;$W$7,"",IF(MAX($C294:$AG294)&lt;$W$7,"",$W$7))</f>
        <v>0</v>
      </c>
      <c r="BK295" s="18">
        <f>IF($C294&gt;$Z$7,"",IF(MAX($C294:$AG294)&lt;$Z$7,"",$Z$7))</f>
        <v>0</v>
      </c>
      <c r="BL295" s="18">
        <f>IF($C294&gt;$AC$7,"",IF(MAX($C294:$AG294)&lt;$AC$7,"",$AC$7))</f>
        <v>0</v>
      </c>
      <c r="BM295" s="18">
        <f>IF($C294&gt;$AF$7,"",IF(MAX($C294:$AG294)&lt;$AF$7,"",$AF$7))</f>
        <v>0</v>
      </c>
      <c r="BN295" s="18">
        <f>IF($C294&gt;$E$8,"",IF(MAX($C294:$AG294)&lt;$E$8,"",$E$8))</f>
        <v>0</v>
      </c>
      <c r="BO295" s="18">
        <f>IF($C294&gt;$H$8,"",IF(MAX($C294:$AG294)&lt;$H$8,"",$H$8))</f>
        <v>0</v>
      </c>
      <c r="BP295" s="18">
        <f>IF($C294&gt;$K$8,"",IF(MAX($C294:$AG294)&lt;$K$8,"",$K$8))</f>
        <v>0</v>
      </c>
      <c r="BQ295" s="18">
        <f>IF($C294&gt;$N$8,"",IF(MAX($C294:$AG294)&lt;$N$8,"",$N$8))</f>
        <v>0</v>
      </c>
      <c r="BR295" s="18">
        <f>IF($C294&gt;$Q$8,"",IF(MAX($C294:$AG294)&lt;$Q$8,"",$Q$8))</f>
        <v>0</v>
      </c>
      <c r="BS295" s="18">
        <f>IF($C294&gt;$T$8,"",IF(MAX($C294:$AG294)&lt;$T$8,"",$T$8))</f>
        <v>0</v>
      </c>
      <c r="BT295" s="18">
        <f>IF($C294&gt;$W$8,"",IF(MAX($C294:$AG294)&lt;$W$8,"",$W$8))</f>
        <v>0</v>
      </c>
      <c r="BU295" s="18">
        <f>IF($C294&gt;$Z$8,"",IF(MAX($C294:$AG294)&lt;$Z$8,"",$Z$8))</f>
        <v>0</v>
      </c>
      <c r="BV295" s="18">
        <f>IF($C294&gt;$AC$8,"",IF(MAX($C294:$AG294)&lt;$AC$8,"",$AC$8))</f>
        <v>0</v>
      </c>
      <c r="BW295" s="18">
        <f>IF($C294&gt;$AF$8,"",IF(MAX($C294:$AG294)&lt;$AF$8,"",$AF$8))</f>
        <v>0</v>
      </c>
      <c r="BX295" s="18">
        <f>IF($C294&gt;$E$9,"",IF(MAX($C294:$AG294)&lt;$E$9,"",$E$9))</f>
        <v>0</v>
      </c>
      <c r="BY295" s="18">
        <f>IF($C294&gt;$H$9,"",IF(MAX($C294:$AG294)&lt;$H$9,"",$H$9))</f>
        <v>0</v>
      </c>
      <c r="BZ295" s="18">
        <f>IF($C294&gt;$K$9,"",IF(MAX($C294:$AG294)&lt;$K$9,"",$K$9))</f>
        <v>0</v>
      </c>
      <c r="CA295" s="18">
        <f>IF($C294&gt;$N$9,"",IF(MAX($C294:$AG294)&lt;$N$9,"",$N$9))</f>
        <v>0</v>
      </c>
      <c r="CB295" s="18">
        <f>IF($C294&gt;$Q$9,"",IF(MAX($C294:$AG294)&lt;$Q$9,"",$Q$9))</f>
        <v>0</v>
      </c>
      <c r="CC295" s="18">
        <f>IF($C294&gt;$T$9,"",IF(MAX($C294:$AG294)&lt;$T$9,"",$T$9))</f>
        <v>0</v>
      </c>
      <c r="CD295" s="18">
        <f>IF($C294&gt;$W$9,"",IF(MAX($C294:$AG294)&lt;$W$9,"",$W$9))</f>
        <v>0</v>
      </c>
      <c r="CE295" s="18">
        <f>IF($C294&gt;$Z$9,"",IF(MAX($C294:$AG294)&lt;$Z$9,"",$Z$9))</f>
        <v>0</v>
      </c>
      <c r="CF295" s="18">
        <f>IF($C294&gt;$AC$9,"",IF(MAX($C294:$AG294)&lt;$AC$9,"",$AC$9))</f>
        <v>0</v>
      </c>
      <c r="CG295" s="18">
        <f>IF($C294&gt;$AF$9,"",IF(MAX($C294:$AG294)&lt;$AF$9,"",$AF$9))</f>
        <v>0</v>
      </c>
      <c r="CH295" s="18">
        <f>IF($C294&gt;$E$10,"",IF(MAX($C294:$AG294)&lt;$E$10,"",$E$10))</f>
        <v>0</v>
      </c>
      <c r="CI295" s="18">
        <f>IF($C294&gt;$H$10,"",IF(MAX($C294:$AG294)&lt;$H$10,"",$H$10))</f>
        <v>0</v>
      </c>
      <c r="CJ295" s="18">
        <f>IF($C294&gt;$K$10,"",IF(MAX($C294:$AG294)&lt;$K$10,"",$K$10))</f>
        <v>0</v>
      </c>
      <c r="CK295" s="18">
        <f>IF($C294&gt;$N$10,"",IF(MAX($C294:$AG294)&lt;$N$10,"",$N$10))</f>
        <v>0</v>
      </c>
      <c r="CL295" s="18">
        <f>IF($C294&gt;$Q$10,"",IF(MAX($C294:$AG294)&lt;$Q$10,"",$Q$10))</f>
        <v>0</v>
      </c>
      <c r="CM295" s="18">
        <f>IF($C294&gt;$T$10,"",IF(MAX($C294:$AG294)&lt;$T$10,"",$T$10))</f>
        <v>0</v>
      </c>
      <c r="CN295" s="18">
        <f>IF($C294&gt;$W$10,"",IF(MAX($C294:$AG294)&lt;$W$10,"",$W$10))</f>
        <v>0</v>
      </c>
      <c r="CO295" s="18">
        <f>IF($C294&gt;$Z$10,"",IF(MAX($C294:$AG294)&lt;$Z$10,"",$Z$10))</f>
        <v>0</v>
      </c>
      <c r="CP295" s="18">
        <f>IF($C294&gt;$AC$10,"",IF(MAX($C294:$AG294)&lt;$AC$10,"",$AC$10))</f>
        <v>0</v>
      </c>
      <c r="CQ295" s="19">
        <f>IF($C294&gt;$AF$10,"",IF(MAX($C294:$AG294)&lt;$AF$10,"",$AF$10))</f>
        <v>0</v>
      </c>
    </row>
    <row r="296" spans="1:95" ht="19.5" customHeight="1">
      <c r="A296" s="134" t="s">
        <v>7</v>
      </c>
      <c r="B296" s="135"/>
      <c r="C296" s="20" t="str">
        <f t="shared" ref="C296:AG296" si="563">IF(C294="","",IF($D$5&lt;=C294,IF($L$5&gt;=C294,IF(COUNT(MATCH(C294,$AT295:$CQ295,0))&gt;0,"","○"),""),""))</f>
        <v/>
      </c>
      <c r="D296" s="20" t="str">
        <f t="shared" si="563"/>
        <v/>
      </c>
      <c r="E296" s="20" t="str">
        <f t="shared" si="563"/>
        <v/>
      </c>
      <c r="F296" s="20" t="str">
        <f t="shared" si="563"/>
        <v/>
      </c>
      <c r="G296" s="20" t="str">
        <f t="shared" si="563"/>
        <v/>
      </c>
      <c r="H296" s="20" t="str">
        <f t="shared" si="563"/>
        <v/>
      </c>
      <c r="I296" s="20" t="str">
        <f t="shared" si="563"/>
        <v/>
      </c>
      <c r="J296" s="20" t="str">
        <f t="shared" si="563"/>
        <v/>
      </c>
      <c r="K296" s="20" t="str">
        <f t="shared" si="563"/>
        <v/>
      </c>
      <c r="L296" s="20" t="str">
        <f t="shared" si="563"/>
        <v/>
      </c>
      <c r="M296" s="20" t="str">
        <f t="shared" si="563"/>
        <v/>
      </c>
      <c r="N296" s="20" t="str">
        <f t="shared" si="563"/>
        <v/>
      </c>
      <c r="O296" s="20" t="str">
        <f t="shared" si="563"/>
        <v/>
      </c>
      <c r="P296" s="20" t="str">
        <f t="shared" si="563"/>
        <v/>
      </c>
      <c r="Q296" s="20" t="str">
        <f t="shared" si="563"/>
        <v/>
      </c>
      <c r="R296" s="20" t="str">
        <f t="shared" si="563"/>
        <v/>
      </c>
      <c r="S296" s="20" t="str">
        <f t="shared" si="563"/>
        <v/>
      </c>
      <c r="T296" s="20" t="str">
        <f t="shared" si="563"/>
        <v/>
      </c>
      <c r="U296" s="20" t="str">
        <f t="shared" si="563"/>
        <v/>
      </c>
      <c r="V296" s="20" t="str">
        <f t="shared" si="563"/>
        <v/>
      </c>
      <c r="W296" s="20" t="str">
        <f t="shared" si="563"/>
        <v/>
      </c>
      <c r="X296" s="20" t="str">
        <f t="shared" si="563"/>
        <v/>
      </c>
      <c r="Y296" s="20" t="str">
        <f t="shared" si="563"/>
        <v/>
      </c>
      <c r="Z296" s="20" t="str">
        <f t="shared" si="563"/>
        <v/>
      </c>
      <c r="AA296" s="20" t="str">
        <f t="shared" si="563"/>
        <v/>
      </c>
      <c r="AB296" s="20" t="str">
        <f t="shared" si="563"/>
        <v/>
      </c>
      <c r="AC296" s="20" t="str">
        <f t="shared" si="563"/>
        <v/>
      </c>
      <c r="AD296" s="20" t="str">
        <f t="shared" si="563"/>
        <v/>
      </c>
      <c r="AE296" s="20" t="str">
        <f t="shared" si="563"/>
        <v/>
      </c>
      <c r="AF296" s="20" t="str">
        <f t="shared" si="563"/>
        <v/>
      </c>
      <c r="AG296" s="20" t="str">
        <f t="shared" si="563"/>
        <v/>
      </c>
      <c r="AH296" s="20">
        <f>COUNTIF(C296:AG296,"○")</f>
        <v>0</v>
      </c>
      <c r="AJ296" s="6">
        <f>$AH296</f>
        <v>0</v>
      </c>
      <c r="AK296" s="21"/>
      <c r="AQ296" s="6">
        <f>COUNTIFS(C296:AG296,"○",C295:AG295,$AQ$6)</f>
        <v>0</v>
      </c>
      <c r="AR296" s="6" t="str">
        <f>IF(AH296=0,"",IF(SUM(AQ294:AQ296)/AJ296&lt;0.285,SUM(AQ294:AQ296)/AJ296*AJ296,ROUNDUP(AH296*0.285,0)))</f>
        <v/>
      </c>
      <c r="BY296" s="22"/>
      <c r="BZ296" s="22"/>
    </row>
    <row r="297" spans="1:95" ht="19.5" customHeight="1">
      <c r="A297" s="36" t="s">
        <v>29</v>
      </c>
      <c r="B297" s="20" t="s">
        <v>8</v>
      </c>
      <c r="C297" s="23" t="str">
        <f t="shared" ref="C297:AG297" si="564">IF(C296="","",IF(C295=$AE293,"○",IF(C295=$AF293,"○",IF(C295=$AG293,"○",""))))</f>
        <v/>
      </c>
      <c r="D297" s="23" t="str">
        <f t="shared" si="564"/>
        <v/>
      </c>
      <c r="E297" s="23" t="str">
        <f t="shared" si="564"/>
        <v/>
      </c>
      <c r="F297" s="23" t="str">
        <f t="shared" si="564"/>
        <v/>
      </c>
      <c r="G297" s="23" t="str">
        <f t="shared" si="564"/>
        <v/>
      </c>
      <c r="H297" s="23" t="str">
        <f t="shared" si="564"/>
        <v/>
      </c>
      <c r="I297" s="23" t="str">
        <f t="shared" si="564"/>
        <v/>
      </c>
      <c r="J297" s="23" t="str">
        <f t="shared" si="564"/>
        <v/>
      </c>
      <c r="K297" s="23" t="str">
        <f t="shared" si="564"/>
        <v/>
      </c>
      <c r="L297" s="23" t="str">
        <f t="shared" si="564"/>
        <v/>
      </c>
      <c r="M297" s="23" t="str">
        <f t="shared" si="564"/>
        <v/>
      </c>
      <c r="N297" s="23" t="str">
        <f t="shared" si="564"/>
        <v/>
      </c>
      <c r="O297" s="23" t="str">
        <f t="shared" si="564"/>
        <v/>
      </c>
      <c r="P297" s="23" t="str">
        <f t="shared" si="564"/>
        <v/>
      </c>
      <c r="Q297" s="23" t="str">
        <f t="shared" si="564"/>
        <v/>
      </c>
      <c r="R297" s="23" t="str">
        <f t="shared" si="564"/>
        <v/>
      </c>
      <c r="S297" s="23" t="str">
        <f t="shared" si="564"/>
        <v/>
      </c>
      <c r="T297" s="23" t="str">
        <f t="shared" si="564"/>
        <v/>
      </c>
      <c r="U297" s="23" t="str">
        <f t="shared" si="564"/>
        <v/>
      </c>
      <c r="V297" s="23" t="str">
        <f t="shared" si="564"/>
        <v/>
      </c>
      <c r="W297" s="23" t="str">
        <f t="shared" si="564"/>
        <v/>
      </c>
      <c r="X297" s="23" t="str">
        <f t="shared" si="564"/>
        <v/>
      </c>
      <c r="Y297" s="23" t="str">
        <f t="shared" si="564"/>
        <v/>
      </c>
      <c r="Z297" s="23" t="str">
        <f t="shared" si="564"/>
        <v/>
      </c>
      <c r="AA297" s="23" t="str">
        <f t="shared" si="564"/>
        <v/>
      </c>
      <c r="AB297" s="23" t="str">
        <f t="shared" si="564"/>
        <v/>
      </c>
      <c r="AC297" s="23" t="str">
        <f t="shared" si="564"/>
        <v/>
      </c>
      <c r="AD297" s="23" t="str">
        <f t="shared" si="564"/>
        <v/>
      </c>
      <c r="AE297" s="23" t="str">
        <f t="shared" si="564"/>
        <v/>
      </c>
      <c r="AF297" s="23" t="str">
        <f t="shared" si="564"/>
        <v/>
      </c>
      <c r="AG297" s="23" t="str">
        <f t="shared" si="564"/>
        <v/>
      </c>
      <c r="AH297" s="20">
        <f t="shared" ref="AH297" si="565">COUNTIF(C297:AG297,"○")</f>
        <v>0</v>
      </c>
      <c r="AK297" s="6">
        <f>$AH297</f>
        <v>0</v>
      </c>
      <c r="AU297" s="30" t="str">
        <f>IF($AE$3&lt;A293,"",A293)</f>
        <v/>
      </c>
      <c r="AV297" s="30" t="str">
        <f t="shared" ref="AV297:BZ297" si="566">IF($AE$3&lt;=C294,"",IF(MONTH(C294+1)=MONTH(C294),(C294+1),""))</f>
        <v/>
      </c>
      <c r="AW297" s="30" t="str">
        <f t="shared" si="566"/>
        <v/>
      </c>
      <c r="AX297" s="30" t="str">
        <f t="shared" si="566"/>
        <v/>
      </c>
      <c r="AY297" s="30" t="str">
        <f t="shared" si="566"/>
        <v/>
      </c>
      <c r="AZ297" s="30" t="str">
        <f t="shared" si="566"/>
        <v/>
      </c>
      <c r="BA297" s="30" t="str">
        <f t="shared" si="566"/>
        <v/>
      </c>
      <c r="BB297" s="30" t="str">
        <f t="shared" si="566"/>
        <v/>
      </c>
      <c r="BC297" s="30" t="str">
        <f t="shared" si="566"/>
        <v/>
      </c>
      <c r="BD297" s="30" t="str">
        <f t="shared" si="566"/>
        <v/>
      </c>
      <c r="BE297" s="30" t="str">
        <f t="shared" si="566"/>
        <v/>
      </c>
      <c r="BF297" s="30" t="str">
        <f t="shared" si="566"/>
        <v/>
      </c>
      <c r="BG297" s="30" t="str">
        <f t="shared" si="566"/>
        <v/>
      </c>
      <c r="BH297" s="30" t="str">
        <f t="shared" si="566"/>
        <v/>
      </c>
      <c r="BI297" s="30" t="str">
        <f t="shared" si="566"/>
        <v/>
      </c>
      <c r="BJ297" s="30" t="str">
        <f t="shared" si="566"/>
        <v/>
      </c>
      <c r="BK297" s="30" t="str">
        <f t="shared" si="566"/>
        <v/>
      </c>
      <c r="BL297" s="30" t="str">
        <f t="shared" si="566"/>
        <v/>
      </c>
      <c r="BM297" s="30" t="str">
        <f t="shared" si="566"/>
        <v/>
      </c>
      <c r="BN297" s="30" t="str">
        <f t="shared" si="566"/>
        <v/>
      </c>
      <c r="BO297" s="30" t="str">
        <f t="shared" si="566"/>
        <v/>
      </c>
      <c r="BP297" s="30" t="str">
        <f t="shared" si="566"/>
        <v/>
      </c>
      <c r="BQ297" s="30" t="str">
        <f t="shared" si="566"/>
        <v/>
      </c>
      <c r="BR297" s="30" t="str">
        <f t="shared" si="566"/>
        <v/>
      </c>
      <c r="BS297" s="30" t="str">
        <f t="shared" si="566"/>
        <v/>
      </c>
      <c r="BT297" s="30" t="str">
        <f t="shared" si="566"/>
        <v/>
      </c>
      <c r="BU297" s="30" t="str">
        <f t="shared" si="566"/>
        <v/>
      </c>
      <c r="BV297" s="30" t="str">
        <f t="shared" si="566"/>
        <v/>
      </c>
      <c r="BW297" s="30" t="str">
        <f t="shared" si="566"/>
        <v/>
      </c>
      <c r="BX297" s="30" t="str">
        <f t="shared" si="566"/>
        <v/>
      </c>
      <c r="BY297" s="30" t="str">
        <f t="shared" si="566"/>
        <v/>
      </c>
      <c r="BZ297" s="30" t="str">
        <f t="shared" si="566"/>
        <v/>
      </c>
    </row>
    <row r="298" spans="1:95" ht="19.5" customHeight="1">
      <c r="A298" s="136"/>
      <c r="B298" s="20" t="s">
        <v>9</v>
      </c>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0">
        <f>AH297+COUNTIF(C298:AG298,"○")-COUNTIF(C298:AG298,"✕")</f>
        <v>0</v>
      </c>
      <c r="AL298" s="6">
        <f>$AH298</f>
        <v>0</v>
      </c>
      <c r="AN298" s="6">
        <f>COUNTIF(C298:AG298,"○")</f>
        <v>0</v>
      </c>
      <c r="AO298" s="6">
        <f>COUNTIF(C298:AG298,"✕")</f>
        <v>0</v>
      </c>
      <c r="AU298" s="1" t="str">
        <f t="shared" ref="AU298:BY298" si="567">IF($AF$2="○",IF(C297="○",IF(C298="","○",IF(C298="○","確認","")),IF(C298="○","○",IF(C297="○","",IF(C298="✕","確認","")))),IF(C297="○",IF(C298="","",IF(C298="○","確認","")),IF(C297="○","",IF(C298="✕","確認",""))))</f>
        <v/>
      </c>
      <c r="AV298" s="1" t="str">
        <f t="shared" si="567"/>
        <v/>
      </c>
      <c r="AW298" s="1" t="str">
        <f t="shared" si="567"/>
        <v/>
      </c>
      <c r="AX298" s="1" t="str">
        <f t="shared" si="567"/>
        <v/>
      </c>
      <c r="AY298" s="1" t="str">
        <f t="shared" si="567"/>
        <v/>
      </c>
      <c r="AZ298" s="1" t="str">
        <f t="shared" si="567"/>
        <v/>
      </c>
      <c r="BA298" s="1" t="str">
        <f t="shared" si="567"/>
        <v/>
      </c>
      <c r="BB298" s="1" t="str">
        <f t="shared" si="567"/>
        <v/>
      </c>
      <c r="BC298" s="1" t="str">
        <f t="shared" si="567"/>
        <v/>
      </c>
      <c r="BD298" s="1" t="str">
        <f t="shared" si="567"/>
        <v/>
      </c>
      <c r="BE298" s="1" t="str">
        <f t="shared" si="567"/>
        <v/>
      </c>
      <c r="BF298" s="1" t="str">
        <f t="shared" si="567"/>
        <v/>
      </c>
      <c r="BG298" s="1" t="str">
        <f t="shared" si="567"/>
        <v/>
      </c>
      <c r="BH298" s="1" t="str">
        <f t="shared" si="567"/>
        <v/>
      </c>
      <c r="BI298" s="1" t="str">
        <f t="shared" si="567"/>
        <v/>
      </c>
      <c r="BJ298" s="1" t="str">
        <f t="shared" si="567"/>
        <v/>
      </c>
      <c r="BK298" s="1" t="str">
        <f t="shared" si="567"/>
        <v/>
      </c>
      <c r="BL298" s="1" t="str">
        <f t="shared" si="567"/>
        <v/>
      </c>
      <c r="BM298" s="1" t="str">
        <f t="shared" si="567"/>
        <v/>
      </c>
      <c r="BN298" s="1" t="str">
        <f t="shared" si="567"/>
        <v/>
      </c>
      <c r="BO298" s="1" t="str">
        <f t="shared" si="567"/>
        <v/>
      </c>
      <c r="BP298" s="1" t="str">
        <f t="shared" si="567"/>
        <v/>
      </c>
      <c r="BQ298" s="1" t="str">
        <f t="shared" si="567"/>
        <v/>
      </c>
      <c r="BR298" s="1" t="str">
        <f t="shared" si="567"/>
        <v/>
      </c>
      <c r="BS298" s="1" t="str">
        <f t="shared" si="567"/>
        <v/>
      </c>
      <c r="BT298" s="1" t="str">
        <f t="shared" si="567"/>
        <v/>
      </c>
      <c r="BU298" s="1" t="str">
        <f t="shared" si="567"/>
        <v/>
      </c>
      <c r="BV298" s="1" t="str">
        <f t="shared" si="567"/>
        <v/>
      </c>
      <c r="BW298" s="1" t="str">
        <f t="shared" si="567"/>
        <v/>
      </c>
      <c r="BX298" s="1" t="str">
        <f t="shared" si="567"/>
        <v/>
      </c>
      <c r="BY298" s="1" t="str">
        <f t="shared" si="567"/>
        <v/>
      </c>
    </row>
    <row r="299" spans="1:95" ht="19.5" customHeight="1">
      <c r="A299" s="137"/>
      <c r="B299" s="20" t="s">
        <v>2</v>
      </c>
      <c r="C299" s="23" t="str">
        <f t="shared" ref="C299:AG299" si="568">IF($AF$2="○",IF(C297="○",IF(C298="","○",IF(C298="○","確認","")),IF(C298="○","○",IF(C297="○","",IF(C298="✕","確認","")))),IF(C297="○",IF(C298="","",IF(C298="○","確認","")),IF(C297="○","",IF(C298="✕","確認",""))))</f>
        <v/>
      </c>
      <c r="D299" s="23" t="str">
        <f t="shared" si="568"/>
        <v/>
      </c>
      <c r="E299" s="23" t="str">
        <f t="shared" si="568"/>
        <v/>
      </c>
      <c r="F299" s="23" t="str">
        <f t="shared" si="568"/>
        <v/>
      </c>
      <c r="G299" s="23" t="str">
        <f t="shared" si="568"/>
        <v/>
      </c>
      <c r="H299" s="23" t="str">
        <f t="shared" si="568"/>
        <v/>
      </c>
      <c r="I299" s="23" t="str">
        <f t="shared" si="568"/>
        <v/>
      </c>
      <c r="J299" s="23" t="str">
        <f t="shared" si="568"/>
        <v/>
      </c>
      <c r="K299" s="23" t="str">
        <f t="shared" si="568"/>
        <v/>
      </c>
      <c r="L299" s="23" t="str">
        <f t="shared" si="568"/>
        <v/>
      </c>
      <c r="M299" s="23" t="str">
        <f t="shared" si="568"/>
        <v/>
      </c>
      <c r="N299" s="23" t="str">
        <f t="shared" si="568"/>
        <v/>
      </c>
      <c r="O299" s="23" t="str">
        <f t="shared" si="568"/>
        <v/>
      </c>
      <c r="P299" s="23" t="str">
        <f t="shared" si="568"/>
        <v/>
      </c>
      <c r="Q299" s="23" t="str">
        <f t="shared" si="568"/>
        <v/>
      </c>
      <c r="R299" s="23" t="str">
        <f t="shared" si="568"/>
        <v/>
      </c>
      <c r="S299" s="23" t="str">
        <f t="shared" si="568"/>
        <v/>
      </c>
      <c r="T299" s="23" t="str">
        <f t="shared" si="568"/>
        <v/>
      </c>
      <c r="U299" s="23" t="str">
        <f t="shared" si="568"/>
        <v/>
      </c>
      <c r="V299" s="23" t="str">
        <f t="shared" si="568"/>
        <v/>
      </c>
      <c r="W299" s="23" t="str">
        <f t="shared" si="568"/>
        <v/>
      </c>
      <c r="X299" s="23" t="str">
        <f t="shared" si="568"/>
        <v/>
      </c>
      <c r="Y299" s="23" t="str">
        <f t="shared" si="568"/>
        <v/>
      </c>
      <c r="Z299" s="23" t="str">
        <f t="shared" si="568"/>
        <v/>
      </c>
      <c r="AA299" s="23" t="str">
        <f t="shared" si="568"/>
        <v/>
      </c>
      <c r="AB299" s="23" t="str">
        <f t="shared" si="568"/>
        <v/>
      </c>
      <c r="AC299" s="23" t="str">
        <f t="shared" si="568"/>
        <v/>
      </c>
      <c r="AD299" s="23" t="str">
        <f t="shared" si="568"/>
        <v/>
      </c>
      <c r="AE299" s="23" t="str">
        <f t="shared" si="568"/>
        <v/>
      </c>
      <c r="AF299" s="23" t="str">
        <f t="shared" si="568"/>
        <v/>
      </c>
      <c r="AG299" s="23" t="str">
        <f t="shared" si="568"/>
        <v/>
      </c>
      <c r="AH299" s="20">
        <f t="shared" ref="AH299" si="569">COUNTIF(C299:AG299,"○")</f>
        <v>0</v>
      </c>
      <c r="AM299" s="6">
        <f>$AH299</f>
        <v>0</v>
      </c>
      <c r="AP299" s="6">
        <f>COUNTIF(C299:AG299,"確認")</f>
        <v>0</v>
      </c>
      <c r="AT299" s="6">
        <f>COUNTIF(AU299:BY299,"確認")</f>
        <v>0</v>
      </c>
      <c r="AU299" s="1" t="str">
        <f t="shared" ref="AU299:BY299" si="570">IF(AU298=C299,"","確認")</f>
        <v/>
      </c>
      <c r="AV299" s="1" t="str">
        <f t="shared" si="570"/>
        <v/>
      </c>
      <c r="AW299" s="1" t="str">
        <f t="shared" si="570"/>
        <v/>
      </c>
      <c r="AX299" s="1" t="str">
        <f t="shared" si="570"/>
        <v/>
      </c>
      <c r="AY299" s="1" t="str">
        <f t="shared" si="570"/>
        <v/>
      </c>
      <c r="AZ299" s="1" t="str">
        <f t="shared" si="570"/>
        <v/>
      </c>
      <c r="BA299" s="1" t="str">
        <f t="shared" si="570"/>
        <v/>
      </c>
      <c r="BB299" s="1" t="str">
        <f t="shared" si="570"/>
        <v/>
      </c>
      <c r="BC299" s="1" t="str">
        <f t="shared" si="570"/>
        <v/>
      </c>
      <c r="BD299" s="1" t="str">
        <f t="shared" si="570"/>
        <v/>
      </c>
      <c r="BE299" s="1" t="str">
        <f t="shared" si="570"/>
        <v/>
      </c>
      <c r="BF299" s="1" t="str">
        <f t="shared" si="570"/>
        <v/>
      </c>
      <c r="BG299" s="1" t="str">
        <f t="shared" si="570"/>
        <v/>
      </c>
      <c r="BH299" s="1" t="str">
        <f t="shared" si="570"/>
        <v/>
      </c>
      <c r="BI299" s="1" t="str">
        <f t="shared" si="570"/>
        <v/>
      </c>
      <c r="BJ299" s="1" t="str">
        <f t="shared" si="570"/>
        <v/>
      </c>
      <c r="BK299" s="1" t="str">
        <f t="shared" si="570"/>
        <v/>
      </c>
      <c r="BL299" s="1" t="str">
        <f t="shared" si="570"/>
        <v/>
      </c>
      <c r="BM299" s="1" t="str">
        <f t="shared" si="570"/>
        <v/>
      </c>
      <c r="BN299" s="1" t="str">
        <f t="shared" si="570"/>
        <v/>
      </c>
      <c r="BO299" s="1" t="str">
        <f t="shared" si="570"/>
        <v/>
      </c>
      <c r="BP299" s="1" t="str">
        <f t="shared" si="570"/>
        <v/>
      </c>
      <c r="BQ299" s="1" t="str">
        <f t="shared" si="570"/>
        <v/>
      </c>
      <c r="BR299" s="1" t="str">
        <f t="shared" si="570"/>
        <v/>
      </c>
      <c r="BS299" s="1" t="str">
        <f t="shared" si="570"/>
        <v/>
      </c>
      <c r="BT299" s="1" t="str">
        <f t="shared" si="570"/>
        <v/>
      </c>
      <c r="BU299" s="1" t="str">
        <f t="shared" si="570"/>
        <v/>
      </c>
      <c r="BV299" s="1" t="str">
        <f t="shared" si="570"/>
        <v/>
      </c>
      <c r="BW299" s="1" t="str">
        <f t="shared" si="570"/>
        <v/>
      </c>
      <c r="BX299" s="1" t="str">
        <f t="shared" si="570"/>
        <v/>
      </c>
      <c r="BY299" s="1" t="str">
        <f t="shared" si="570"/>
        <v/>
      </c>
      <c r="BZ299" s="1" t="str">
        <f t="shared" ref="BZ299" si="571">IF($AF$2="○",IF(AH297="○",IF(AH298="","○",IF(AH298="○","確認","")),IF(AH298="○","○",IF(AH297="○","",IF(AH298="✕","確認","")))),IF(AH297="○",IF(AH298="","",IF(AH298="○","確認","")),IF(AH297="○","",IF(AH298="✕","確認",""))))</f>
        <v/>
      </c>
    </row>
    <row r="300" spans="1:95" ht="19.5" customHeight="1">
      <c r="C300" s="129" t="str">
        <f>IF(AH296=0,"",B297)</f>
        <v/>
      </c>
      <c r="D300" s="129"/>
      <c r="E300" s="130" t="str">
        <f>IF(AH296=0,"","週休２日")</f>
        <v/>
      </c>
      <c r="F300" s="130"/>
      <c r="G300" s="130" t="str">
        <f>IF(AH296=0,"",IF(SUM(AQ294:AQ296)/AJ296&lt;0.285,IF(SUM(AQ294:AQ296)/AJ296&lt;=AH297/AH296,"達成","未達成"),IF(AH297/AJ296&gt;=SUM(AQ294:AQ296)/AJ296,"達成","未達成")))</f>
        <v/>
      </c>
      <c r="H300" s="130"/>
      <c r="I300" s="131" t="str">
        <f>IF(AH296=0,"","現場閉所率")</f>
        <v/>
      </c>
      <c r="J300" s="131"/>
      <c r="K300" s="132" t="str">
        <f>IF(AH296=0,"",IF(AH296=0,0,ROUNDDOWN(AH297/AH296,4)))</f>
        <v/>
      </c>
      <c r="L300" s="132"/>
      <c r="N300" s="129" t="str">
        <f>IF(AH296=0,"",B298)</f>
        <v/>
      </c>
      <c r="O300" s="129"/>
      <c r="P300" s="130" t="str">
        <f>IF(AH296=0,"","週休２日")</f>
        <v/>
      </c>
      <c r="Q300" s="130"/>
      <c r="R300" s="130" t="str">
        <f>IF(AH296=0,"",IF(SUM(AQ294:AQ296)/AJ296&lt;0.285,IF(SUM(AQ294:AQ296)/AJ296&lt;=AH298/AH296,"達成","未達成"),IF(AH298/AJ296&gt;=SUM(AQ294:AQ296)/AJ296,"達成","未達成")))</f>
        <v/>
      </c>
      <c r="S300" s="130"/>
      <c r="T300" s="131" t="str">
        <f>IF(AH296=0,"","現場閉所率")</f>
        <v/>
      </c>
      <c r="U300" s="131"/>
      <c r="V300" s="132" t="str">
        <f>IF(AH296=0,"",IF(AH296=0,0,ROUNDDOWN(AH298/AH296,4)))</f>
        <v/>
      </c>
      <c r="W300" s="132"/>
      <c r="X300" s="25"/>
      <c r="Y300" s="129" t="str">
        <f>IF($AF$2="○",IF(AH296=0,"",B299),"")</f>
        <v/>
      </c>
      <c r="Z300" s="129"/>
      <c r="AA300" s="130" t="str">
        <f>IF($AF$2="○",IF(AH296=0,"","週休２日"),"")</f>
        <v/>
      </c>
      <c r="AB300" s="130"/>
      <c r="AC300" s="130" t="str">
        <f>IF($AF$2="○",IF(AH296=0,"",IF(SUM(AQ294:AQ296)/AJ296&lt;0.285,IF(SUM(AQ294:AQ296)/AJ296&lt;=AH299/AH296,"達成","未達成"),IF(AH299/AJ296&gt;=SUM(AQ294:AQ296)/AJ296,"達成","未達成"))),"")</f>
        <v/>
      </c>
      <c r="AD300" s="130"/>
      <c r="AE300" s="131" t="str">
        <f>IF($AF$2="○",IF(AH296=0,"","現場閉所率"),"")</f>
        <v/>
      </c>
      <c r="AF300" s="131"/>
      <c r="AG300" s="132" t="str">
        <f>IF($AF$2="○",IF(AH296=0,"",IF(AH296=0,0,ROUNDDOWN(AH299/AH296,4))),"")</f>
        <v/>
      </c>
      <c r="AH300" s="132"/>
      <c r="AQ300" s="24" t="str">
        <f>IF($AF$2="○",AC300,R300)</f>
        <v/>
      </c>
      <c r="AR300" s="24"/>
      <c r="AT300" s="1" t="str">
        <f>IF(AH296&lt;=0,"",IF((SUM(AQ294:AQ296)/AJ296)&lt;=AH298/AH296,"達成","未達成"))</f>
        <v/>
      </c>
    </row>
    <row r="301" spans="1:95" ht="19.5" customHeight="1">
      <c r="A301" s="101" t="str">
        <f t="shared" ref="A301" si="572">IF(MAX(C294:AG294)=$AE$3,"",IF(MAX(C294:AG294)=0,"",MAX(C294:AG294)+1))</f>
        <v/>
      </c>
      <c r="B301" s="101"/>
      <c r="S301" s="102" t="str">
        <f>IF(COUNTIF(C307:AG307,"確認")&gt;0,"入力確認",IF(AH304=0,IF(SUM(AH305:AH307)=0,"","入力確認"),IF($AF$2="",IF(COUNTIF(C307:AG307,"○")+COUNTIF(C307:AG307,"✕")=0,"","現場閉所 実績表に切替必要"),IF(AT307=0,"","変更手続き確認"))))</f>
        <v/>
      </c>
      <c r="T301" s="102"/>
      <c r="U301" s="102"/>
      <c r="V301" s="102"/>
      <c r="W301" s="102"/>
      <c r="X301" s="102"/>
      <c r="Y301" s="102"/>
      <c r="Z301" s="102"/>
      <c r="AA301" s="133" t="s">
        <v>30</v>
      </c>
      <c r="AB301" s="133"/>
      <c r="AC301" s="133"/>
      <c r="AD301" s="133"/>
      <c r="AE301" s="29" t="str">
        <f t="shared" ref="AE301" si="573">$AQ$7</f>
        <v>土</v>
      </c>
      <c r="AF301" s="29" t="str">
        <f t="shared" ref="AF301" si="574">$AQ$8</f>
        <v>日</v>
      </c>
      <c r="AG301" s="26">
        <f t="shared" ref="AG301" si="575">$AQ$6</f>
        <v>0</v>
      </c>
      <c r="AL301" s="14"/>
      <c r="AM301" s="14"/>
      <c r="AN301" s="14"/>
      <c r="AO301" s="14"/>
      <c r="AP301" s="14"/>
      <c r="AQ301" s="14"/>
    </row>
    <row r="302" spans="1:95" ht="19.5" customHeight="1">
      <c r="A302" s="105" t="s">
        <v>20</v>
      </c>
      <c r="B302" s="106"/>
      <c r="C302" s="15" t="str">
        <f>IF($AE$3&lt;A301,"",A301)</f>
        <v/>
      </c>
      <c r="D302" s="15" t="str">
        <f t="shared" ref="D302:G302" si="576">IF($AE$3&lt;=C302,"",IF(MONTH(C302+1)=MONTH(C302),(C302+1),""))</f>
        <v/>
      </c>
      <c r="E302" s="15" t="str">
        <f t="shared" si="576"/>
        <v/>
      </c>
      <c r="F302" s="15" t="str">
        <f t="shared" si="576"/>
        <v/>
      </c>
      <c r="G302" s="15" t="str">
        <f t="shared" si="576"/>
        <v/>
      </c>
      <c r="H302" s="15" t="str">
        <f>IF($AE$3&lt;=G302,"",IF(MONTH(G302+1)=MONTH(G302),(G302+1),""))</f>
        <v/>
      </c>
      <c r="I302" s="15" t="str">
        <f t="shared" ref="I302:AG302" si="577">IF($AE$3&lt;=H302,"",IF(MONTH(H302+1)=MONTH(H302),(H302+1),""))</f>
        <v/>
      </c>
      <c r="J302" s="15" t="str">
        <f t="shared" si="577"/>
        <v/>
      </c>
      <c r="K302" s="15" t="str">
        <f t="shared" si="577"/>
        <v/>
      </c>
      <c r="L302" s="15" t="str">
        <f t="shared" si="577"/>
        <v/>
      </c>
      <c r="M302" s="15" t="str">
        <f t="shared" si="577"/>
        <v/>
      </c>
      <c r="N302" s="15" t="str">
        <f t="shared" si="577"/>
        <v/>
      </c>
      <c r="O302" s="15" t="str">
        <f t="shared" si="577"/>
        <v/>
      </c>
      <c r="P302" s="15" t="str">
        <f t="shared" si="577"/>
        <v/>
      </c>
      <c r="Q302" s="15" t="str">
        <f t="shared" si="577"/>
        <v/>
      </c>
      <c r="R302" s="15" t="str">
        <f t="shared" si="577"/>
        <v/>
      </c>
      <c r="S302" s="15" t="str">
        <f t="shared" si="577"/>
        <v/>
      </c>
      <c r="T302" s="15" t="str">
        <f t="shared" si="577"/>
        <v/>
      </c>
      <c r="U302" s="15" t="str">
        <f t="shared" si="577"/>
        <v/>
      </c>
      <c r="V302" s="15" t="str">
        <f t="shared" si="577"/>
        <v/>
      </c>
      <c r="W302" s="15" t="str">
        <f t="shared" si="577"/>
        <v/>
      </c>
      <c r="X302" s="15" t="str">
        <f t="shared" si="577"/>
        <v/>
      </c>
      <c r="Y302" s="15" t="str">
        <f t="shared" si="577"/>
        <v/>
      </c>
      <c r="Z302" s="15" t="str">
        <f t="shared" si="577"/>
        <v/>
      </c>
      <c r="AA302" s="15" t="str">
        <f t="shared" si="577"/>
        <v/>
      </c>
      <c r="AB302" s="15" t="str">
        <f t="shared" si="577"/>
        <v/>
      </c>
      <c r="AC302" s="15" t="str">
        <f t="shared" si="577"/>
        <v/>
      </c>
      <c r="AD302" s="15" t="str">
        <f t="shared" si="577"/>
        <v/>
      </c>
      <c r="AE302" s="15" t="str">
        <f t="shared" si="577"/>
        <v/>
      </c>
      <c r="AF302" s="15" t="str">
        <f t="shared" si="577"/>
        <v/>
      </c>
      <c r="AG302" s="15" t="str">
        <f t="shared" si="577"/>
        <v/>
      </c>
      <c r="AH302" s="107" t="s">
        <v>27</v>
      </c>
      <c r="AK302" s="16"/>
      <c r="AQ302" s="6">
        <f>COUNTIFS(C304:AG304,"○",C303:AG303,$AQ$7)</f>
        <v>0</v>
      </c>
      <c r="AT302" s="6">
        <v>1</v>
      </c>
      <c r="AU302" s="6">
        <v>2</v>
      </c>
      <c r="AV302" s="6">
        <v>3</v>
      </c>
      <c r="AW302" s="6">
        <v>4</v>
      </c>
      <c r="AX302" s="6">
        <v>5</v>
      </c>
      <c r="AY302" s="6">
        <v>6</v>
      </c>
      <c r="AZ302" s="6">
        <v>7</v>
      </c>
      <c r="BA302" s="6">
        <v>8</v>
      </c>
      <c r="BB302" s="6">
        <v>9</v>
      </c>
      <c r="BC302" s="6">
        <v>10</v>
      </c>
      <c r="BD302" s="6">
        <v>11</v>
      </c>
      <c r="BE302" s="6">
        <v>12</v>
      </c>
      <c r="BF302" s="6">
        <v>13</v>
      </c>
      <c r="BG302" s="6">
        <v>14</v>
      </c>
      <c r="BH302" s="6">
        <v>15</v>
      </c>
      <c r="BI302" s="6">
        <v>16</v>
      </c>
      <c r="BJ302" s="6">
        <v>17</v>
      </c>
      <c r="BK302" s="6">
        <v>18</v>
      </c>
      <c r="BL302" s="6">
        <v>19</v>
      </c>
      <c r="BM302" s="6">
        <v>20</v>
      </c>
      <c r="BN302" s="6">
        <v>21</v>
      </c>
      <c r="BO302" s="6">
        <v>22</v>
      </c>
      <c r="BP302" s="6">
        <v>23</v>
      </c>
      <c r="BQ302" s="6">
        <v>24</v>
      </c>
      <c r="BR302" s="6">
        <v>25</v>
      </c>
      <c r="BS302" s="6">
        <v>26</v>
      </c>
      <c r="BT302" s="6">
        <v>27</v>
      </c>
      <c r="BU302" s="6">
        <v>28</v>
      </c>
      <c r="BV302" s="6">
        <v>29</v>
      </c>
      <c r="BW302" s="6">
        <v>30</v>
      </c>
      <c r="BX302" s="6">
        <v>31</v>
      </c>
      <c r="BY302" s="6">
        <v>32</v>
      </c>
      <c r="BZ302" s="6">
        <v>33</v>
      </c>
      <c r="CA302" s="6">
        <v>34</v>
      </c>
      <c r="CB302" s="6">
        <v>35</v>
      </c>
      <c r="CC302" s="6">
        <v>36</v>
      </c>
      <c r="CD302" s="6">
        <v>37</v>
      </c>
      <c r="CE302" s="6">
        <v>38</v>
      </c>
      <c r="CF302" s="6">
        <v>39</v>
      </c>
      <c r="CG302" s="6">
        <v>40</v>
      </c>
      <c r="CH302" s="6">
        <v>41</v>
      </c>
      <c r="CI302" s="6">
        <v>42</v>
      </c>
      <c r="CJ302" s="6">
        <v>43</v>
      </c>
      <c r="CK302" s="6">
        <v>44</v>
      </c>
      <c r="CL302" s="6">
        <v>45</v>
      </c>
      <c r="CM302" s="6">
        <v>46</v>
      </c>
      <c r="CN302" s="6">
        <v>47</v>
      </c>
      <c r="CO302" s="6">
        <v>48</v>
      </c>
      <c r="CP302" s="6">
        <v>49</v>
      </c>
      <c r="CQ302" s="6">
        <v>50</v>
      </c>
    </row>
    <row r="303" spans="1:95" ht="19.5" customHeight="1">
      <c r="A303" s="105" t="s">
        <v>28</v>
      </c>
      <c r="B303" s="106"/>
      <c r="C303" s="15" t="str">
        <f>IF(C302="","",TEXT(C302,"AAA"))</f>
        <v/>
      </c>
      <c r="D303" s="15" t="str">
        <f t="shared" ref="D303:AG303" si="578">IF(D302="","",TEXT(D302,"AAA"))</f>
        <v/>
      </c>
      <c r="E303" s="15" t="str">
        <f t="shared" si="578"/>
        <v/>
      </c>
      <c r="F303" s="15" t="str">
        <f t="shared" si="578"/>
        <v/>
      </c>
      <c r="G303" s="15" t="str">
        <f t="shared" si="578"/>
        <v/>
      </c>
      <c r="H303" s="15" t="str">
        <f t="shared" si="578"/>
        <v/>
      </c>
      <c r="I303" s="15" t="str">
        <f t="shared" si="578"/>
        <v/>
      </c>
      <c r="J303" s="15" t="str">
        <f t="shared" si="578"/>
        <v/>
      </c>
      <c r="K303" s="15" t="str">
        <f t="shared" si="578"/>
        <v/>
      </c>
      <c r="L303" s="15" t="str">
        <f t="shared" si="578"/>
        <v/>
      </c>
      <c r="M303" s="15" t="str">
        <f t="shared" si="578"/>
        <v/>
      </c>
      <c r="N303" s="15" t="str">
        <f t="shared" si="578"/>
        <v/>
      </c>
      <c r="O303" s="15" t="str">
        <f t="shared" si="578"/>
        <v/>
      </c>
      <c r="P303" s="15" t="str">
        <f t="shared" si="578"/>
        <v/>
      </c>
      <c r="Q303" s="15" t="str">
        <f t="shared" si="578"/>
        <v/>
      </c>
      <c r="R303" s="15" t="str">
        <f t="shared" si="578"/>
        <v/>
      </c>
      <c r="S303" s="15" t="str">
        <f t="shared" si="578"/>
        <v/>
      </c>
      <c r="T303" s="15" t="str">
        <f t="shared" si="578"/>
        <v/>
      </c>
      <c r="U303" s="15" t="str">
        <f t="shared" si="578"/>
        <v/>
      </c>
      <c r="V303" s="15" t="str">
        <f t="shared" si="578"/>
        <v/>
      </c>
      <c r="W303" s="15" t="str">
        <f t="shared" si="578"/>
        <v/>
      </c>
      <c r="X303" s="15" t="str">
        <f t="shared" si="578"/>
        <v/>
      </c>
      <c r="Y303" s="15" t="str">
        <f t="shared" si="578"/>
        <v/>
      </c>
      <c r="Z303" s="15" t="str">
        <f t="shared" si="578"/>
        <v/>
      </c>
      <c r="AA303" s="15" t="str">
        <f t="shared" si="578"/>
        <v/>
      </c>
      <c r="AB303" s="15" t="str">
        <f t="shared" si="578"/>
        <v/>
      </c>
      <c r="AC303" s="15" t="str">
        <f t="shared" si="578"/>
        <v/>
      </c>
      <c r="AD303" s="15" t="str">
        <f t="shared" si="578"/>
        <v/>
      </c>
      <c r="AE303" s="15" t="str">
        <f t="shared" si="578"/>
        <v/>
      </c>
      <c r="AF303" s="15" t="str">
        <f t="shared" si="578"/>
        <v/>
      </c>
      <c r="AG303" s="15" t="str">
        <f t="shared" si="578"/>
        <v/>
      </c>
      <c r="AH303" s="108"/>
      <c r="AQ303" s="6">
        <f>COUNTIFS(C304:AG304,"○",C303:AG303,$AQ$8)</f>
        <v>0</v>
      </c>
      <c r="AT303" s="17" t="str">
        <f>IF($C302&gt;$E$6,"",IF(MAX($C302:$AG302)&lt;$E$6,"",$E$6))</f>
        <v/>
      </c>
      <c r="AU303" s="18" t="str">
        <f>IF($C302&gt;$H$6,"",IF(MAX($C302:$AG302)&lt;$H$6,"",$H$6))</f>
        <v/>
      </c>
      <c r="AV303" s="18" t="str">
        <f>IF($C302&gt;$K$6,"",IF(MAX($C302:$AG302)&lt;$K$6,"",$K$6))</f>
        <v/>
      </c>
      <c r="AW303" s="18" t="str">
        <f>IF($C302&gt;$N$6,"",IF(MAX($C302:$AG302)&lt;$N$6,"",$N$6))</f>
        <v/>
      </c>
      <c r="AX303" s="18" t="str">
        <f>IF($C302&gt;$Q$6,"",IF(MAX($C302:$AG302)&lt;$Q$6,"",$Q$6))</f>
        <v/>
      </c>
      <c r="AY303" s="18" t="str">
        <f>IF($C302&gt;$T$6,"",IF(MAX($C302:$AG302)&lt;$T$6,"",$T$6))</f>
        <v/>
      </c>
      <c r="AZ303" s="18" t="str">
        <f>IF($C302&gt;$W$6,"",IF(MAX($C302:$AG302)&lt;$W$6,"",$W$6))</f>
        <v/>
      </c>
      <c r="BA303" s="18" t="str">
        <f>IF($C302&gt;$Z$6,"",IF(MAX($C302:$AG302)&lt;$Z$6,"",$Z$6))</f>
        <v/>
      </c>
      <c r="BB303" s="18" t="str">
        <f>IF($C302&gt;$AC$6,"",IF(MAX($C302:$AG302)&lt;$AC$6,"",$AC$6))</f>
        <v/>
      </c>
      <c r="BC303" s="18">
        <f>IF($C302&gt;$AF$6,"",IF(MAX($C302:$AG302)&lt;$AF$6,"",$AF$6))</f>
        <v>0</v>
      </c>
      <c r="BD303" s="18">
        <f>IF($C302&gt;$E$7,"",IF(MAX($C302:$AG302)&lt;$E$7,"",$E$7))</f>
        <v>0</v>
      </c>
      <c r="BE303" s="18">
        <f>IF($C302&gt;$H$7,"",IF(MAX($C302:$AG302)&lt;$H$7,"",$H$7))</f>
        <v>0</v>
      </c>
      <c r="BF303" s="18">
        <f>IF($C302&gt;$K$7,"",IF(MAX($C302:$AG302)&lt;$K$7,"",$K$7))</f>
        <v>0</v>
      </c>
      <c r="BG303" s="18">
        <f>IF($C302&gt;$N$7,"",IF(MAX($C302:$AG302)&lt;$N$7,"",$N$7))</f>
        <v>0</v>
      </c>
      <c r="BH303" s="18">
        <f>IF($C302&gt;$Q$7,"",IF(MAX($C302:$AG302)&lt;$Q$7,"",$Q$7))</f>
        <v>0</v>
      </c>
      <c r="BI303" s="18">
        <f>IF($C302&gt;$T$7,"",IF(MAX($C302:$AG302)&lt;$T$7,"",$T$7))</f>
        <v>0</v>
      </c>
      <c r="BJ303" s="18">
        <f>IF($C302&gt;$W$7,"",IF(MAX($C302:$AG302)&lt;$W$7,"",$W$7))</f>
        <v>0</v>
      </c>
      <c r="BK303" s="18">
        <f>IF($C302&gt;$Z$7,"",IF(MAX($C302:$AG302)&lt;$Z$7,"",$Z$7))</f>
        <v>0</v>
      </c>
      <c r="BL303" s="18">
        <f>IF($C302&gt;$AC$7,"",IF(MAX($C302:$AG302)&lt;$AC$7,"",$AC$7))</f>
        <v>0</v>
      </c>
      <c r="BM303" s="18">
        <f>IF($C302&gt;$AF$7,"",IF(MAX($C302:$AG302)&lt;$AF$7,"",$AF$7))</f>
        <v>0</v>
      </c>
      <c r="BN303" s="18">
        <f>IF($C302&gt;$E$8,"",IF(MAX($C302:$AG302)&lt;$E$8,"",$E$8))</f>
        <v>0</v>
      </c>
      <c r="BO303" s="18">
        <f>IF($C302&gt;$H$8,"",IF(MAX($C302:$AG302)&lt;$H$8,"",$H$8))</f>
        <v>0</v>
      </c>
      <c r="BP303" s="18">
        <f>IF($C302&gt;$K$8,"",IF(MAX($C302:$AG302)&lt;$K$8,"",$K$8))</f>
        <v>0</v>
      </c>
      <c r="BQ303" s="18">
        <f>IF($C302&gt;$N$8,"",IF(MAX($C302:$AG302)&lt;$N$8,"",$N$8))</f>
        <v>0</v>
      </c>
      <c r="BR303" s="18">
        <f>IF($C302&gt;$Q$8,"",IF(MAX($C302:$AG302)&lt;$Q$8,"",$Q$8))</f>
        <v>0</v>
      </c>
      <c r="BS303" s="18">
        <f>IF($C302&gt;$T$8,"",IF(MAX($C302:$AG302)&lt;$T$8,"",$T$8))</f>
        <v>0</v>
      </c>
      <c r="BT303" s="18">
        <f>IF($C302&gt;$W$8,"",IF(MAX($C302:$AG302)&lt;$W$8,"",$W$8))</f>
        <v>0</v>
      </c>
      <c r="BU303" s="18">
        <f>IF($C302&gt;$Z$8,"",IF(MAX($C302:$AG302)&lt;$Z$8,"",$Z$8))</f>
        <v>0</v>
      </c>
      <c r="BV303" s="18">
        <f>IF($C302&gt;$AC$8,"",IF(MAX($C302:$AG302)&lt;$AC$8,"",$AC$8))</f>
        <v>0</v>
      </c>
      <c r="BW303" s="18">
        <f>IF($C302&gt;$AF$8,"",IF(MAX($C302:$AG302)&lt;$AF$8,"",$AF$8))</f>
        <v>0</v>
      </c>
      <c r="BX303" s="18">
        <f>IF($C302&gt;$E$9,"",IF(MAX($C302:$AG302)&lt;$E$9,"",$E$9))</f>
        <v>0</v>
      </c>
      <c r="BY303" s="18">
        <f>IF($C302&gt;$H$9,"",IF(MAX($C302:$AG302)&lt;$H$9,"",$H$9))</f>
        <v>0</v>
      </c>
      <c r="BZ303" s="18">
        <f>IF($C302&gt;$K$9,"",IF(MAX($C302:$AG302)&lt;$K$9,"",$K$9))</f>
        <v>0</v>
      </c>
      <c r="CA303" s="18">
        <f>IF($C302&gt;$N$9,"",IF(MAX($C302:$AG302)&lt;$N$9,"",$N$9))</f>
        <v>0</v>
      </c>
      <c r="CB303" s="18">
        <f>IF($C302&gt;$Q$9,"",IF(MAX($C302:$AG302)&lt;$Q$9,"",$Q$9))</f>
        <v>0</v>
      </c>
      <c r="CC303" s="18">
        <f>IF($C302&gt;$T$9,"",IF(MAX($C302:$AG302)&lt;$T$9,"",$T$9))</f>
        <v>0</v>
      </c>
      <c r="CD303" s="18">
        <f>IF($C302&gt;$W$9,"",IF(MAX($C302:$AG302)&lt;$W$9,"",$W$9))</f>
        <v>0</v>
      </c>
      <c r="CE303" s="18">
        <f>IF($C302&gt;$Z$9,"",IF(MAX($C302:$AG302)&lt;$Z$9,"",$Z$9))</f>
        <v>0</v>
      </c>
      <c r="CF303" s="18">
        <f>IF($C302&gt;$AC$9,"",IF(MAX($C302:$AG302)&lt;$AC$9,"",$AC$9))</f>
        <v>0</v>
      </c>
      <c r="CG303" s="18">
        <f>IF($C302&gt;$AF$9,"",IF(MAX($C302:$AG302)&lt;$AF$9,"",$AF$9))</f>
        <v>0</v>
      </c>
      <c r="CH303" s="18">
        <f>IF($C302&gt;$E$10,"",IF(MAX($C302:$AG302)&lt;$E$10,"",$E$10))</f>
        <v>0</v>
      </c>
      <c r="CI303" s="18">
        <f>IF($C302&gt;$H$10,"",IF(MAX($C302:$AG302)&lt;$H$10,"",$H$10))</f>
        <v>0</v>
      </c>
      <c r="CJ303" s="18">
        <f>IF($C302&gt;$K$10,"",IF(MAX($C302:$AG302)&lt;$K$10,"",$K$10))</f>
        <v>0</v>
      </c>
      <c r="CK303" s="18">
        <f>IF($C302&gt;$N$10,"",IF(MAX($C302:$AG302)&lt;$N$10,"",$N$10))</f>
        <v>0</v>
      </c>
      <c r="CL303" s="18">
        <f>IF($C302&gt;$Q$10,"",IF(MAX($C302:$AG302)&lt;$Q$10,"",$Q$10))</f>
        <v>0</v>
      </c>
      <c r="CM303" s="18">
        <f>IF($C302&gt;$T$10,"",IF(MAX($C302:$AG302)&lt;$T$10,"",$T$10))</f>
        <v>0</v>
      </c>
      <c r="CN303" s="18">
        <f>IF($C302&gt;$W$10,"",IF(MAX($C302:$AG302)&lt;$W$10,"",$W$10))</f>
        <v>0</v>
      </c>
      <c r="CO303" s="18">
        <f>IF($C302&gt;$Z$10,"",IF(MAX($C302:$AG302)&lt;$Z$10,"",$Z$10))</f>
        <v>0</v>
      </c>
      <c r="CP303" s="18">
        <f>IF($C302&gt;$AC$10,"",IF(MAX($C302:$AG302)&lt;$AC$10,"",$AC$10))</f>
        <v>0</v>
      </c>
      <c r="CQ303" s="19">
        <f>IF($C302&gt;$AF$10,"",IF(MAX($C302:$AG302)&lt;$AF$10,"",$AF$10))</f>
        <v>0</v>
      </c>
    </row>
    <row r="304" spans="1:95" ht="19.5" customHeight="1">
      <c r="A304" s="134" t="s">
        <v>7</v>
      </c>
      <c r="B304" s="135"/>
      <c r="C304" s="20" t="str">
        <f t="shared" ref="C304:AG304" si="579">IF(C302="","",IF($D$5&lt;=C302,IF($L$5&gt;=C302,IF(COUNT(MATCH(C302,$AT303:$CQ303,0))&gt;0,"","○"),""),""))</f>
        <v/>
      </c>
      <c r="D304" s="20" t="str">
        <f t="shared" si="579"/>
        <v/>
      </c>
      <c r="E304" s="20" t="str">
        <f t="shared" si="579"/>
        <v/>
      </c>
      <c r="F304" s="20" t="str">
        <f t="shared" si="579"/>
        <v/>
      </c>
      <c r="G304" s="20" t="str">
        <f t="shared" si="579"/>
        <v/>
      </c>
      <c r="H304" s="20" t="str">
        <f t="shared" si="579"/>
        <v/>
      </c>
      <c r="I304" s="20" t="str">
        <f t="shared" si="579"/>
        <v/>
      </c>
      <c r="J304" s="20" t="str">
        <f t="shared" si="579"/>
        <v/>
      </c>
      <c r="K304" s="20" t="str">
        <f t="shared" si="579"/>
        <v/>
      </c>
      <c r="L304" s="20" t="str">
        <f t="shared" si="579"/>
        <v/>
      </c>
      <c r="M304" s="20" t="str">
        <f t="shared" si="579"/>
        <v/>
      </c>
      <c r="N304" s="20" t="str">
        <f t="shared" si="579"/>
        <v/>
      </c>
      <c r="O304" s="20" t="str">
        <f t="shared" si="579"/>
        <v/>
      </c>
      <c r="P304" s="20" t="str">
        <f t="shared" si="579"/>
        <v/>
      </c>
      <c r="Q304" s="20" t="str">
        <f t="shared" si="579"/>
        <v/>
      </c>
      <c r="R304" s="20" t="str">
        <f t="shared" si="579"/>
        <v/>
      </c>
      <c r="S304" s="20" t="str">
        <f t="shared" si="579"/>
        <v/>
      </c>
      <c r="T304" s="20" t="str">
        <f t="shared" si="579"/>
        <v/>
      </c>
      <c r="U304" s="20" t="str">
        <f t="shared" si="579"/>
        <v/>
      </c>
      <c r="V304" s="20" t="str">
        <f t="shared" si="579"/>
        <v/>
      </c>
      <c r="W304" s="20" t="str">
        <f t="shared" si="579"/>
        <v/>
      </c>
      <c r="X304" s="20" t="str">
        <f t="shared" si="579"/>
        <v/>
      </c>
      <c r="Y304" s="20" t="str">
        <f t="shared" si="579"/>
        <v/>
      </c>
      <c r="Z304" s="20" t="str">
        <f t="shared" si="579"/>
        <v/>
      </c>
      <c r="AA304" s="20" t="str">
        <f t="shared" si="579"/>
        <v/>
      </c>
      <c r="AB304" s="20" t="str">
        <f t="shared" si="579"/>
        <v/>
      </c>
      <c r="AC304" s="20" t="str">
        <f t="shared" si="579"/>
        <v/>
      </c>
      <c r="AD304" s="20" t="str">
        <f t="shared" si="579"/>
        <v/>
      </c>
      <c r="AE304" s="20" t="str">
        <f t="shared" si="579"/>
        <v/>
      </c>
      <c r="AF304" s="20" t="str">
        <f t="shared" si="579"/>
        <v/>
      </c>
      <c r="AG304" s="20" t="str">
        <f t="shared" si="579"/>
        <v/>
      </c>
      <c r="AH304" s="20">
        <f>COUNTIF(C304:AG304,"○")</f>
        <v>0</v>
      </c>
      <c r="AJ304" s="6">
        <f>$AH304</f>
        <v>0</v>
      </c>
      <c r="AK304" s="21"/>
      <c r="AQ304" s="6">
        <f>COUNTIFS(C304:AG304,"○",C303:AG303,$AQ$6)</f>
        <v>0</v>
      </c>
      <c r="AR304" s="6" t="str">
        <f>IF(AH304=0,"",IF(SUM(AQ302:AQ304)/AJ304&lt;0.285,SUM(AQ302:AQ304)/AJ304*AJ304,ROUNDUP(AH304*0.285,0)))</f>
        <v/>
      </c>
      <c r="BY304" s="22"/>
      <c r="BZ304" s="22"/>
    </row>
    <row r="305" spans="1:95" ht="19.5" customHeight="1">
      <c r="A305" s="36" t="s">
        <v>29</v>
      </c>
      <c r="B305" s="20" t="s">
        <v>8</v>
      </c>
      <c r="C305" s="23" t="str">
        <f t="shared" ref="C305:AG305" si="580">IF(C304="","",IF(C303=$AE301,"○",IF(C303=$AF301,"○",IF(C303=$AG301,"○",""))))</f>
        <v/>
      </c>
      <c r="D305" s="23" t="str">
        <f t="shared" si="580"/>
        <v/>
      </c>
      <c r="E305" s="23" t="str">
        <f t="shared" si="580"/>
        <v/>
      </c>
      <c r="F305" s="23" t="str">
        <f t="shared" si="580"/>
        <v/>
      </c>
      <c r="G305" s="23" t="str">
        <f t="shared" si="580"/>
        <v/>
      </c>
      <c r="H305" s="23" t="str">
        <f t="shared" si="580"/>
        <v/>
      </c>
      <c r="I305" s="23" t="str">
        <f t="shared" si="580"/>
        <v/>
      </c>
      <c r="J305" s="23" t="str">
        <f t="shared" si="580"/>
        <v/>
      </c>
      <c r="K305" s="23" t="str">
        <f t="shared" si="580"/>
        <v/>
      </c>
      <c r="L305" s="23" t="str">
        <f t="shared" si="580"/>
        <v/>
      </c>
      <c r="M305" s="23" t="str">
        <f t="shared" si="580"/>
        <v/>
      </c>
      <c r="N305" s="23" t="str">
        <f t="shared" si="580"/>
        <v/>
      </c>
      <c r="O305" s="23" t="str">
        <f t="shared" si="580"/>
        <v/>
      </c>
      <c r="P305" s="23" t="str">
        <f t="shared" si="580"/>
        <v/>
      </c>
      <c r="Q305" s="23" t="str">
        <f t="shared" si="580"/>
        <v/>
      </c>
      <c r="R305" s="23" t="str">
        <f t="shared" si="580"/>
        <v/>
      </c>
      <c r="S305" s="23" t="str">
        <f t="shared" si="580"/>
        <v/>
      </c>
      <c r="T305" s="23" t="str">
        <f t="shared" si="580"/>
        <v/>
      </c>
      <c r="U305" s="23" t="str">
        <f t="shared" si="580"/>
        <v/>
      </c>
      <c r="V305" s="23" t="str">
        <f t="shared" si="580"/>
        <v/>
      </c>
      <c r="W305" s="23" t="str">
        <f t="shared" si="580"/>
        <v/>
      </c>
      <c r="X305" s="23" t="str">
        <f t="shared" si="580"/>
        <v/>
      </c>
      <c r="Y305" s="23" t="str">
        <f t="shared" si="580"/>
        <v/>
      </c>
      <c r="Z305" s="23" t="str">
        <f t="shared" si="580"/>
        <v/>
      </c>
      <c r="AA305" s="23" t="str">
        <f t="shared" si="580"/>
        <v/>
      </c>
      <c r="AB305" s="23" t="str">
        <f t="shared" si="580"/>
        <v/>
      </c>
      <c r="AC305" s="23" t="str">
        <f t="shared" si="580"/>
        <v/>
      </c>
      <c r="AD305" s="23" t="str">
        <f t="shared" si="580"/>
        <v/>
      </c>
      <c r="AE305" s="23" t="str">
        <f t="shared" si="580"/>
        <v/>
      </c>
      <c r="AF305" s="23" t="str">
        <f t="shared" si="580"/>
        <v/>
      </c>
      <c r="AG305" s="23" t="str">
        <f t="shared" si="580"/>
        <v/>
      </c>
      <c r="AH305" s="20">
        <f t="shared" ref="AH305" si="581">COUNTIF(C305:AG305,"○")</f>
        <v>0</v>
      </c>
      <c r="AK305" s="6">
        <f>$AH305</f>
        <v>0</v>
      </c>
      <c r="AU305" s="30" t="str">
        <f>IF($AE$3&lt;A301,"",A301)</f>
        <v/>
      </c>
      <c r="AV305" s="30" t="str">
        <f t="shared" ref="AV305:BZ305" si="582">IF($AE$3&lt;=C302,"",IF(MONTH(C302+1)=MONTH(C302),(C302+1),""))</f>
        <v/>
      </c>
      <c r="AW305" s="30" t="str">
        <f t="shared" si="582"/>
        <v/>
      </c>
      <c r="AX305" s="30" t="str">
        <f t="shared" si="582"/>
        <v/>
      </c>
      <c r="AY305" s="30" t="str">
        <f t="shared" si="582"/>
        <v/>
      </c>
      <c r="AZ305" s="30" t="str">
        <f t="shared" si="582"/>
        <v/>
      </c>
      <c r="BA305" s="30" t="str">
        <f t="shared" si="582"/>
        <v/>
      </c>
      <c r="BB305" s="30" t="str">
        <f t="shared" si="582"/>
        <v/>
      </c>
      <c r="BC305" s="30" t="str">
        <f t="shared" si="582"/>
        <v/>
      </c>
      <c r="BD305" s="30" t="str">
        <f t="shared" si="582"/>
        <v/>
      </c>
      <c r="BE305" s="30" t="str">
        <f t="shared" si="582"/>
        <v/>
      </c>
      <c r="BF305" s="30" t="str">
        <f t="shared" si="582"/>
        <v/>
      </c>
      <c r="BG305" s="30" t="str">
        <f t="shared" si="582"/>
        <v/>
      </c>
      <c r="BH305" s="30" t="str">
        <f t="shared" si="582"/>
        <v/>
      </c>
      <c r="BI305" s="30" t="str">
        <f t="shared" si="582"/>
        <v/>
      </c>
      <c r="BJ305" s="30" t="str">
        <f t="shared" si="582"/>
        <v/>
      </c>
      <c r="BK305" s="30" t="str">
        <f t="shared" si="582"/>
        <v/>
      </c>
      <c r="BL305" s="30" t="str">
        <f t="shared" si="582"/>
        <v/>
      </c>
      <c r="BM305" s="30" t="str">
        <f t="shared" si="582"/>
        <v/>
      </c>
      <c r="BN305" s="30" t="str">
        <f t="shared" si="582"/>
        <v/>
      </c>
      <c r="BO305" s="30" t="str">
        <f t="shared" si="582"/>
        <v/>
      </c>
      <c r="BP305" s="30" t="str">
        <f t="shared" si="582"/>
        <v/>
      </c>
      <c r="BQ305" s="30" t="str">
        <f t="shared" si="582"/>
        <v/>
      </c>
      <c r="BR305" s="30" t="str">
        <f t="shared" si="582"/>
        <v/>
      </c>
      <c r="BS305" s="30" t="str">
        <f t="shared" si="582"/>
        <v/>
      </c>
      <c r="BT305" s="30" t="str">
        <f t="shared" si="582"/>
        <v/>
      </c>
      <c r="BU305" s="30" t="str">
        <f t="shared" si="582"/>
        <v/>
      </c>
      <c r="BV305" s="30" t="str">
        <f t="shared" si="582"/>
        <v/>
      </c>
      <c r="BW305" s="30" t="str">
        <f t="shared" si="582"/>
        <v/>
      </c>
      <c r="BX305" s="30" t="str">
        <f t="shared" si="582"/>
        <v/>
      </c>
      <c r="BY305" s="30" t="str">
        <f t="shared" si="582"/>
        <v/>
      </c>
      <c r="BZ305" s="30" t="str">
        <f t="shared" si="582"/>
        <v/>
      </c>
    </row>
    <row r="306" spans="1:95" ht="19.5" customHeight="1">
      <c r="A306" s="136"/>
      <c r="B306" s="20" t="s">
        <v>9</v>
      </c>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0">
        <f>AH305+COUNTIF(C306:AG306,"○")-COUNTIF(C306:AG306,"✕")</f>
        <v>0</v>
      </c>
      <c r="AL306" s="6">
        <f>$AH306</f>
        <v>0</v>
      </c>
      <c r="AN306" s="6">
        <f>COUNTIF(C306:AG306,"○")</f>
        <v>0</v>
      </c>
      <c r="AO306" s="6">
        <f>COUNTIF(C306:AG306,"✕")</f>
        <v>0</v>
      </c>
      <c r="AU306" s="1" t="str">
        <f t="shared" ref="AU306:BY306" si="583">IF($AF$2="○",IF(C305="○",IF(C306="","○",IF(C306="○","確認","")),IF(C306="○","○",IF(C305="○","",IF(C306="✕","確認","")))),IF(C305="○",IF(C306="","",IF(C306="○","確認","")),IF(C305="○","",IF(C306="✕","確認",""))))</f>
        <v/>
      </c>
      <c r="AV306" s="1" t="str">
        <f t="shared" si="583"/>
        <v/>
      </c>
      <c r="AW306" s="1" t="str">
        <f t="shared" si="583"/>
        <v/>
      </c>
      <c r="AX306" s="1" t="str">
        <f t="shared" si="583"/>
        <v/>
      </c>
      <c r="AY306" s="1" t="str">
        <f t="shared" si="583"/>
        <v/>
      </c>
      <c r="AZ306" s="1" t="str">
        <f t="shared" si="583"/>
        <v/>
      </c>
      <c r="BA306" s="1" t="str">
        <f t="shared" si="583"/>
        <v/>
      </c>
      <c r="BB306" s="1" t="str">
        <f t="shared" si="583"/>
        <v/>
      </c>
      <c r="BC306" s="1" t="str">
        <f t="shared" si="583"/>
        <v/>
      </c>
      <c r="BD306" s="1" t="str">
        <f t="shared" si="583"/>
        <v/>
      </c>
      <c r="BE306" s="1" t="str">
        <f t="shared" si="583"/>
        <v/>
      </c>
      <c r="BF306" s="1" t="str">
        <f t="shared" si="583"/>
        <v/>
      </c>
      <c r="BG306" s="1" t="str">
        <f t="shared" si="583"/>
        <v/>
      </c>
      <c r="BH306" s="1" t="str">
        <f t="shared" si="583"/>
        <v/>
      </c>
      <c r="BI306" s="1" t="str">
        <f t="shared" si="583"/>
        <v/>
      </c>
      <c r="BJ306" s="1" t="str">
        <f t="shared" si="583"/>
        <v/>
      </c>
      <c r="BK306" s="1" t="str">
        <f t="shared" si="583"/>
        <v/>
      </c>
      <c r="BL306" s="1" t="str">
        <f t="shared" si="583"/>
        <v/>
      </c>
      <c r="BM306" s="1" t="str">
        <f t="shared" si="583"/>
        <v/>
      </c>
      <c r="BN306" s="1" t="str">
        <f t="shared" si="583"/>
        <v/>
      </c>
      <c r="BO306" s="1" t="str">
        <f t="shared" si="583"/>
        <v/>
      </c>
      <c r="BP306" s="1" t="str">
        <f t="shared" si="583"/>
        <v/>
      </c>
      <c r="BQ306" s="1" t="str">
        <f t="shared" si="583"/>
        <v/>
      </c>
      <c r="BR306" s="1" t="str">
        <f t="shared" si="583"/>
        <v/>
      </c>
      <c r="BS306" s="1" t="str">
        <f t="shared" si="583"/>
        <v/>
      </c>
      <c r="BT306" s="1" t="str">
        <f t="shared" si="583"/>
        <v/>
      </c>
      <c r="BU306" s="1" t="str">
        <f t="shared" si="583"/>
        <v/>
      </c>
      <c r="BV306" s="1" t="str">
        <f t="shared" si="583"/>
        <v/>
      </c>
      <c r="BW306" s="1" t="str">
        <f t="shared" si="583"/>
        <v/>
      </c>
      <c r="BX306" s="1" t="str">
        <f t="shared" si="583"/>
        <v/>
      </c>
      <c r="BY306" s="1" t="str">
        <f t="shared" si="583"/>
        <v/>
      </c>
    </row>
    <row r="307" spans="1:95" ht="19.5" customHeight="1">
      <c r="A307" s="137"/>
      <c r="B307" s="20" t="s">
        <v>2</v>
      </c>
      <c r="C307" s="23" t="str">
        <f t="shared" ref="C307:AG307" si="584">IF($AF$2="○",IF(C305="○",IF(C306="","○",IF(C306="○","確認","")),IF(C306="○","○",IF(C305="○","",IF(C306="✕","確認","")))),IF(C305="○",IF(C306="","",IF(C306="○","確認","")),IF(C305="○","",IF(C306="✕","確認",""))))</f>
        <v/>
      </c>
      <c r="D307" s="23" t="str">
        <f t="shared" si="584"/>
        <v/>
      </c>
      <c r="E307" s="23" t="str">
        <f t="shared" si="584"/>
        <v/>
      </c>
      <c r="F307" s="23" t="str">
        <f t="shared" si="584"/>
        <v/>
      </c>
      <c r="G307" s="23" t="str">
        <f t="shared" si="584"/>
        <v/>
      </c>
      <c r="H307" s="23" t="str">
        <f t="shared" si="584"/>
        <v/>
      </c>
      <c r="I307" s="23" t="str">
        <f t="shared" si="584"/>
        <v/>
      </c>
      <c r="J307" s="23" t="str">
        <f t="shared" si="584"/>
        <v/>
      </c>
      <c r="K307" s="23" t="str">
        <f t="shared" si="584"/>
        <v/>
      </c>
      <c r="L307" s="23" t="str">
        <f t="shared" si="584"/>
        <v/>
      </c>
      <c r="M307" s="23" t="str">
        <f t="shared" si="584"/>
        <v/>
      </c>
      <c r="N307" s="23" t="str">
        <f t="shared" si="584"/>
        <v/>
      </c>
      <c r="O307" s="23" t="str">
        <f t="shared" si="584"/>
        <v/>
      </c>
      <c r="P307" s="23" t="str">
        <f t="shared" si="584"/>
        <v/>
      </c>
      <c r="Q307" s="23" t="str">
        <f t="shared" si="584"/>
        <v/>
      </c>
      <c r="R307" s="23" t="str">
        <f t="shared" si="584"/>
        <v/>
      </c>
      <c r="S307" s="23" t="str">
        <f t="shared" si="584"/>
        <v/>
      </c>
      <c r="T307" s="23" t="str">
        <f t="shared" si="584"/>
        <v/>
      </c>
      <c r="U307" s="23" t="str">
        <f t="shared" si="584"/>
        <v/>
      </c>
      <c r="V307" s="23" t="str">
        <f t="shared" si="584"/>
        <v/>
      </c>
      <c r="W307" s="23" t="str">
        <f t="shared" si="584"/>
        <v/>
      </c>
      <c r="X307" s="23" t="str">
        <f t="shared" si="584"/>
        <v/>
      </c>
      <c r="Y307" s="23" t="str">
        <f t="shared" si="584"/>
        <v/>
      </c>
      <c r="Z307" s="23" t="str">
        <f t="shared" si="584"/>
        <v/>
      </c>
      <c r="AA307" s="23" t="str">
        <f t="shared" si="584"/>
        <v/>
      </c>
      <c r="AB307" s="23" t="str">
        <f t="shared" si="584"/>
        <v/>
      </c>
      <c r="AC307" s="23" t="str">
        <f t="shared" si="584"/>
        <v/>
      </c>
      <c r="AD307" s="23" t="str">
        <f t="shared" si="584"/>
        <v/>
      </c>
      <c r="AE307" s="23" t="str">
        <f t="shared" si="584"/>
        <v/>
      </c>
      <c r="AF307" s="23" t="str">
        <f t="shared" si="584"/>
        <v/>
      </c>
      <c r="AG307" s="23" t="str">
        <f t="shared" si="584"/>
        <v/>
      </c>
      <c r="AH307" s="20">
        <f t="shared" ref="AH307" si="585">COUNTIF(C307:AG307,"○")</f>
        <v>0</v>
      </c>
      <c r="AM307" s="6">
        <f>$AH307</f>
        <v>0</v>
      </c>
      <c r="AP307" s="6">
        <f>COUNTIF(C307:AG307,"確認")</f>
        <v>0</v>
      </c>
      <c r="AT307" s="6">
        <f>COUNTIF(AU307:BY307,"確認")</f>
        <v>0</v>
      </c>
      <c r="AU307" s="1" t="str">
        <f t="shared" ref="AU307:BY307" si="586">IF(AU306=C307,"","確認")</f>
        <v/>
      </c>
      <c r="AV307" s="1" t="str">
        <f t="shared" si="586"/>
        <v/>
      </c>
      <c r="AW307" s="1" t="str">
        <f t="shared" si="586"/>
        <v/>
      </c>
      <c r="AX307" s="1" t="str">
        <f t="shared" si="586"/>
        <v/>
      </c>
      <c r="AY307" s="1" t="str">
        <f t="shared" si="586"/>
        <v/>
      </c>
      <c r="AZ307" s="1" t="str">
        <f t="shared" si="586"/>
        <v/>
      </c>
      <c r="BA307" s="1" t="str">
        <f t="shared" si="586"/>
        <v/>
      </c>
      <c r="BB307" s="1" t="str">
        <f t="shared" si="586"/>
        <v/>
      </c>
      <c r="BC307" s="1" t="str">
        <f t="shared" si="586"/>
        <v/>
      </c>
      <c r="BD307" s="1" t="str">
        <f t="shared" si="586"/>
        <v/>
      </c>
      <c r="BE307" s="1" t="str">
        <f t="shared" si="586"/>
        <v/>
      </c>
      <c r="BF307" s="1" t="str">
        <f t="shared" si="586"/>
        <v/>
      </c>
      <c r="BG307" s="1" t="str">
        <f t="shared" si="586"/>
        <v/>
      </c>
      <c r="BH307" s="1" t="str">
        <f t="shared" si="586"/>
        <v/>
      </c>
      <c r="BI307" s="1" t="str">
        <f t="shared" si="586"/>
        <v/>
      </c>
      <c r="BJ307" s="1" t="str">
        <f t="shared" si="586"/>
        <v/>
      </c>
      <c r="BK307" s="1" t="str">
        <f t="shared" si="586"/>
        <v/>
      </c>
      <c r="BL307" s="1" t="str">
        <f t="shared" si="586"/>
        <v/>
      </c>
      <c r="BM307" s="1" t="str">
        <f t="shared" si="586"/>
        <v/>
      </c>
      <c r="BN307" s="1" t="str">
        <f t="shared" si="586"/>
        <v/>
      </c>
      <c r="BO307" s="1" t="str">
        <f t="shared" si="586"/>
        <v/>
      </c>
      <c r="BP307" s="1" t="str">
        <f t="shared" si="586"/>
        <v/>
      </c>
      <c r="BQ307" s="1" t="str">
        <f t="shared" si="586"/>
        <v/>
      </c>
      <c r="BR307" s="1" t="str">
        <f t="shared" si="586"/>
        <v/>
      </c>
      <c r="BS307" s="1" t="str">
        <f t="shared" si="586"/>
        <v/>
      </c>
      <c r="BT307" s="1" t="str">
        <f t="shared" si="586"/>
        <v/>
      </c>
      <c r="BU307" s="1" t="str">
        <f t="shared" si="586"/>
        <v/>
      </c>
      <c r="BV307" s="1" t="str">
        <f t="shared" si="586"/>
        <v/>
      </c>
      <c r="BW307" s="1" t="str">
        <f t="shared" si="586"/>
        <v/>
      </c>
      <c r="BX307" s="1" t="str">
        <f t="shared" si="586"/>
        <v/>
      </c>
      <c r="BY307" s="1" t="str">
        <f t="shared" si="586"/>
        <v/>
      </c>
      <c r="BZ307" s="1" t="str">
        <f t="shared" ref="BZ307" si="587">IF($AF$2="○",IF(AH305="○",IF(AH306="","○",IF(AH306="○","確認","")),IF(AH306="○","○",IF(AH305="○","",IF(AH306="✕","確認","")))),IF(AH305="○",IF(AH306="","",IF(AH306="○","確認","")),IF(AH305="○","",IF(AH306="✕","確認",""))))</f>
        <v/>
      </c>
    </row>
    <row r="308" spans="1:95" ht="19.5" customHeight="1">
      <c r="C308" s="129" t="str">
        <f>IF(AH304=0,"",B305)</f>
        <v/>
      </c>
      <c r="D308" s="129"/>
      <c r="E308" s="130" t="str">
        <f>IF(AH304=0,"","週休２日")</f>
        <v/>
      </c>
      <c r="F308" s="130"/>
      <c r="G308" s="130" t="str">
        <f>IF(AH304=0,"",IF(SUM(AQ302:AQ304)/AJ304&lt;0.285,IF(SUM(AQ302:AQ304)/AJ304&lt;=AH305/AH304,"達成","未達成"),IF(AH305/AJ304&gt;=SUM(AQ302:AQ304)/AJ304,"達成","未達成")))</f>
        <v/>
      </c>
      <c r="H308" s="130"/>
      <c r="I308" s="131" t="str">
        <f>IF(AH304=0,"","現場閉所率")</f>
        <v/>
      </c>
      <c r="J308" s="131"/>
      <c r="K308" s="132" t="str">
        <f>IF(AH304=0,"",IF(AH304=0,0,ROUNDDOWN(AH305/AH304,4)))</f>
        <v/>
      </c>
      <c r="L308" s="132"/>
      <c r="N308" s="129" t="str">
        <f>IF(AH304=0,"",B306)</f>
        <v/>
      </c>
      <c r="O308" s="129"/>
      <c r="P308" s="130" t="str">
        <f>IF(AH304=0,"","週休２日")</f>
        <v/>
      </c>
      <c r="Q308" s="130"/>
      <c r="R308" s="130" t="str">
        <f>IF(AH304=0,"",IF(SUM(AQ302:AQ304)/AJ304&lt;0.285,IF(SUM(AQ302:AQ304)/AJ304&lt;=AH306/AH304,"達成","未達成"),IF(AH306/AJ304&gt;=SUM(AQ302:AQ304)/AJ304,"達成","未達成")))</f>
        <v/>
      </c>
      <c r="S308" s="130"/>
      <c r="T308" s="131" t="str">
        <f>IF(AH304=0,"","現場閉所率")</f>
        <v/>
      </c>
      <c r="U308" s="131"/>
      <c r="V308" s="132" t="str">
        <f>IF(AH304=0,"",IF(AH304=0,0,ROUNDDOWN(AH306/AH304,4)))</f>
        <v/>
      </c>
      <c r="W308" s="132"/>
      <c r="X308" s="25"/>
      <c r="Y308" s="129" t="str">
        <f>IF($AF$2="○",IF(AH304=0,"",B307),"")</f>
        <v/>
      </c>
      <c r="Z308" s="129"/>
      <c r="AA308" s="130" t="str">
        <f>IF($AF$2="○",IF(AH304=0,"","週休２日"),"")</f>
        <v/>
      </c>
      <c r="AB308" s="130"/>
      <c r="AC308" s="130" t="str">
        <f>IF($AF$2="○",IF(AH304=0,"",IF(SUM(AQ302:AQ304)/AJ304&lt;0.285,IF(SUM(AQ302:AQ304)/AJ304&lt;=AH307/AH304,"達成","未達成"),IF(AH307/AJ304&gt;=SUM(AQ302:AQ304)/AJ304,"達成","未達成"))),"")</f>
        <v/>
      </c>
      <c r="AD308" s="130"/>
      <c r="AE308" s="131" t="str">
        <f>IF($AF$2="○",IF(AH304=0,"","現場閉所率"),"")</f>
        <v/>
      </c>
      <c r="AF308" s="131"/>
      <c r="AG308" s="132" t="str">
        <f>IF($AF$2="○",IF(AH304=0,"",IF(AH304=0,0,ROUNDDOWN(AH307/AH304,4))),"")</f>
        <v/>
      </c>
      <c r="AH308" s="132"/>
      <c r="AQ308" s="24" t="str">
        <f>IF($AF$2="○",AC308,R308)</f>
        <v/>
      </c>
      <c r="AR308" s="24"/>
      <c r="AT308" s="1" t="str">
        <f>IF(AH304&lt;=0,"",IF((SUM(AQ302:AQ304)/AJ304)&lt;=AH306/AH304,"達成","未達成"))</f>
        <v/>
      </c>
    </row>
    <row r="309" spans="1:95" ht="19.5" customHeight="1">
      <c r="A309" s="101" t="str">
        <f t="shared" ref="A309" si="588">IF(MAX(C302:AG302)=$AE$3,"",IF(MAX(C302:AG302)=0,"",MAX(C302:AG302)+1))</f>
        <v/>
      </c>
      <c r="B309" s="101"/>
      <c r="S309" s="102" t="str">
        <f>IF(COUNTIF(C315:AG315,"確認")&gt;0,"入力確認",IF(AH312=0,IF(SUM(AH313:AH315)=0,"","入力確認"),IF($AF$2="",IF(COUNTIF(C315:AG315,"○")+COUNTIF(C315:AG315,"✕")=0,"","現場閉所 実績表に切替必要"),IF(AT315=0,"","変更手続き確認"))))</f>
        <v/>
      </c>
      <c r="T309" s="102"/>
      <c r="U309" s="102"/>
      <c r="V309" s="102"/>
      <c r="W309" s="102"/>
      <c r="X309" s="102"/>
      <c r="Y309" s="102"/>
      <c r="Z309" s="102"/>
      <c r="AA309" s="133" t="s">
        <v>30</v>
      </c>
      <c r="AB309" s="133"/>
      <c r="AC309" s="133"/>
      <c r="AD309" s="133"/>
      <c r="AE309" s="29" t="str">
        <f t="shared" ref="AE309" si="589">$AQ$7</f>
        <v>土</v>
      </c>
      <c r="AF309" s="29" t="str">
        <f t="shared" ref="AF309" si="590">$AQ$8</f>
        <v>日</v>
      </c>
      <c r="AG309" s="26">
        <f t="shared" ref="AG309" si="591">$AQ$6</f>
        <v>0</v>
      </c>
      <c r="AL309" s="14"/>
      <c r="AM309" s="14"/>
      <c r="AN309" s="14"/>
      <c r="AO309" s="14"/>
      <c r="AP309" s="14"/>
      <c r="AQ309" s="14"/>
    </row>
    <row r="310" spans="1:95" ht="19.5" customHeight="1">
      <c r="A310" s="105" t="s">
        <v>20</v>
      </c>
      <c r="B310" s="106"/>
      <c r="C310" s="15" t="str">
        <f>IF($AE$3&lt;A309,"",A309)</f>
        <v/>
      </c>
      <c r="D310" s="15" t="str">
        <f t="shared" ref="D310:G310" si="592">IF($AE$3&lt;=C310,"",IF(MONTH(C310+1)=MONTH(C310),(C310+1),""))</f>
        <v/>
      </c>
      <c r="E310" s="15" t="str">
        <f t="shared" si="592"/>
        <v/>
      </c>
      <c r="F310" s="15" t="str">
        <f t="shared" si="592"/>
        <v/>
      </c>
      <c r="G310" s="15" t="str">
        <f t="shared" si="592"/>
        <v/>
      </c>
      <c r="H310" s="15" t="str">
        <f>IF($AE$3&lt;=G310,"",IF(MONTH(G310+1)=MONTH(G310),(G310+1),""))</f>
        <v/>
      </c>
      <c r="I310" s="15" t="str">
        <f t="shared" ref="I310:AG310" si="593">IF($AE$3&lt;=H310,"",IF(MONTH(H310+1)=MONTH(H310),(H310+1),""))</f>
        <v/>
      </c>
      <c r="J310" s="15" t="str">
        <f t="shared" si="593"/>
        <v/>
      </c>
      <c r="K310" s="15" t="str">
        <f t="shared" si="593"/>
        <v/>
      </c>
      <c r="L310" s="15" t="str">
        <f t="shared" si="593"/>
        <v/>
      </c>
      <c r="M310" s="15" t="str">
        <f t="shared" si="593"/>
        <v/>
      </c>
      <c r="N310" s="15" t="str">
        <f t="shared" si="593"/>
        <v/>
      </c>
      <c r="O310" s="15" t="str">
        <f t="shared" si="593"/>
        <v/>
      </c>
      <c r="P310" s="15" t="str">
        <f t="shared" si="593"/>
        <v/>
      </c>
      <c r="Q310" s="15" t="str">
        <f t="shared" si="593"/>
        <v/>
      </c>
      <c r="R310" s="15" t="str">
        <f t="shared" si="593"/>
        <v/>
      </c>
      <c r="S310" s="15" t="str">
        <f t="shared" si="593"/>
        <v/>
      </c>
      <c r="T310" s="15" t="str">
        <f t="shared" si="593"/>
        <v/>
      </c>
      <c r="U310" s="15" t="str">
        <f t="shared" si="593"/>
        <v/>
      </c>
      <c r="V310" s="15" t="str">
        <f t="shared" si="593"/>
        <v/>
      </c>
      <c r="W310" s="15" t="str">
        <f t="shared" si="593"/>
        <v/>
      </c>
      <c r="X310" s="15" t="str">
        <f t="shared" si="593"/>
        <v/>
      </c>
      <c r="Y310" s="15" t="str">
        <f t="shared" si="593"/>
        <v/>
      </c>
      <c r="Z310" s="15" t="str">
        <f t="shared" si="593"/>
        <v/>
      </c>
      <c r="AA310" s="15" t="str">
        <f t="shared" si="593"/>
        <v/>
      </c>
      <c r="AB310" s="15" t="str">
        <f t="shared" si="593"/>
        <v/>
      </c>
      <c r="AC310" s="15" t="str">
        <f t="shared" si="593"/>
        <v/>
      </c>
      <c r="AD310" s="15" t="str">
        <f t="shared" si="593"/>
        <v/>
      </c>
      <c r="AE310" s="15" t="str">
        <f t="shared" si="593"/>
        <v/>
      </c>
      <c r="AF310" s="15" t="str">
        <f t="shared" si="593"/>
        <v/>
      </c>
      <c r="AG310" s="15" t="str">
        <f t="shared" si="593"/>
        <v/>
      </c>
      <c r="AH310" s="107" t="s">
        <v>27</v>
      </c>
      <c r="AK310" s="16"/>
      <c r="AQ310" s="6">
        <f>COUNTIFS(C312:AG312,"○",C311:AG311,$AQ$7)</f>
        <v>0</v>
      </c>
      <c r="AT310" s="6">
        <v>1</v>
      </c>
      <c r="AU310" s="6">
        <v>2</v>
      </c>
      <c r="AV310" s="6">
        <v>3</v>
      </c>
      <c r="AW310" s="6">
        <v>4</v>
      </c>
      <c r="AX310" s="6">
        <v>5</v>
      </c>
      <c r="AY310" s="6">
        <v>6</v>
      </c>
      <c r="AZ310" s="6">
        <v>7</v>
      </c>
      <c r="BA310" s="6">
        <v>8</v>
      </c>
      <c r="BB310" s="6">
        <v>9</v>
      </c>
      <c r="BC310" s="6">
        <v>10</v>
      </c>
      <c r="BD310" s="6">
        <v>11</v>
      </c>
      <c r="BE310" s="6">
        <v>12</v>
      </c>
      <c r="BF310" s="6">
        <v>13</v>
      </c>
      <c r="BG310" s="6">
        <v>14</v>
      </c>
      <c r="BH310" s="6">
        <v>15</v>
      </c>
      <c r="BI310" s="6">
        <v>16</v>
      </c>
      <c r="BJ310" s="6">
        <v>17</v>
      </c>
      <c r="BK310" s="6">
        <v>18</v>
      </c>
      <c r="BL310" s="6">
        <v>19</v>
      </c>
      <c r="BM310" s="6">
        <v>20</v>
      </c>
      <c r="BN310" s="6">
        <v>21</v>
      </c>
      <c r="BO310" s="6">
        <v>22</v>
      </c>
      <c r="BP310" s="6">
        <v>23</v>
      </c>
      <c r="BQ310" s="6">
        <v>24</v>
      </c>
      <c r="BR310" s="6">
        <v>25</v>
      </c>
      <c r="BS310" s="6">
        <v>26</v>
      </c>
      <c r="BT310" s="6">
        <v>27</v>
      </c>
      <c r="BU310" s="6">
        <v>28</v>
      </c>
      <c r="BV310" s="6">
        <v>29</v>
      </c>
      <c r="BW310" s="6">
        <v>30</v>
      </c>
      <c r="BX310" s="6">
        <v>31</v>
      </c>
      <c r="BY310" s="6">
        <v>32</v>
      </c>
      <c r="BZ310" s="6">
        <v>33</v>
      </c>
      <c r="CA310" s="6">
        <v>34</v>
      </c>
      <c r="CB310" s="6">
        <v>35</v>
      </c>
      <c r="CC310" s="6">
        <v>36</v>
      </c>
      <c r="CD310" s="6">
        <v>37</v>
      </c>
      <c r="CE310" s="6">
        <v>38</v>
      </c>
      <c r="CF310" s="6">
        <v>39</v>
      </c>
      <c r="CG310" s="6">
        <v>40</v>
      </c>
      <c r="CH310" s="6">
        <v>41</v>
      </c>
      <c r="CI310" s="6">
        <v>42</v>
      </c>
      <c r="CJ310" s="6">
        <v>43</v>
      </c>
      <c r="CK310" s="6">
        <v>44</v>
      </c>
      <c r="CL310" s="6">
        <v>45</v>
      </c>
      <c r="CM310" s="6">
        <v>46</v>
      </c>
      <c r="CN310" s="6">
        <v>47</v>
      </c>
      <c r="CO310" s="6">
        <v>48</v>
      </c>
      <c r="CP310" s="6">
        <v>49</v>
      </c>
      <c r="CQ310" s="6">
        <v>50</v>
      </c>
    </row>
    <row r="311" spans="1:95" ht="19.5" customHeight="1">
      <c r="A311" s="105" t="s">
        <v>28</v>
      </c>
      <c r="B311" s="106"/>
      <c r="C311" s="15" t="str">
        <f>IF(C310="","",TEXT(C310,"AAA"))</f>
        <v/>
      </c>
      <c r="D311" s="15" t="str">
        <f t="shared" ref="D311:AG311" si="594">IF(D310="","",TEXT(D310,"AAA"))</f>
        <v/>
      </c>
      <c r="E311" s="15" t="str">
        <f t="shared" si="594"/>
        <v/>
      </c>
      <c r="F311" s="15" t="str">
        <f t="shared" si="594"/>
        <v/>
      </c>
      <c r="G311" s="15" t="str">
        <f t="shared" si="594"/>
        <v/>
      </c>
      <c r="H311" s="15" t="str">
        <f t="shared" si="594"/>
        <v/>
      </c>
      <c r="I311" s="15" t="str">
        <f t="shared" si="594"/>
        <v/>
      </c>
      <c r="J311" s="15" t="str">
        <f t="shared" si="594"/>
        <v/>
      </c>
      <c r="K311" s="15" t="str">
        <f t="shared" si="594"/>
        <v/>
      </c>
      <c r="L311" s="15" t="str">
        <f t="shared" si="594"/>
        <v/>
      </c>
      <c r="M311" s="15" t="str">
        <f t="shared" si="594"/>
        <v/>
      </c>
      <c r="N311" s="15" t="str">
        <f t="shared" si="594"/>
        <v/>
      </c>
      <c r="O311" s="15" t="str">
        <f t="shared" si="594"/>
        <v/>
      </c>
      <c r="P311" s="15" t="str">
        <f t="shared" si="594"/>
        <v/>
      </c>
      <c r="Q311" s="15" t="str">
        <f t="shared" si="594"/>
        <v/>
      </c>
      <c r="R311" s="15" t="str">
        <f t="shared" si="594"/>
        <v/>
      </c>
      <c r="S311" s="15" t="str">
        <f t="shared" si="594"/>
        <v/>
      </c>
      <c r="T311" s="15" t="str">
        <f t="shared" si="594"/>
        <v/>
      </c>
      <c r="U311" s="15" t="str">
        <f t="shared" si="594"/>
        <v/>
      </c>
      <c r="V311" s="15" t="str">
        <f t="shared" si="594"/>
        <v/>
      </c>
      <c r="W311" s="15" t="str">
        <f t="shared" si="594"/>
        <v/>
      </c>
      <c r="X311" s="15" t="str">
        <f t="shared" si="594"/>
        <v/>
      </c>
      <c r="Y311" s="15" t="str">
        <f t="shared" si="594"/>
        <v/>
      </c>
      <c r="Z311" s="15" t="str">
        <f t="shared" si="594"/>
        <v/>
      </c>
      <c r="AA311" s="15" t="str">
        <f t="shared" si="594"/>
        <v/>
      </c>
      <c r="AB311" s="15" t="str">
        <f t="shared" si="594"/>
        <v/>
      </c>
      <c r="AC311" s="15" t="str">
        <f t="shared" si="594"/>
        <v/>
      </c>
      <c r="AD311" s="15" t="str">
        <f t="shared" si="594"/>
        <v/>
      </c>
      <c r="AE311" s="15" t="str">
        <f t="shared" si="594"/>
        <v/>
      </c>
      <c r="AF311" s="15" t="str">
        <f t="shared" si="594"/>
        <v/>
      </c>
      <c r="AG311" s="15" t="str">
        <f t="shared" si="594"/>
        <v/>
      </c>
      <c r="AH311" s="108"/>
      <c r="AQ311" s="6">
        <f>COUNTIFS(C312:AG312,"○",C311:AG311,$AQ$8)</f>
        <v>0</v>
      </c>
      <c r="AT311" s="17" t="str">
        <f>IF($C310&gt;$E$6,"",IF(MAX($C310:$AG310)&lt;$E$6,"",$E$6))</f>
        <v/>
      </c>
      <c r="AU311" s="18" t="str">
        <f>IF($C310&gt;$H$6,"",IF(MAX($C310:$AG310)&lt;$H$6,"",$H$6))</f>
        <v/>
      </c>
      <c r="AV311" s="18" t="str">
        <f>IF($C310&gt;$K$6,"",IF(MAX($C310:$AG310)&lt;$K$6,"",$K$6))</f>
        <v/>
      </c>
      <c r="AW311" s="18" t="str">
        <f>IF($C310&gt;$N$6,"",IF(MAX($C310:$AG310)&lt;$N$6,"",$N$6))</f>
        <v/>
      </c>
      <c r="AX311" s="18" t="str">
        <f>IF($C310&gt;$Q$6,"",IF(MAX($C310:$AG310)&lt;$Q$6,"",$Q$6))</f>
        <v/>
      </c>
      <c r="AY311" s="18" t="str">
        <f>IF($C310&gt;$T$6,"",IF(MAX($C310:$AG310)&lt;$T$6,"",$T$6))</f>
        <v/>
      </c>
      <c r="AZ311" s="18" t="str">
        <f>IF($C310&gt;$W$6,"",IF(MAX($C310:$AG310)&lt;$W$6,"",$W$6))</f>
        <v/>
      </c>
      <c r="BA311" s="18" t="str">
        <f>IF($C310&gt;$Z$6,"",IF(MAX($C310:$AG310)&lt;$Z$6,"",$Z$6))</f>
        <v/>
      </c>
      <c r="BB311" s="18" t="str">
        <f>IF($C310&gt;$AC$6,"",IF(MAX($C310:$AG310)&lt;$AC$6,"",$AC$6))</f>
        <v/>
      </c>
      <c r="BC311" s="18">
        <f>IF($C310&gt;$AF$6,"",IF(MAX($C310:$AG310)&lt;$AF$6,"",$AF$6))</f>
        <v>0</v>
      </c>
      <c r="BD311" s="18">
        <f>IF($C310&gt;$E$7,"",IF(MAX($C310:$AG310)&lt;$E$7,"",$E$7))</f>
        <v>0</v>
      </c>
      <c r="BE311" s="18">
        <f>IF($C310&gt;$H$7,"",IF(MAX($C310:$AG310)&lt;$H$7,"",$H$7))</f>
        <v>0</v>
      </c>
      <c r="BF311" s="18">
        <f>IF($C310&gt;$K$7,"",IF(MAX($C310:$AG310)&lt;$K$7,"",$K$7))</f>
        <v>0</v>
      </c>
      <c r="BG311" s="18">
        <f>IF($C310&gt;$N$7,"",IF(MAX($C310:$AG310)&lt;$N$7,"",$N$7))</f>
        <v>0</v>
      </c>
      <c r="BH311" s="18">
        <f>IF($C310&gt;$Q$7,"",IF(MAX($C310:$AG310)&lt;$Q$7,"",$Q$7))</f>
        <v>0</v>
      </c>
      <c r="BI311" s="18">
        <f>IF($C310&gt;$T$7,"",IF(MAX($C310:$AG310)&lt;$T$7,"",$T$7))</f>
        <v>0</v>
      </c>
      <c r="BJ311" s="18">
        <f>IF($C310&gt;$W$7,"",IF(MAX($C310:$AG310)&lt;$W$7,"",$W$7))</f>
        <v>0</v>
      </c>
      <c r="BK311" s="18">
        <f>IF($C310&gt;$Z$7,"",IF(MAX($C310:$AG310)&lt;$Z$7,"",$Z$7))</f>
        <v>0</v>
      </c>
      <c r="BL311" s="18">
        <f>IF($C310&gt;$AC$7,"",IF(MAX($C310:$AG310)&lt;$AC$7,"",$AC$7))</f>
        <v>0</v>
      </c>
      <c r="BM311" s="18">
        <f>IF($C310&gt;$AF$7,"",IF(MAX($C310:$AG310)&lt;$AF$7,"",$AF$7))</f>
        <v>0</v>
      </c>
      <c r="BN311" s="18">
        <f>IF($C310&gt;$E$8,"",IF(MAX($C310:$AG310)&lt;$E$8,"",$E$8))</f>
        <v>0</v>
      </c>
      <c r="BO311" s="18">
        <f>IF($C310&gt;$H$8,"",IF(MAX($C310:$AG310)&lt;$H$8,"",$H$8))</f>
        <v>0</v>
      </c>
      <c r="BP311" s="18">
        <f>IF($C310&gt;$K$8,"",IF(MAX($C310:$AG310)&lt;$K$8,"",$K$8))</f>
        <v>0</v>
      </c>
      <c r="BQ311" s="18">
        <f>IF($C310&gt;$N$8,"",IF(MAX($C310:$AG310)&lt;$N$8,"",$N$8))</f>
        <v>0</v>
      </c>
      <c r="BR311" s="18">
        <f>IF($C310&gt;$Q$8,"",IF(MAX($C310:$AG310)&lt;$Q$8,"",$Q$8))</f>
        <v>0</v>
      </c>
      <c r="BS311" s="18">
        <f>IF($C310&gt;$T$8,"",IF(MAX($C310:$AG310)&lt;$T$8,"",$T$8))</f>
        <v>0</v>
      </c>
      <c r="BT311" s="18">
        <f>IF($C310&gt;$W$8,"",IF(MAX($C310:$AG310)&lt;$W$8,"",$W$8))</f>
        <v>0</v>
      </c>
      <c r="BU311" s="18">
        <f>IF($C310&gt;$Z$8,"",IF(MAX($C310:$AG310)&lt;$Z$8,"",$Z$8))</f>
        <v>0</v>
      </c>
      <c r="BV311" s="18">
        <f>IF($C310&gt;$AC$8,"",IF(MAX($C310:$AG310)&lt;$AC$8,"",$AC$8))</f>
        <v>0</v>
      </c>
      <c r="BW311" s="18">
        <f>IF($C310&gt;$AF$8,"",IF(MAX($C310:$AG310)&lt;$AF$8,"",$AF$8))</f>
        <v>0</v>
      </c>
      <c r="BX311" s="18">
        <f>IF($C310&gt;$E$9,"",IF(MAX($C310:$AG310)&lt;$E$9,"",$E$9))</f>
        <v>0</v>
      </c>
      <c r="BY311" s="18">
        <f>IF($C310&gt;$H$9,"",IF(MAX($C310:$AG310)&lt;$H$9,"",$H$9))</f>
        <v>0</v>
      </c>
      <c r="BZ311" s="18">
        <f>IF($C310&gt;$K$9,"",IF(MAX($C310:$AG310)&lt;$K$9,"",$K$9))</f>
        <v>0</v>
      </c>
      <c r="CA311" s="18">
        <f>IF($C310&gt;$N$9,"",IF(MAX($C310:$AG310)&lt;$N$9,"",$N$9))</f>
        <v>0</v>
      </c>
      <c r="CB311" s="18">
        <f>IF($C310&gt;$Q$9,"",IF(MAX($C310:$AG310)&lt;$Q$9,"",$Q$9))</f>
        <v>0</v>
      </c>
      <c r="CC311" s="18">
        <f>IF($C310&gt;$T$9,"",IF(MAX($C310:$AG310)&lt;$T$9,"",$T$9))</f>
        <v>0</v>
      </c>
      <c r="CD311" s="18">
        <f>IF($C310&gt;$W$9,"",IF(MAX($C310:$AG310)&lt;$W$9,"",$W$9))</f>
        <v>0</v>
      </c>
      <c r="CE311" s="18">
        <f>IF($C310&gt;$Z$9,"",IF(MAX($C310:$AG310)&lt;$Z$9,"",$Z$9))</f>
        <v>0</v>
      </c>
      <c r="CF311" s="18">
        <f>IF($C310&gt;$AC$9,"",IF(MAX($C310:$AG310)&lt;$AC$9,"",$AC$9))</f>
        <v>0</v>
      </c>
      <c r="CG311" s="18">
        <f>IF($C310&gt;$AF$9,"",IF(MAX($C310:$AG310)&lt;$AF$9,"",$AF$9))</f>
        <v>0</v>
      </c>
      <c r="CH311" s="18">
        <f>IF($C310&gt;$E$10,"",IF(MAX($C310:$AG310)&lt;$E$10,"",$E$10))</f>
        <v>0</v>
      </c>
      <c r="CI311" s="18">
        <f>IF($C310&gt;$H$10,"",IF(MAX($C310:$AG310)&lt;$H$10,"",$H$10))</f>
        <v>0</v>
      </c>
      <c r="CJ311" s="18">
        <f>IF($C310&gt;$K$10,"",IF(MAX($C310:$AG310)&lt;$K$10,"",$K$10))</f>
        <v>0</v>
      </c>
      <c r="CK311" s="18">
        <f>IF($C310&gt;$N$10,"",IF(MAX($C310:$AG310)&lt;$N$10,"",$N$10))</f>
        <v>0</v>
      </c>
      <c r="CL311" s="18">
        <f>IF($C310&gt;$Q$10,"",IF(MAX($C310:$AG310)&lt;$Q$10,"",$Q$10))</f>
        <v>0</v>
      </c>
      <c r="CM311" s="18">
        <f>IF($C310&gt;$T$10,"",IF(MAX($C310:$AG310)&lt;$T$10,"",$T$10))</f>
        <v>0</v>
      </c>
      <c r="CN311" s="18">
        <f>IF($C310&gt;$W$10,"",IF(MAX($C310:$AG310)&lt;$W$10,"",$W$10))</f>
        <v>0</v>
      </c>
      <c r="CO311" s="18">
        <f>IF($C310&gt;$Z$10,"",IF(MAX($C310:$AG310)&lt;$Z$10,"",$Z$10))</f>
        <v>0</v>
      </c>
      <c r="CP311" s="18">
        <f>IF($C310&gt;$AC$10,"",IF(MAX($C310:$AG310)&lt;$AC$10,"",$AC$10))</f>
        <v>0</v>
      </c>
      <c r="CQ311" s="19">
        <f>IF($C310&gt;$AF$10,"",IF(MAX($C310:$AG310)&lt;$AF$10,"",$AF$10))</f>
        <v>0</v>
      </c>
    </row>
    <row r="312" spans="1:95" ht="19.5" customHeight="1">
      <c r="A312" s="134" t="s">
        <v>7</v>
      </c>
      <c r="B312" s="135"/>
      <c r="C312" s="20" t="str">
        <f t="shared" ref="C312:AG312" si="595">IF(C310="","",IF($D$5&lt;=C310,IF($L$5&gt;=C310,IF(COUNT(MATCH(C310,$AT311:$CQ311,0))&gt;0,"","○"),""),""))</f>
        <v/>
      </c>
      <c r="D312" s="20" t="str">
        <f t="shared" si="595"/>
        <v/>
      </c>
      <c r="E312" s="20" t="str">
        <f t="shared" si="595"/>
        <v/>
      </c>
      <c r="F312" s="20" t="str">
        <f t="shared" si="595"/>
        <v/>
      </c>
      <c r="G312" s="20" t="str">
        <f t="shared" si="595"/>
        <v/>
      </c>
      <c r="H312" s="20" t="str">
        <f t="shared" si="595"/>
        <v/>
      </c>
      <c r="I312" s="20" t="str">
        <f t="shared" si="595"/>
        <v/>
      </c>
      <c r="J312" s="20" t="str">
        <f t="shared" si="595"/>
        <v/>
      </c>
      <c r="K312" s="20" t="str">
        <f t="shared" si="595"/>
        <v/>
      </c>
      <c r="L312" s="20" t="str">
        <f t="shared" si="595"/>
        <v/>
      </c>
      <c r="M312" s="20" t="str">
        <f t="shared" si="595"/>
        <v/>
      </c>
      <c r="N312" s="20" t="str">
        <f t="shared" si="595"/>
        <v/>
      </c>
      <c r="O312" s="20" t="str">
        <f t="shared" si="595"/>
        <v/>
      </c>
      <c r="P312" s="20" t="str">
        <f t="shared" si="595"/>
        <v/>
      </c>
      <c r="Q312" s="20" t="str">
        <f t="shared" si="595"/>
        <v/>
      </c>
      <c r="R312" s="20" t="str">
        <f t="shared" si="595"/>
        <v/>
      </c>
      <c r="S312" s="20" t="str">
        <f t="shared" si="595"/>
        <v/>
      </c>
      <c r="T312" s="20" t="str">
        <f t="shared" si="595"/>
        <v/>
      </c>
      <c r="U312" s="20" t="str">
        <f t="shared" si="595"/>
        <v/>
      </c>
      <c r="V312" s="20" t="str">
        <f t="shared" si="595"/>
        <v/>
      </c>
      <c r="W312" s="20" t="str">
        <f t="shared" si="595"/>
        <v/>
      </c>
      <c r="X312" s="20" t="str">
        <f t="shared" si="595"/>
        <v/>
      </c>
      <c r="Y312" s="20" t="str">
        <f t="shared" si="595"/>
        <v/>
      </c>
      <c r="Z312" s="20" t="str">
        <f t="shared" si="595"/>
        <v/>
      </c>
      <c r="AA312" s="20" t="str">
        <f t="shared" si="595"/>
        <v/>
      </c>
      <c r="AB312" s="20" t="str">
        <f t="shared" si="595"/>
        <v/>
      </c>
      <c r="AC312" s="20" t="str">
        <f t="shared" si="595"/>
        <v/>
      </c>
      <c r="AD312" s="20" t="str">
        <f t="shared" si="595"/>
        <v/>
      </c>
      <c r="AE312" s="20" t="str">
        <f t="shared" si="595"/>
        <v/>
      </c>
      <c r="AF312" s="20" t="str">
        <f t="shared" si="595"/>
        <v/>
      </c>
      <c r="AG312" s="20" t="str">
        <f t="shared" si="595"/>
        <v/>
      </c>
      <c r="AH312" s="20">
        <f>COUNTIF(C312:AG312,"○")</f>
        <v>0</v>
      </c>
      <c r="AJ312" s="6">
        <f>$AH312</f>
        <v>0</v>
      </c>
      <c r="AK312" s="21"/>
      <c r="AQ312" s="6">
        <f>COUNTIFS(C312:AG312,"○",C311:AG311,$AQ$6)</f>
        <v>0</v>
      </c>
      <c r="AR312" s="6" t="str">
        <f>IF(AH312=0,"",IF(SUM(AQ310:AQ312)/AJ312&lt;0.285,SUM(AQ310:AQ312)/AJ312*AJ312,ROUNDUP(AH312*0.285,0)))</f>
        <v/>
      </c>
      <c r="BY312" s="22"/>
      <c r="BZ312" s="22"/>
    </row>
    <row r="313" spans="1:95" ht="19.5" customHeight="1">
      <c r="A313" s="36" t="s">
        <v>29</v>
      </c>
      <c r="B313" s="20" t="s">
        <v>8</v>
      </c>
      <c r="C313" s="23" t="str">
        <f t="shared" ref="C313:AG313" si="596">IF(C312="","",IF(C311=$AE309,"○",IF(C311=$AF309,"○",IF(C311=$AG309,"○",""))))</f>
        <v/>
      </c>
      <c r="D313" s="23" t="str">
        <f t="shared" si="596"/>
        <v/>
      </c>
      <c r="E313" s="23" t="str">
        <f t="shared" si="596"/>
        <v/>
      </c>
      <c r="F313" s="23" t="str">
        <f t="shared" si="596"/>
        <v/>
      </c>
      <c r="G313" s="23" t="str">
        <f t="shared" si="596"/>
        <v/>
      </c>
      <c r="H313" s="23" t="str">
        <f t="shared" si="596"/>
        <v/>
      </c>
      <c r="I313" s="23" t="str">
        <f t="shared" si="596"/>
        <v/>
      </c>
      <c r="J313" s="23" t="str">
        <f t="shared" si="596"/>
        <v/>
      </c>
      <c r="K313" s="23" t="str">
        <f t="shared" si="596"/>
        <v/>
      </c>
      <c r="L313" s="23" t="str">
        <f t="shared" si="596"/>
        <v/>
      </c>
      <c r="M313" s="23" t="str">
        <f t="shared" si="596"/>
        <v/>
      </c>
      <c r="N313" s="23" t="str">
        <f t="shared" si="596"/>
        <v/>
      </c>
      <c r="O313" s="23" t="str">
        <f t="shared" si="596"/>
        <v/>
      </c>
      <c r="P313" s="23" t="str">
        <f t="shared" si="596"/>
        <v/>
      </c>
      <c r="Q313" s="23" t="str">
        <f t="shared" si="596"/>
        <v/>
      </c>
      <c r="R313" s="23" t="str">
        <f t="shared" si="596"/>
        <v/>
      </c>
      <c r="S313" s="23" t="str">
        <f t="shared" si="596"/>
        <v/>
      </c>
      <c r="T313" s="23" t="str">
        <f t="shared" si="596"/>
        <v/>
      </c>
      <c r="U313" s="23" t="str">
        <f t="shared" si="596"/>
        <v/>
      </c>
      <c r="V313" s="23" t="str">
        <f t="shared" si="596"/>
        <v/>
      </c>
      <c r="W313" s="23" t="str">
        <f t="shared" si="596"/>
        <v/>
      </c>
      <c r="X313" s="23" t="str">
        <f t="shared" si="596"/>
        <v/>
      </c>
      <c r="Y313" s="23" t="str">
        <f t="shared" si="596"/>
        <v/>
      </c>
      <c r="Z313" s="23" t="str">
        <f t="shared" si="596"/>
        <v/>
      </c>
      <c r="AA313" s="23" t="str">
        <f t="shared" si="596"/>
        <v/>
      </c>
      <c r="AB313" s="23" t="str">
        <f t="shared" si="596"/>
        <v/>
      </c>
      <c r="AC313" s="23" t="str">
        <f t="shared" si="596"/>
        <v/>
      </c>
      <c r="AD313" s="23" t="str">
        <f t="shared" si="596"/>
        <v/>
      </c>
      <c r="AE313" s="23" t="str">
        <f t="shared" si="596"/>
        <v/>
      </c>
      <c r="AF313" s="23" t="str">
        <f t="shared" si="596"/>
        <v/>
      </c>
      <c r="AG313" s="23" t="str">
        <f t="shared" si="596"/>
        <v/>
      </c>
      <c r="AH313" s="20">
        <f t="shared" ref="AH313" si="597">COUNTIF(C313:AG313,"○")</f>
        <v>0</v>
      </c>
      <c r="AK313" s="6">
        <f>$AH313</f>
        <v>0</v>
      </c>
      <c r="AU313" s="30" t="str">
        <f>IF($AE$3&lt;A309,"",A309)</f>
        <v/>
      </c>
      <c r="AV313" s="30" t="str">
        <f t="shared" ref="AV313:BZ313" si="598">IF($AE$3&lt;=C310,"",IF(MONTH(C310+1)=MONTH(C310),(C310+1),""))</f>
        <v/>
      </c>
      <c r="AW313" s="30" t="str">
        <f t="shared" si="598"/>
        <v/>
      </c>
      <c r="AX313" s="30" t="str">
        <f t="shared" si="598"/>
        <v/>
      </c>
      <c r="AY313" s="30" t="str">
        <f t="shared" si="598"/>
        <v/>
      </c>
      <c r="AZ313" s="30" t="str">
        <f t="shared" si="598"/>
        <v/>
      </c>
      <c r="BA313" s="30" t="str">
        <f t="shared" si="598"/>
        <v/>
      </c>
      <c r="BB313" s="30" t="str">
        <f t="shared" si="598"/>
        <v/>
      </c>
      <c r="BC313" s="30" t="str">
        <f t="shared" si="598"/>
        <v/>
      </c>
      <c r="BD313" s="30" t="str">
        <f t="shared" si="598"/>
        <v/>
      </c>
      <c r="BE313" s="30" t="str">
        <f t="shared" si="598"/>
        <v/>
      </c>
      <c r="BF313" s="30" t="str">
        <f t="shared" si="598"/>
        <v/>
      </c>
      <c r="BG313" s="30" t="str">
        <f t="shared" si="598"/>
        <v/>
      </c>
      <c r="BH313" s="30" t="str">
        <f t="shared" si="598"/>
        <v/>
      </c>
      <c r="BI313" s="30" t="str">
        <f t="shared" si="598"/>
        <v/>
      </c>
      <c r="BJ313" s="30" t="str">
        <f t="shared" si="598"/>
        <v/>
      </c>
      <c r="BK313" s="30" t="str">
        <f t="shared" si="598"/>
        <v/>
      </c>
      <c r="BL313" s="30" t="str">
        <f t="shared" si="598"/>
        <v/>
      </c>
      <c r="BM313" s="30" t="str">
        <f t="shared" si="598"/>
        <v/>
      </c>
      <c r="BN313" s="30" t="str">
        <f t="shared" si="598"/>
        <v/>
      </c>
      <c r="BO313" s="30" t="str">
        <f t="shared" si="598"/>
        <v/>
      </c>
      <c r="BP313" s="30" t="str">
        <f t="shared" si="598"/>
        <v/>
      </c>
      <c r="BQ313" s="30" t="str">
        <f t="shared" si="598"/>
        <v/>
      </c>
      <c r="BR313" s="30" t="str">
        <f t="shared" si="598"/>
        <v/>
      </c>
      <c r="BS313" s="30" t="str">
        <f t="shared" si="598"/>
        <v/>
      </c>
      <c r="BT313" s="30" t="str">
        <f t="shared" si="598"/>
        <v/>
      </c>
      <c r="BU313" s="30" t="str">
        <f t="shared" si="598"/>
        <v/>
      </c>
      <c r="BV313" s="30" t="str">
        <f t="shared" si="598"/>
        <v/>
      </c>
      <c r="BW313" s="30" t="str">
        <f t="shared" si="598"/>
        <v/>
      </c>
      <c r="BX313" s="30" t="str">
        <f t="shared" si="598"/>
        <v/>
      </c>
      <c r="BY313" s="30" t="str">
        <f t="shared" si="598"/>
        <v/>
      </c>
      <c r="BZ313" s="30" t="str">
        <f t="shared" si="598"/>
        <v/>
      </c>
    </row>
    <row r="314" spans="1:95" ht="19.5" customHeight="1">
      <c r="A314" s="136"/>
      <c r="B314" s="20" t="s">
        <v>9</v>
      </c>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0">
        <f>AH313+COUNTIF(C314:AG314,"○")-COUNTIF(C314:AG314,"✕")</f>
        <v>0</v>
      </c>
      <c r="AL314" s="6">
        <f>$AH314</f>
        <v>0</v>
      </c>
      <c r="AN314" s="6">
        <f>COUNTIF(C314:AG314,"○")</f>
        <v>0</v>
      </c>
      <c r="AO314" s="6">
        <f>COUNTIF(C314:AG314,"✕")</f>
        <v>0</v>
      </c>
      <c r="AU314" s="1" t="str">
        <f t="shared" ref="AU314:BY314" si="599">IF($AF$2="○",IF(C313="○",IF(C314="","○",IF(C314="○","確認","")),IF(C314="○","○",IF(C313="○","",IF(C314="✕","確認","")))),IF(C313="○",IF(C314="","",IF(C314="○","確認","")),IF(C313="○","",IF(C314="✕","確認",""))))</f>
        <v/>
      </c>
      <c r="AV314" s="1" t="str">
        <f t="shared" si="599"/>
        <v/>
      </c>
      <c r="AW314" s="1" t="str">
        <f t="shared" si="599"/>
        <v/>
      </c>
      <c r="AX314" s="1" t="str">
        <f t="shared" si="599"/>
        <v/>
      </c>
      <c r="AY314" s="1" t="str">
        <f t="shared" si="599"/>
        <v/>
      </c>
      <c r="AZ314" s="1" t="str">
        <f t="shared" si="599"/>
        <v/>
      </c>
      <c r="BA314" s="1" t="str">
        <f t="shared" si="599"/>
        <v/>
      </c>
      <c r="BB314" s="1" t="str">
        <f t="shared" si="599"/>
        <v/>
      </c>
      <c r="BC314" s="1" t="str">
        <f t="shared" si="599"/>
        <v/>
      </c>
      <c r="BD314" s="1" t="str">
        <f t="shared" si="599"/>
        <v/>
      </c>
      <c r="BE314" s="1" t="str">
        <f t="shared" si="599"/>
        <v/>
      </c>
      <c r="BF314" s="1" t="str">
        <f t="shared" si="599"/>
        <v/>
      </c>
      <c r="BG314" s="1" t="str">
        <f t="shared" si="599"/>
        <v/>
      </c>
      <c r="BH314" s="1" t="str">
        <f t="shared" si="599"/>
        <v/>
      </c>
      <c r="BI314" s="1" t="str">
        <f t="shared" si="599"/>
        <v/>
      </c>
      <c r="BJ314" s="1" t="str">
        <f t="shared" si="599"/>
        <v/>
      </c>
      <c r="BK314" s="1" t="str">
        <f t="shared" si="599"/>
        <v/>
      </c>
      <c r="BL314" s="1" t="str">
        <f t="shared" si="599"/>
        <v/>
      </c>
      <c r="BM314" s="1" t="str">
        <f t="shared" si="599"/>
        <v/>
      </c>
      <c r="BN314" s="1" t="str">
        <f t="shared" si="599"/>
        <v/>
      </c>
      <c r="BO314" s="1" t="str">
        <f t="shared" si="599"/>
        <v/>
      </c>
      <c r="BP314" s="1" t="str">
        <f t="shared" si="599"/>
        <v/>
      </c>
      <c r="BQ314" s="1" t="str">
        <f t="shared" si="599"/>
        <v/>
      </c>
      <c r="BR314" s="1" t="str">
        <f t="shared" si="599"/>
        <v/>
      </c>
      <c r="BS314" s="1" t="str">
        <f t="shared" si="599"/>
        <v/>
      </c>
      <c r="BT314" s="1" t="str">
        <f t="shared" si="599"/>
        <v/>
      </c>
      <c r="BU314" s="1" t="str">
        <f t="shared" si="599"/>
        <v/>
      </c>
      <c r="BV314" s="1" t="str">
        <f t="shared" si="599"/>
        <v/>
      </c>
      <c r="BW314" s="1" t="str">
        <f t="shared" si="599"/>
        <v/>
      </c>
      <c r="BX314" s="1" t="str">
        <f t="shared" si="599"/>
        <v/>
      </c>
      <c r="BY314" s="1" t="str">
        <f t="shared" si="599"/>
        <v/>
      </c>
    </row>
    <row r="315" spans="1:95" ht="19.5" customHeight="1">
      <c r="A315" s="137"/>
      <c r="B315" s="20" t="s">
        <v>2</v>
      </c>
      <c r="C315" s="23" t="str">
        <f t="shared" ref="C315:AG315" si="600">IF($AF$2="○",IF(C313="○",IF(C314="","○",IF(C314="○","確認","")),IF(C314="○","○",IF(C313="○","",IF(C314="✕","確認","")))),IF(C313="○",IF(C314="","",IF(C314="○","確認","")),IF(C313="○","",IF(C314="✕","確認",""))))</f>
        <v/>
      </c>
      <c r="D315" s="23" t="str">
        <f t="shared" si="600"/>
        <v/>
      </c>
      <c r="E315" s="23" t="str">
        <f t="shared" si="600"/>
        <v/>
      </c>
      <c r="F315" s="23" t="str">
        <f t="shared" si="600"/>
        <v/>
      </c>
      <c r="G315" s="23" t="str">
        <f t="shared" si="600"/>
        <v/>
      </c>
      <c r="H315" s="23" t="str">
        <f t="shared" si="600"/>
        <v/>
      </c>
      <c r="I315" s="23" t="str">
        <f t="shared" si="600"/>
        <v/>
      </c>
      <c r="J315" s="23" t="str">
        <f t="shared" si="600"/>
        <v/>
      </c>
      <c r="K315" s="23" t="str">
        <f t="shared" si="600"/>
        <v/>
      </c>
      <c r="L315" s="23" t="str">
        <f t="shared" si="600"/>
        <v/>
      </c>
      <c r="M315" s="23" t="str">
        <f t="shared" si="600"/>
        <v/>
      </c>
      <c r="N315" s="23" t="str">
        <f t="shared" si="600"/>
        <v/>
      </c>
      <c r="O315" s="23" t="str">
        <f t="shared" si="600"/>
        <v/>
      </c>
      <c r="P315" s="23" t="str">
        <f t="shared" si="600"/>
        <v/>
      </c>
      <c r="Q315" s="23" t="str">
        <f t="shared" si="600"/>
        <v/>
      </c>
      <c r="R315" s="23" t="str">
        <f t="shared" si="600"/>
        <v/>
      </c>
      <c r="S315" s="23" t="str">
        <f t="shared" si="600"/>
        <v/>
      </c>
      <c r="T315" s="23" t="str">
        <f t="shared" si="600"/>
        <v/>
      </c>
      <c r="U315" s="23" t="str">
        <f t="shared" si="600"/>
        <v/>
      </c>
      <c r="V315" s="23" t="str">
        <f t="shared" si="600"/>
        <v/>
      </c>
      <c r="W315" s="23" t="str">
        <f t="shared" si="600"/>
        <v/>
      </c>
      <c r="X315" s="23" t="str">
        <f t="shared" si="600"/>
        <v/>
      </c>
      <c r="Y315" s="23" t="str">
        <f t="shared" si="600"/>
        <v/>
      </c>
      <c r="Z315" s="23" t="str">
        <f t="shared" si="600"/>
        <v/>
      </c>
      <c r="AA315" s="23" t="str">
        <f t="shared" si="600"/>
        <v/>
      </c>
      <c r="AB315" s="23" t="str">
        <f t="shared" si="600"/>
        <v/>
      </c>
      <c r="AC315" s="23" t="str">
        <f t="shared" si="600"/>
        <v/>
      </c>
      <c r="AD315" s="23" t="str">
        <f t="shared" si="600"/>
        <v/>
      </c>
      <c r="AE315" s="23" t="str">
        <f t="shared" si="600"/>
        <v/>
      </c>
      <c r="AF315" s="23" t="str">
        <f t="shared" si="600"/>
        <v/>
      </c>
      <c r="AG315" s="23" t="str">
        <f t="shared" si="600"/>
        <v/>
      </c>
      <c r="AH315" s="20">
        <f t="shared" ref="AH315" si="601">COUNTIF(C315:AG315,"○")</f>
        <v>0</v>
      </c>
      <c r="AM315" s="6">
        <f>$AH315</f>
        <v>0</v>
      </c>
      <c r="AP315" s="6">
        <f>COUNTIF(C315:AG315,"確認")</f>
        <v>0</v>
      </c>
      <c r="AT315" s="6">
        <f>COUNTIF(AU315:BY315,"確認")</f>
        <v>0</v>
      </c>
      <c r="AU315" s="1" t="str">
        <f t="shared" ref="AU315:BY315" si="602">IF(AU314=C315,"","確認")</f>
        <v/>
      </c>
      <c r="AV315" s="1" t="str">
        <f t="shared" si="602"/>
        <v/>
      </c>
      <c r="AW315" s="1" t="str">
        <f t="shared" si="602"/>
        <v/>
      </c>
      <c r="AX315" s="1" t="str">
        <f t="shared" si="602"/>
        <v/>
      </c>
      <c r="AY315" s="1" t="str">
        <f t="shared" si="602"/>
        <v/>
      </c>
      <c r="AZ315" s="1" t="str">
        <f t="shared" si="602"/>
        <v/>
      </c>
      <c r="BA315" s="1" t="str">
        <f t="shared" si="602"/>
        <v/>
      </c>
      <c r="BB315" s="1" t="str">
        <f t="shared" si="602"/>
        <v/>
      </c>
      <c r="BC315" s="1" t="str">
        <f t="shared" si="602"/>
        <v/>
      </c>
      <c r="BD315" s="1" t="str">
        <f t="shared" si="602"/>
        <v/>
      </c>
      <c r="BE315" s="1" t="str">
        <f t="shared" si="602"/>
        <v/>
      </c>
      <c r="BF315" s="1" t="str">
        <f t="shared" si="602"/>
        <v/>
      </c>
      <c r="BG315" s="1" t="str">
        <f t="shared" si="602"/>
        <v/>
      </c>
      <c r="BH315" s="1" t="str">
        <f t="shared" si="602"/>
        <v/>
      </c>
      <c r="BI315" s="1" t="str">
        <f t="shared" si="602"/>
        <v/>
      </c>
      <c r="BJ315" s="1" t="str">
        <f t="shared" si="602"/>
        <v/>
      </c>
      <c r="BK315" s="1" t="str">
        <f t="shared" si="602"/>
        <v/>
      </c>
      <c r="BL315" s="1" t="str">
        <f t="shared" si="602"/>
        <v/>
      </c>
      <c r="BM315" s="1" t="str">
        <f t="shared" si="602"/>
        <v/>
      </c>
      <c r="BN315" s="1" t="str">
        <f t="shared" si="602"/>
        <v/>
      </c>
      <c r="BO315" s="1" t="str">
        <f t="shared" si="602"/>
        <v/>
      </c>
      <c r="BP315" s="1" t="str">
        <f t="shared" si="602"/>
        <v/>
      </c>
      <c r="BQ315" s="1" t="str">
        <f t="shared" si="602"/>
        <v/>
      </c>
      <c r="BR315" s="1" t="str">
        <f t="shared" si="602"/>
        <v/>
      </c>
      <c r="BS315" s="1" t="str">
        <f t="shared" si="602"/>
        <v/>
      </c>
      <c r="BT315" s="1" t="str">
        <f t="shared" si="602"/>
        <v/>
      </c>
      <c r="BU315" s="1" t="str">
        <f t="shared" si="602"/>
        <v/>
      </c>
      <c r="BV315" s="1" t="str">
        <f t="shared" si="602"/>
        <v/>
      </c>
      <c r="BW315" s="1" t="str">
        <f t="shared" si="602"/>
        <v/>
      </c>
      <c r="BX315" s="1" t="str">
        <f t="shared" si="602"/>
        <v/>
      </c>
      <c r="BY315" s="1" t="str">
        <f t="shared" si="602"/>
        <v/>
      </c>
      <c r="BZ315" s="1" t="str">
        <f t="shared" ref="BZ315" si="603">IF($AF$2="○",IF(AH313="○",IF(AH314="","○",IF(AH314="○","確認","")),IF(AH314="○","○",IF(AH313="○","",IF(AH314="✕","確認","")))),IF(AH313="○",IF(AH314="","",IF(AH314="○","確認","")),IF(AH313="○","",IF(AH314="✕","確認",""))))</f>
        <v/>
      </c>
    </row>
    <row r="316" spans="1:95" ht="19.5" customHeight="1">
      <c r="C316" s="129" t="str">
        <f>IF(AH312=0,"",B313)</f>
        <v/>
      </c>
      <c r="D316" s="129"/>
      <c r="E316" s="130" t="str">
        <f>IF(AH312=0,"","週休２日")</f>
        <v/>
      </c>
      <c r="F316" s="130"/>
      <c r="G316" s="130" t="str">
        <f>IF(AH312=0,"",IF(SUM(AQ310:AQ312)/AJ312&lt;0.285,IF(SUM(AQ310:AQ312)/AJ312&lt;=AH313/AH312,"達成","未達成"),IF(AH313/AJ312&gt;=SUM(AQ310:AQ312)/AJ312,"達成","未達成")))</f>
        <v/>
      </c>
      <c r="H316" s="130"/>
      <c r="I316" s="131" t="str">
        <f>IF(AH312=0,"","現場閉所率")</f>
        <v/>
      </c>
      <c r="J316" s="131"/>
      <c r="K316" s="132" t="str">
        <f>IF(AH312=0,"",IF(AH312=0,0,ROUNDDOWN(AH313/AH312,4)))</f>
        <v/>
      </c>
      <c r="L316" s="132"/>
      <c r="N316" s="129" t="str">
        <f>IF(AH312=0,"",B314)</f>
        <v/>
      </c>
      <c r="O316" s="129"/>
      <c r="P316" s="130" t="str">
        <f>IF(AH312=0,"","週休２日")</f>
        <v/>
      </c>
      <c r="Q316" s="130"/>
      <c r="R316" s="130" t="str">
        <f>IF(AH312=0,"",IF(SUM(AQ310:AQ312)/AJ312&lt;0.285,IF(SUM(AQ310:AQ312)/AJ312&lt;=AH314/AH312,"達成","未達成"),IF(AH314/AJ312&gt;=SUM(AQ310:AQ312)/AJ312,"達成","未達成")))</f>
        <v/>
      </c>
      <c r="S316" s="130"/>
      <c r="T316" s="131" t="str">
        <f>IF(AH312=0,"","現場閉所率")</f>
        <v/>
      </c>
      <c r="U316" s="131"/>
      <c r="V316" s="132" t="str">
        <f>IF(AH312=0,"",IF(AH312=0,0,ROUNDDOWN(AH314/AH312,4)))</f>
        <v/>
      </c>
      <c r="W316" s="132"/>
      <c r="X316" s="25"/>
      <c r="Y316" s="129" t="str">
        <f>IF($AF$2="○",IF(AH312=0,"",B315),"")</f>
        <v/>
      </c>
      <c r="Z316" s="129"/>
      <c r="AA316" s="130" t="str">
        <f>IF($AF$2="○",IF(AH312=0,"","週休２日"),"")</f>
        <v/>
      </c>
      <c r="AB316" s="130"/>
      <c r="AC316" s="130" t="str">
        <f>IF($AF$2="○",IF(AH312=0,"",IF(SUM(AQ310:AQ312)/AJ312&lt;0.285,IF(SUM(AQ310:AQ312)/AJ312&lt;=AH315/AH312,"達成","未達成"),IF(AH315/AJ312&gt;=SUM(AQ310:AQ312)/AJ312,"達成","未達成"))),"")</f>
        <v/>
      </c>
      <c r="AD316" s="130"/>
      <c r="AE316" s="131" t="str">
        <f>IF($AF$2="○",IF(AH312=0,"","現場閉所率"),"")</f>
        <v/>
      </c>
      <c r="AF316" s="131"/>
      <c r="AG316" s="132" t="str">
        <f>IF($AF$2="○",IF(AH312=0,"",IF(AH312=0,0,ROUNDDOWN(AH315/AH312,4))),"")</f>
        <v/>
      </c>
      <c r="AH316" s="132"/>
      <c r="AQ316" s="24" t="str">
        <f>IF($AF$2="○",AC316,R316)</f>
        <v/>
      </c>
      <c r="AR316" s="24"/>
      <c r="AT316" s="1" t="str">
        <f>IF(AH312&lt;=0,"",IF((SUM(AQ310:AQ312)/AJ312)&lt;=AH314/AH312,"達成","未達成"))</f>
        <v/>
      </c>
    </row>
    <row r="317" spans="1:95" ht="19.5" customHeight="1">
      <c r="A317" s="101" t="str">
        <f t="shared" ref="A317" si="604">IF(MAX(C310:AG310)=$AE$3,"",IF(MAX(C310:AG310)=0,"",MAX(C310:AG310)+1))</f>
        <v/>
      </c>
      <c r="B317" s="101"/>
      <c r="S317" s="102" t="str">
        <f>IF(COUNTIF(C323:AG323,"確認")&gt;0,"入力確認",IF(AH320=0,IF(SUM(AH321:AH323)=0,"","入力確認"),IF($AF$2="",IF(COUNTIF(C323:AG323,"○")+COUNTIF(C323:AG323,"✕")=0,"","現場閉所 実績表に切替必要"),IF(AT323=0,"","変更手続き確認"))))</f>
        <v/>
      </c>
      <c r="T317" s="102"/>
      <c r="U317" s="102"/>
      <c r="V317" s="102"/>
      <c r="W317" s="102"/>
      <c r="X317" s="102"/>
      <c r="Y317" s="102"/>
      <c r="Z317" s="102"/>
      <c r="AA317" s="133" t="s">
        <v>30</v>
      </c>
      <c r="AB317" s="133"/>
      <c r="AC317" s="133"/>
      <c r="AD317" s="133"/>
      <c r="AE317" s="29" t="str">
        <f t="shared" ref="AE317" si="605">$AQ$7</f>
        <v>土</v>
      </c>
      <c r="AF317" s="29" t="str">
        <f t="shared" ref="AF317" si="606">$AQ$8</f>
        <v>日</v>
      </c>
      <c r="AG317" s="26">
        <f t="shared" ref="AG317" si="607">$AQ$6</f>
        <v>0</v>
      </c>
      <c r="AL317" s="14"/>
      <c r="AM317" s="14"/>
      <c r="AN317" s="14"/>
      <c r="AO317" s="14"/>
      <c r="AP317" s="14"/>
      <c r="AQ317" s="14"/>
    </row>
    <row r="318" spans="1:95" ht="19.5" customHeight="1">
      <c r="A318" s="105" t="s">
        <v>20</v>
      </c>
      <c r="B318" s="106"/>
      <c r="C318" s="15" t="str">
        <f>IF($AE$3&lt;A317,"",A317)</f>
        <v/>
      </c>
      <c r="D318" s="15" t="str">
        <f t="shared" ref="D318:G318" si="608">IF($AE$3&lt;=C318,"",IF(MONTH(C318+1)=MONTH(C318),(C318+1),""))</f>
        <v/>
      </c>
      <c r="E318" s="15" t="str">
        <f t="shared" si="608"/>
        <v/>
      </c>
      <c r="F318" s="15" t="str">
        <f t="shared" si="608"/>
        <v/>
      </c>
      <c r="G318" s="15" t="str">
        <f t="shared" si="608"/>
        <v/>
      </c>
      <c r="H318" s="15" t="str">
        <f>IF($AE$3&lt;=G318,"",IF(MONTH(G318+1)=MONTH(G318),(G318+1),""))</f>
        <v/>
      </c>
      <c r="I318" s="15" t="str">
        <f t="shared" ref="I318:AG318" si="609">IF($AE$3&lt;=H318,"",IF(MONTH(H318+1)=MONTH(H318),(H318+1),""))</f>
        <v/>
      </c>
      <c r="J318" s="15" t="str">
        <f t="shared" si="609"/>
        <v/>
      </c>
      <c r="K318" s="15" t="str">
        <f t="shared" si="609"/>
        <v/>
      </c>
      <c r="L318" s="15" t="str">
        <f t="shared" si="609"/>
        <v/>
      </c>
      <c r="M318" s="15" t="str">
        <f t="shared" si="609"/>
        <v/>
      </c>
      <c r="N318" s="15" t="str">
        <f t="shared" si="609"/>
        <v/>
      </c>
      <c r="O318" s="15" t="str">
        <f t="shared" si="609"/>
        <v/>
      </c>
      <c r="P318" s="15" t="str">
        <f t="shared" si="609"/>
        <v/>
      </c>
      <c r="Q318" s="15" t="str">
        <f t="shared" si="609"/>
        <v/>
      </c>
      <c r="R318" s="15" t="str">
        <f t="shared" si="609"/>
        <v/>
      </c>
      <c r="S318" s="15" t="str">
        <f t="shared" si="609"/>
        <v/>
      </c>
      <c r="T318" s="15" t="str">
        <f t="shared" si="609"/>
        <v/>
      </c>
      <c r="U318" s="15" t="str">
        <f t="shared" si="609"/>
        <v/>
      </c>
      <c r="V318" s="15" t="str">
        <f t="shared" si="609"/>
        <v/>
      </c>
      <c r="W318" s="15" t="str">
        <f t="shared" si="609"/>
        <v/>
      </c>
      <c r="X318" s="15" t="str">
        <f t="shared" si="609"/>
        <v/>
      </c>
      <c r="Y318" s="15" t="str">
        <f t="shared" si="609"/>
        <v/>
      </c>
      <c r="Z318" s="15" t="str">
        <f t="shared" si="609"/>
        <v/>
      </c>
      <c r="AA318" s="15" t="str">
        <f t="shared" si="609"/>
        <v/>
      </c>
      <c r="AB318" s="15" t="str">
        <f t="shared" si="609"/>
        <v/>
      </c>
      <c r="AC318" s="15" t="str">
        <f t="shared" si="609"/>
        <v/>
      </c>
      <c r="AD318" s="15" t="str">
        <f t="shared" si="609"/>
        <v/>
      </c>
      <c r="AE318" s="15" t="str">
        <f t="shared" si="609"/>
        <v/>
      </c>
      <c r="AF318" s="15" t="str">
        <f t="shared" si="609"/>
        <v/>
      </c>
      <c r="AG318" s="15" t="str">
        <f t="shared" si="609"/>
        <v/>
      </c>
      <c r="AH318" s="107" t="s">
        <v>27</v>
      </c>
      <c r="AK318" s="16"/>
      <c r="AQ318" s="6">
        <f>COUNTIFS(C320:AG320,"○",C319:AG319,$AQ$7)</f>
        <v>0</v>
      </c>
      <c r="AT318" s="6">
        <v>1</v>
      </c>
      <c r="AU318" s="6">
        <v>2</v>
      </c>
      <c r="AV318" s="6">
        <v>3</v>
      </c>
      <c r="AW318" s="6">
        <v>4</v>
      </c>
      <c r="AX318" s="6">
        <v>5</v>
      </c>
      <c r="AY318" s="6">
        <v>6</v>
      </c>
      <c r="AZ318" s="6">
        <v>7</v>
      </c>
      <c r="BA318" s="6">
        <v>8</v>
      </c>
      <c r="BB318" s="6">
        <v>9</v>
      </c>
      <c r="BC318" s="6">
        <v>10</v>
      </c>
      <c r="BD318" s="6">
        <v>11</v>
      </c>
      <c r="BE318" s="6">
        <v>12</v>
      </c>
      <c r="BF318" s="6">
        <v>13</v>
      </c>
      <c r="BG318" s="6">
        <v>14</v>
      </c>
      <c r="BH318" s="6">
        <v>15</v>
      </c>
      <c r="BI318" s="6">
        <v>16</v>
      </c>
      <c r="BJ318" s="6">
        <v>17</v>
      </c>
      <c r="BK318" s="6">
        <v>18</v>
      </c>
      <c r="BL318" s="6">
        <v>19</v>
      </c>
      <c r="BM318" s="6">
        <v>20</v>
      </c>
      <c r="BN318" s="6">
        <v>21</v>
      </c>
      <c r="BO318" s="6">
        <v>22</v>
      </c>
      <c r="BP318" s="6">
        <v>23</v>
      </c>
      <c r="BQ318" s="6">
        <v>24</v>
      </c>
      <c r="BR318" s="6">
        <v>25</v>
      </c>
      <c r="BS318" s="6">
        <v>26</v>
      </c>
      <c r="BT318" s="6">
        <v>27</v>
      </c>
      <c r="BU318" s="6">
        <v>28</v>
      </c>
      <c r="BV318" s="6">
        <v>29</v>
      </c>
      <c r="BW318" s="6">
        <v>30</v>
      </c>
      <c r="BX318" s="6">
        <v>31</v>
      </c>
      <c r="BY318" s="6">
        <v>32</v>
      </c>
      <c r="BZ318" s="6">
        <v>33</v>
      </c>
      <c r="CA318" s="6">
        <v>34</v>
      </c>
      <c r="CB318" s="6">
        <v>35</v>
      </c>
      <c r="CC318" s="6">
        <v>36</v>
      </c>
      <c r="CD318" s="6">
        <v>37</v>
      </c>
      <c r="CE318" s="6">
        <v>38</v>
      </c>
      <c r="CF318" s="6">
        <v>39</v>
      </c>
      <c r="CG318" s="6">
        <v>40</v>
      </c>
      <c r="CH318" s="6">
        <v>41</v>
      </c>
      <c r="CI318" s="6">
        <v>42</v>
      </c>
      <c r="CJ318" s="6">
        <v>43</v>
      </c>
      <c r="CK318" s="6">
        <v>44</v>
      </c>
      <c r="CL318" s="6">
        <v>45</v>
      </c>
      <c r="CM318" s="6">
        <v>46</v>
      </c>
      <c r="CN318" s="6">
        <v>47</v>
      </c>
      <c r="CO318" s="6">
        <v>48</v>
      </c>
      <c r="CP318" s="6">
        <v>49</v>
      </c>
      <c r="CQ318" s="6">
        <v>50</v>
      </c>
    </row>
    <row r="319" spans="1:95" ht="19.5" customHeight="1">
      <c r="A319" s="105" t="s">
        <v>28</v>
      </c>
      <c r="B319" s="106"/>
      <c r="C319" s="15" t="str">
        <f>IF(C318="","",TEXT(C318,"AAA"))</f>
        <v/>
      </c>
      <c r="D319" s="15" t="str">
        <f t="shared" ref="D319:AG319" si="610">IF(D318="","",TEXT(D318,"AAA"))</f>
        <v/>
      </c>
      <c r="E319" s="15" t="str">
        <f t="shared" si="610"/>
        <v/>
      </c>
      <c r="F319" s="15" t="str">
        <f t="shared" si="610"/>
        <v/>
      </c>
      <c r="G319" s="15" t="str">
        <f t="shared" si="610"/>
        <v/>
      </c>
      <c r="H319" s="15" t="str">
        <f t="shared" si="610"/>
        <v/>
      </c>
      <c r="I319" s="15" t="str">
        <f t="shared" si="610"/>
        <v/>
      </c>
      <c r="J319" s="15" t="str">
        <f t="shared" si="610"/>
        <v/>
      </c>
      <c r="K319" s="15" t="str">
        <f t="shared" si="610"/>
        <v/>
      </c>
      <c r="L319" s="15" t="str">
        <f t="shared" si="610"/>
        <v/>
      </c>
      <c r="M319" s="15" t="str">
        <f t="shared" si="610"/>
        <v/>
      </c>
      <c r="N319" s="15" t="str">
        <f t="shared" si="610"/>
        <v/>
      </c>
      <c r="O319" s="15" t="str">
        <f t="shared" si="610"/>
        <v/>
      </c>
      <c r="P319" s="15" t="str">
        <f t="shared" si="610"/>
        <v/>
      </c>
      <c r="Q319" s="15" t="str">
        <f t="shared" si="610"/>
        <v/>
      </c>
      <c r="R319" s="15" t="str">
        <f t="shared" si="610"/>
        <v/>
      </c>
      <c r="S319" s="15" t="str">
        <f t="shared" si="610"/>
        <v/>
      </c>
      <c r="T319" s="15" t="str">
        <f t="shared" si="610"/>
        <v/>
      </c>
      <c r="U319" s="15" t="str">
        <f t="shared" si="610"/>
        <v/>
      </c>
      <c r="V319" s="15" t="str">
        <f t="shared" si="610"/>
        <v/>
      </c>
      <c r="W319" s="15" t="str">
        <f t="shared" si="610"/>
        <v/>
      </c>
      <c r="X319" s="15" t="str">
        <f t="shared" si="610"/>
        <v/>
      </c>
      <c r="Y319" s="15" t="str">
        <f t="shared" si="610"/>
        <v/>
      </c>
      <c r="Z319" s="15" t="str">
        <f t="shared" si="610"/>
        <v/>
      </c>
      <c r="AA319" s="15" t="str">
        <f t="shared" si="610"/>
        <v/>
      </c>
      <c r="AB319" s="15" t="str">
        <f t="shared" si="610"/>
        <v/>
      </c>
      <c r="AC319" s="15" t="str">
        <f t="shared" si="610"/>
        <v/>
      </c>
      <c r="AD319" s="15" t="str">
        <f t="shared" si="610"/>
        <v/>
      </c>
      <c r="AE319" s="15" t="str">
        <f t="shared" si="610"/>
        <v/>
      </c>
      <c r="AF319" s="15" t="str">
        <f t="shared" si="610"/>
        <v/>
      </c>
      <c r="AG319" s="15" t="str">
        <f t="shared" si="610"/>
        <v/>
      </c>
      <c r="AH319" s="108"/>
      <c r="AQ319" s="6">
        <f>COUNTIFS(C320:AG320,"○",C319:AG319,$AQ$8)</f>
        <v>0</v>
      </c>
      <c r="AT319" s="17" t="str">
        <f>IF($C318&gt;$E$6,"",IF(MAX($C318:$AG318)&lt;$E$6,"",$E$6))</f>
        <v/>
      </c>
      <c r="AU319" s="18" t="str">
        <f>IF($C318&gt;$H$6,"",IF(MAX($C318:$AG318)&lt;$H$6,"",$H$6))</f>
        <v/>
      </c>
      <c r="AV319" s="18" t="str">
        <f>IF($C318&gt;$K$6,"",IF(MAX($C318:$AG318)&lt;$K$6,"",$K$6))</f>
        <v/>
      </c>
      <c r="AW319" s="18" t="str">
        <f>IF($C318&gt;$N$6,"",IF(MAX($C318:$AG318)&lt;$N$6,"",$N$6))</f>
        <v/>
      </c>
      <c r="AX319" s="18" t="str">
        <f>IF($C318&gt;$Q$6,"",IF(MAX($C318:$AG318)&lt;$Q$6,"",$Q$6))</f>
        <v/>
      </c>
      <c r="AY319" s="18" t="str">
        <f>IF($C318&gt;$T$6,"",IF(MAX($C318:$AG318)&lt;$T$6,"",$T$6))</f>
        <v/>
      </c>
      <c r="AZ319" s="18" t="str">
        <f>IF($C318&gt;$W$6,"",IF(MAX($C318:$AG318)&lt;$W$6,"",$W$6))</f>
        <v/>
      </c>
      <c r="BA319" s="18" t="str">
        <f>IF($C318&gt;$Z$6,"",IF(MAX($C318:$AG318)&lt;$Z$6,"",$Z$6))</f>
        <v/>
      </c>
      <c r="BB319" s="18" t="str">
        <f>IF($C318&gt;$AC$6,"",IF(MAX($C318:$AG318)&lt;$AC$6,"",$AC$6))</f>
        <v/>
      </c>
      <c r="BC319" s="18">
        <f>IF($C318&gt;$AF$6,"",IF(MAX($C318:$AG318)&lt;$AF$6,"",$AF$6))</f>
        <v>0</v>
      </c>
      <c r="BD319" s="18">
        <f>IF($C318&gt;$E$7,"",IF(MAX($C318:$AG318)&lt;$E$7,"",$E$7))</f>
        <v>0</v>
      </c>
      <c r="BE319" s="18">
        <f>IF($C318&gt;$H$7,"",IF(MAX($C318:$AG318)&lt;$H$7,"",$H$7))</f>
        <v>0</v>
      </c>
      <c r="BF319" s="18">
        <f>IF($C318&gt;$K$7,"",IF(MAX($C318:$AG318)&lt;$K$7,"",$K$7))</f>
        <v>0</v>
      </c>
      <c r="BG319" s="18">
        <f>IF($C318&gt;$N$7,"",IF(MAX($C318:$AG318)&lt;$N$7,"",$N$7))</f>
        <v>0</v>
      </c>
      <c r="BH319" s="18">
        <f>IF($C318&gt;$Q$7,"",IF(MAX($C318:$AG318)&lt;$Q$7,"",$Q$7))</f>
        <v>0</v>
      </c>
      <c r="BI319" s="18">
        <f>IF($C318&gt;$T$7,"",IF(MAX($C318:$AG318)&lt;$T$7,"",$T$7))</f>
        <v>0</v>
      </c>
      <c r="BJ319" s="18">
        <f>IF($C318&gt;$W$7,"",IF(MAX($C318:$AG318)&lt;$W$7,"",$W$7))</f>
        <v>0</v>
      </c>
      <c r="BK319" s="18">
        <f>IF($C318&gt;$Z$7,"",IF(MAX($C318:$AG318)&lt;$Z$7,"",$Z$7))</f>
        <v>0</v>
      </c>
      <c r="BL319" s="18">
        <f>IF($C318&gt;$AC$7,"",IF(MAX($C318:$AG318)&lt;$AC$7,"",$AC$7))</f>
        <v>0</v>
      </c>
      <c r="BM319" s="18">
        <f>IF($C318&gt;$AF$7,"",IF(MAX($C318:$AG318)&lt;$AF$7,"",$AF$7))</f>
        <v>0</v>
      </c>
      <c r="BN319" s="18">
        <f>IF($C318&gt;$E$8,"",IF(MAX($C318:$AG318)&lt;$E$8,"",$E$8))</f>
        <v>0</v>
      </c>
      <c r="BO319" s="18">
        <f>IF($C318&gt;$H$8,"",IF(MAX($C318:$AG318)&lt;$H$8,"",$H$8))</f>
        <v>0</v>
      </c>
      <c r="BP319" s="18">
        <f>IF($C318&gt;$K$8,"",IF(MAX($C318:$AG318)&lt;$K$8,"",$K$8))</f>
        <v>0</v>
      </c>
      <c r="BQ319" s="18">
        <f>IF($C318&gt;$N$8,"",IF(MAX($C318:$AG318)&lt;$N$8,"",$N$8))</f>
        <v>0</v>
      </c>
      <c r="BR319" s="18">
        <f>IF($C318&gt;$Q$8,"",IF(MAX($C318:$AG318)&lt;$Q$8,"",$Q$8))</f>
        <v>0</v>
      </c>
      <c r="BS319" s="18">
        <f>IF($C318&gt;$T$8,"",IF(MAX($C318:$AG318)&lt;$T$8,"",$T$8))</f>
        <v>0</v>
      </c>
      <c r="BT319" s="18">
        <f>IF($C318&gt;$W$8,"",IF(MAX($C318:$AG318)&lt;$W$8,"",$W$8))</f>
        <v>0</v>
      </c>
      <c r="BU319" s="18">
        <f>IF($C318&gt;$Z$8,"",IF(MAX($C318:$AG318)&lt;$Z$8,"",$Z$8))</f>
        <v>0</v>
      </c>
      <c r="BV319" s="18">
        <f>IF($C318&gt;$AC$8,"",IF(MAX($C318:$AG318)&lt;$AC$8,"",$AC$8))</f>
        <v>0</v>
      </c>
      <c r="BW319" s="18">
        <f>IF($C318&gt;$AF$8,"",IF(MAX($C318:$AG318)&lt;$AF$8,"",$AF$8))</f>
        <v>0</v>
      </c>
      <c r="BX319" s="18">
        <f>IF($C318&gt;$E$9,"",IF(MAX($C318:$AG318)&lt;$E$9,"",$E$9))</f>
        <v>0</v>
      </c>
      <c r="BY319" s="18">
        <f>IF($C318&gt;$H$9,"",IF(MAX($C318:$AG318)&lt;$H$9,"",$H$9))</f>
        <v>0</v>
      </c>
      <c r="BZ319" s="18">
        <f>IF($C318&gt;$K$9,"",IF(MAX($C318:$AG318)&lt;$K$9,"",$K$9))</f>
        <v>0</v>
      </c>
      <c r="CA319" s="18">
        <f>IF($C318&gt;$N$9,"",IF(MAX($C318:$AG318)&lt;$N$9,"",$N$9))</f>
        <v>0</v>
      </c>
      <c r="CB319" s="18">
        <f>IF($C318&gt;$Q$9,"",IF(MAX($C318:$AG318)&lt;$Q$9,"",$Q$9))</f>
        <v>0</v>
      </c>
      <c r="CC319" s="18">
        <f>IF($C318&gt;$T$9,"",IF(MAX($C318:$AG318)&lt;$T$9,"",$T$9))</f>
        <v>0</v>
      </c>
      <c r="CD319" s="18">
        <f>IF($C318&gt;$W$9,"",IF(MAX($C318:$AG318)&lt;$W$9,"",$W$9))</f>
        <v>0</v>
      </c>
      <c r="CE319" s="18">
        <f>IF($C318&gt;$Z$9,"",IF(MAX($C318:$AG318)&lt;$Z$9,"",$Z$9))</f>
        <v>0</v>
      </c>
      <c r="CF319" s="18">
        <f>IF($C318&gt;$AC$9,"",IF(MAX($C318:$AG318)&lt;$AC$9,"",$AC$9))</f>
        <v>0</v>
      </c>
      <c r="CG319" s="18">
        <f>IF($C318&gt;$AF$9,"",IF(MAX($C318:$AG318)&lt;$AF$9,"",$AF$9))</f>
        <v>0</v>
      </c>
      <c r="CH319" s="18">
        <f>IF($C318&gt;$E$10,"",IF(MAX($C318:$AG318)&lt;$E$10,"",$E$10))</f>
        <v>0</v>
      </c>
      <c r="CI319" s="18">
        <f>IF($C318&gt;$H$10,"",IF(MAX($C318:$AG318)&lt;$H$10,"",$H$10))</f>
        <v>0</v>
      </c>
      <c r="CJ319" s="18">
        <f>IF($C318&gt;$K$10,"",IF(MAX($C318:$AG318)&lt;$K$10,"",$K$10))</f>
        <v>0</v>
      </c>
      <c r="CK319" s="18">
        <f>IF($C318&gt;$N$10,"",IF(MAX($C318:$AG318)&lt;$N$10,"",$N$10))</f>
        <v>0</v>
      </c>
      <c r="CL319" s="18">
        <f>IF($C318&gt;$Q$10,"",IF(MAX($C318:$AG318)&lt;$Q$10,"",$Q$10))</f>
        <v>0</v>
      </c>
      <c r="CM319" s="18">
        <f>IF($C318&gt;$T$10,"",IF(MAX($C318:$AG318)&lt;$T$10,"",$T$10))</f>
        <v>0</v>
      </c>
      <c r="CN319" s="18">
        <f>IF($C318&gt;$W$10,"",IF(MAX($C318:$AG318)&lt;$W$10,"",$W$10))</f>
        <v>0</v>
      </c>
      <c r="CO319" s="18">
        <f>IF($C318&gt;$Z$10,"",IF(MAX($C318:$AG318)&lt;$Z$10,"",$Z$10))</f>
        <v>0</v>
      </c>
      <c r="CP319" s="18">
        <f>IF($C318&gt;$AC$10,"",IF(MAX($C318:$AG318)&lt;$AC$10,"",$AC$10))</f>
        <v>0</v>
      </c>
      <c r="CQ319" s="19">
        <f>IF($C318&gt;$AF$10,"",IF(MAX($C318:$AG318)&lt;$AF$10,"",$AF$10))</f>
        <v>0</v>
      </c>
    </row>
    <row r="320" spans="1:95" ht="19.5" customHeight="1">
      <c r="A320" s="134" t="s">
        <v>7</v>
      </c>
      <c r="B320" s="135"/>
      <c r="C320" s="20" t="str">
        <f t="shared" ref="C320:AG320" si="611">IF(C318="","",IF($D$5&lt;=C318,IF($L$5&gt;=C318,IF(COUNT(MATCH(C318,$AT319:$CQ319,0))&gt;0,"","○"),""),""))</f>
        <v/>
      </c>
      <c r="D320" s="20" t="str">
        <f t="shared" si="611"/>
        <v/>
      </c>
      <c r="E320" s="20" t="str">
        <f t="shared" si="611"/>
        <v/>
      </c>
      <c r="F320" s="20" t="str">
        <f t="shared" si="611"/>
        <v/>
      </c>
      <c r="G320" s="20" t="str">
        <f t="shared" si="611"/>
        <v/>
      </c>
      <c r="H320" s="20" t="str">
        <f t="shared" si="611"/>
        <v/>
      </c>
      <c r="I320" s="20" t="str">
        <f t="shared" si="611"/>
        <v/>
      </c>
      <c r="J320" s="20" t="str">
        <f t="shared" si="611"/>
        <v/>
      </c>
      <c r="K320" s="20" t="str">
        <f t="shared" si="611"/>
        <v/>
      </c>
      <c r="L320" s="20" t="str">
        <f t="shared" si="611"/>
        <v/>
      </c>
      <c r="M320" s="20" t="str">
        <f t="shared" si="611"/>
        <v/>
      </c>
      <c r="N320" s="20" t="str">
        <f t="shared" si="611"/>
        <v/>
      </c>
      <c r="O320" s="20" t="str">
        <f t="shared" si="611"/>
        <v/>
      </c>
      <c r="P320" s="20" t="str">
        <f t="shared" si="611"/>
        <v/>
      </c>
      <c r="Q320" s="20" t="str">
        <f t="shared" si="611"/>
        <v/>
      </c>
      <c r="R320" s="20" t="str">
        <f t="shared" si="611"/>
        <v/>
      </c>
      <c r="S320" s="20" t="str">
        <f t="shared" si="611"/>
        <v/>
      </c>
      <c r="T320" s="20" t="str">
        <f t="shared" si="611"/>
        <v/>
      </c>
      <c r="U320" s="20" t="str">
        <f t="shared" si="611"/>
        <v/>
      </c>
      <c r="V320" s="20" t="str">
        <f t="shared" si="611"/>
        <v/>
      </c>
      <c r="W320" s="20" t="str">
        <f t="shared" si="611"/>
        <v/>
      </c>
      <c r="X320" s="20" t="str">
        <f t="shared" si="611"/>
        <v/>
      </c>
      <c r="Y320" s="20" t="str">
        <f t="shared" si="611"/>
        <v/>
      </c>
      <c r="Z320" s="20" t="str">
        <f t="shared" si="611"/>
        <v/>
      </c>
      <c r="AA320" s="20" t="str">
        <f t="shared" si="611"/>
        <v/>
      </c>
      <c r="AB320" s="20" t="str">
        <f t="shared" si="611"/>
        <v/>
      </c>
      <c r="AC320" s="20" t="str">
        <f t="shared" si="611"/>
        <v/>
      </c>
      <c r="AD320" s="20" t="str">
        <f t="shared" si="611"/>
        <v/>
      </c>
      <c r="AE320" s="20" t="str">
        <f t="shared" si="611"/>
        <v/>
      </c>
      <c r="AF320" s="20" t="str">
        <f t="shared" si="611"/>
        <v/>
      </c>
      <c r="AG320" s="20" t="str">
        <f t="shared" si="611"/>
        <v/>
      </c>
      <c r="AH320" s="20">
        <f>COUNTIF(C320:AG320,"○")</f>
        <v>0</v>
      </c>
      <c r="AJ320" s="6">
        <f>$AH320</f>
        <v>0</v>
      </c>
      <c r="AK320" s="21"/>
      <c r="AQ320" s="6">
        <f>COUNTIFS(C320:AG320,"○",C319:AG319,$AQ$6)</f>
        <v>0</v>
      </c>
      <c r="AR320" s="6" t="str">
        <f>IF(AH320=0,"",IF(SUM(AQ318:AQ320)/AJ320&lt;0.285,SUM(AQ318:AQ320)/AJ320*AJ320,ROUNDUP(AH320*0.285,0)))</f>
        <v/>
      </c>
      <c r="BY320" s="22"/>
      <c r="BZ320" s="22"/>
    </row>
    <row r="321" spans="1:95" ht="19.5" customHeight="1">
      <c r="A321" s="36" t="s">
        <v>29</v>
      </c>
      <c r="B321" s="20" t="s">
        <v>8</v>
      </c>
      <c r="C321" s="23" t="str">
        <f t="shared" ref="C321:AG321" si="612">IF(C320="","",IF(C319=$AE317,"○",IF(C319=$AF317,"○",IF(C319=$AG317,"○",""))))</f>
        <v/>
      </c>
      <c r="D321" s="23" t="str">
        <f t="shared" si="612"/>
        <v/>
      </c>
      <c r="E321" s="23" t="str">
        <f t="shared" si="612"/>
        <v/>
      </c>
      <c r="F321" s="23" t="str">
        <f t="shared" si="612"/>
        <v/>
      </c>
      <c r="G321" s="23" t="str">
        <f t="shared" si="612"/>
        <v/>
      </c>
      <c r="H321" s="23" t="str">
        <f t="shared" si="612"/>
        <v/>
      </c>
      <c r="I321" s="23" t="str">
        <f t="shared" si="612"/>
        <v/>
      </c>
      <c r="J321" s="23" t="str">
        <f t="shared" si="612"/>
        <v/>
      </c>
      <c r="K321" s="23" t="str">
        <f t="shared" si="612"/>
        <v/>
      </c>
      <c r="L321" s="23" t="str">
        <f t="shared" si="612"/>
        <v/>
      </c>
      <c r="M321" s="23" t="str">
        <f t="shared" si="612"/>
        <v/>
      </c>
      <c r="N321" s="23" t="str">
        <f t="shared" si="612"/>
        <v/>
      </c>
      <c r="O321" s="23" t="str">
        <f t="shared" si="612"/>
        <v/>
      </c>
      <c r="P321" s="23" t="str">
        <f t="shared" si="612"/>
        <v/>
      </c>
      <c r="Q321" s="23" t="str">
        <f t="shared" si="612"/>
        <v/>
      </c>
      <c r="R321" s="23" t="str">
        <f t="shared" si="612"/>
        <v/>
      </c>
      <c r="S321" s="23" t="str">
        <f t="shared" si="612"/>
        <v/>
      </c>
      <c r="T321" s="23" t="str">
        <f t="shared" si="612"/>
        <v/>
      </c>
      <c r="U321" s="23" t="str">
        <f t="shared" si="612"/>
        <v/>
      </c>
      <c r="V321" s="23" t="str">
        <f t="shared" si="612"/>
        <v/>
      </c>
      <c r="W321" s="23" t="str">
        <f t="shared" si="612"/>
        <v/>
      </c>
      <c r="X321" s="23" t="str">
        <f t="shared" si="612"/>
        <v/>
      </c>
      <c r="Y321" s="23" t="str">
        <f t="shared" si="612"/>
        <v/>
      </c>
      <c r="Z321" s="23" t="str">
        <f t="shared" si="612"/>
        <v/>
      </c>
      <c r="AA321" s="23" t="str">
        <f t="shared" si="612"/>
        <v/>
      </c>
      <c r="AB321" s="23" t="str">
        <f t="shared" si="612"/>
        <v/>
      </c>
      <c r="AC321" s="23" t="str">
        <f t="shared" si="612"/>
        <v/>
      </c>
      <c r="AD321" s="23" t="str">
        <f t="shared" si="612"/>
        <v/>
      </c>
      <c r="AE321" s="23" t="str">
        <f t="shared" si="612"/>
        <v/>
      </c>
      <c r="AF321" s="23" t="str">
        <f t="shared" si="612"/>
        <v/>
      </c>
      <c r="AG321" s="23" t="str">
        <f t="shared" si="612"/>
        <v/>
      </c>
      <c r="AH321" s="20">
        <f t="shared" ref="AH321" si="613">COUNTIF(C321:AG321,"○")</f>
        <v>0</v>
      </c>
      <c r="AK321" s="6">
        <f>$AH321</f>
        <v>0</v>
      </c>
      <c r="AU321" s="30" t="str">
        <f>IF($AE$3&lt;A317,"",A317)</f>
        <v/>
      </c>
      <c r="AV321" s="30" t="str">
        <f t="shared" ref="AV321:BZ321" si="614">IF($AE$3&lt;=C318,"",IF(MONTH(C318+1)=MONTH(C318),(C318+1),""))</f>
        <v/>
      </c>
      <c r="AW321" s="30" t="str">
        <f t="shared" si="614"/>
        <v/>
      </c>
      <c r="AX321" s="30" t="str">
        <f t="shared" si="614"/>
        <v/>
      </c>
      <c r="AY321" s="30" t="str">
        <f t="shared" si="614"/>
        <v/>
      </c>
      <c r="AZ321" s="30" t="str">
        <f t="shared" si="614"/>
        <v/>
      </c>
      <c r="BA321" s="30" t="str">
        <f t="shared" si="614"/>
        <v/>
      </c>
      <c r="BB321" s="30" t="str">
        <f t="shared" si="614"/>
        <v/>
      </c>
      <c r="BC321" s="30" t="str">
        <f t="shared" si="614"/>
        <v/>
      </c>
      <c r="BD321" s="30" t="str">
        <f t="shared" si="614"/>
        <v/>
      </c>
      <c r="BE321" s="30" t="str">
        <f t="shared" si="614"/>
        <v/>
      </c>
      <c r="BF321" s="30" t="str">
        <f t="shared" si="614"/>
        <v/>
      </c>
      <c r="BG321" s="30" t="str">
        <f t="shared" si="614"/>
        <v/>
      </c>
      <c r="BH321" s="30" t="str">
        <f t="shared" si="614"/>
        <v/>
      </c>
      <c r="BI321" s="30" t="str">
        <f t="shared" si="614"/>
        <v/>
      </c>
      <c r="BJ321" s="30" t="str">
        <f t="shared" si="614"/>
        <v/>
      </c>
      <c r="BK321" s="30" t="str">
        <f t="shared" si="614"/>
        <v/>
      </c>
      <c r="BL321" s="30" t="str">
        <f t="shared" si="614"/>
        <v/>
      </c>
      <c r="BM321" s="30" t="str">
        <f t="shared" si="614"/>
        <v/>
      </c>
      <c r="BN321" s="30" t="str">
        <f t="shared" si="614"/>
        <v/>
      </c>
      <c r="BO321" s="30" t="str">
        <f t="shared" si="614"/>
        <v/>
      </c>
      <c r="BP321" s="30" t="str">
        <f t="shared" si="614"/>
        <v/>
      </c>
      <c r="BQ321" s="30" t="str">
        <f t="shared" si="614"/>
        <v/>
      </c>
      <c r="BR321" s="30" t="str">
        <f t="shared" si="614"/>
        <v/>
      </c>
      <c r="BS321" s="30" t="str">
        <f t="shared" si="614"/>
        <v/>
      </c>
      <c r="BT321" s="30" t="str">
        <f t="shared" si="614"/>
        <v/>
      </c>
      <c r="BU321" s="30" t="str">
        <f t="shared" si="614"/>
        <v/>
      </c>
      <c r="BV321" s="30" t="str">
        <f t="shared" si="614"/>
        <v/>
      </c>
      <c r="BW321" s="30" t="str">
        <f t="shared" si="614"/>
        <v/>
      </c>
      <c r="BX321" s="30" t="str">
        <f t="shared" si="614"/>
        <v/>
      </c>
      <c r="BY321" s="30" t="str">
        <f t="shared" si="614"/>
        <v/>
      </c>
      <c r="BZ321" s="30" t="str">
        <f t="shared" si="614"/>
        <v/>
      </c>
    </row>
    <row r="322" spans="1:95" ht="19.5" customHeight="1">
      <c r="A322" s="136"/>
      <c r="B322" s="20" t="s">
        <v>9</v>
      </c>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0">
        <f>AH321+COUNTIF(C322:AG322,"○")-COUNTIF(C322:AG322,"✕")</f>
        <v>0</v>
      </c>
      <c r="AL322" s="6">
        <f>$AH322</f>
        <v>0</v>
      </c>
      <c r="AN322" s="6">
        <f>COUNTIF(C322:AG322,"○")</f>
        <v>0</v>
      </c>
      <c r="AO322" s="6">
        <f>COUNTIF(C322:AG322,"✕")</f>
        <v>0</v>
      </c>
      <c r="AU322" s="1" t="str">
        <f t="shared" ref="AU322:BY322" si="615">IF($AF$2="○",IF(C321="○",IF(C322="","○",IF(C322="○","確認","")),IF(C322="○","○",IF(C321="○","",IF(C322="✕","確認","")))),IF(C321="○",IF(C322="","",IF(C322="○","確認","")),IF(C321="○","",IF(C322="✕","確認",""))))</f>
        <v/>
      </c>
      <c r="AV322" s="1" t="str">
        <f t="shared" si="615"/>
        <v/>
      </c>
      <c r="AW322" s="1" t="str">
        <f t="shared" si="615"/>
        <v/>
      </c>
      <c r="AX322" s="1" t="str">
        <f t="shared" si="615"/>
        <v/>
      </c>
      <c r="AY322" s="1" t="str">
        <f t="shared" si="615"/>
        <v/>
      </c>
      <c r="AZ322" s="1" t="str">
        <f t="shared" si="615"/>
        <v/>
      </c>
      <c r="BA322" s="1" t="str">
        <f t="shared" si="615"/>
        <v/>
      </c>
      <c r="BB322" s="1" t="str">
        <f t="shared" si="615"/>
        <v/>
      </c>
      <c r="BC322" s="1" t="str">
        <f t="shared" si="615"/>
        <v/>
      </c>
      <c r="BD322" s="1" t="str">
        <f t="shared" si="615"/>
        <v/>
      </c>
      <c r="BE322" s="1" t="str">
        <f t="shared" si="615"/>
        <v/>
      </c>
      <c r="BF322" s="1" t="str">
        <f t="shared" si="615"/>
        <v/>
      </c>
      <c r="BG322" s="1" t="str">
        <f t="shared" si="615"/>
        <v/>
      </c>
      <c r="BH322" s="1" t="str">
        <f t="shared" si="615"/>
        <v/>
      </c>
      <c r="BI322" s="1" t="str">
        <f t="shared" si="615"/>
        <v/>
      </c>
      <c r="BJ322" s="1" t="str">
        <f t="shared" si="615"/>
        <v/>
      </c>
      <c r="BK322" s="1" t="str">
        <f t="shared" si="615"/>
        <v/>
      </c>
      <c r="BL322" s="1" t="str">
        <f t="shared" si="615"/>
        <v/>
      </c>
      <c r="BM322" s="1" t="str">
        <f t="shared" si="615"/>
        <v/>
      </c>
      <c r="BN322" s="1" t="str">
        <f t="shared" si="615"/>
        <v/>
      </c>
      <c r="BO322" s="1" t="str">
        <f t="shared" si="615"/>
        <v/>
      </c>
      <c r="BP322" s="1" t="str">
        <f t="shared" si="615"/>
        <v/>
      </c>
      <c r="BQ322" s="1" t="str">
        <f t="shared" si="615"/>
        <v/>
      </c>
      <c r="BR322" s="1" t="str">
        <f t="shared" si="615"/>
        <v/>
      </c>
      <c r="BS322" s="1" t="str">
        <f t="shared" si="615"/>
        <v/>
      </c>
      <c r="BT322" s="1" t="str">
        <f t="shared" si="615"/>
        <v/>
      </c>
      <c r="BU322" s="1" t="str">
        <f t="shared" si="615"/>
        <v/>
      </c>
      <c r="BV322" s="1" t="str">
        <f t="shared" si="615"/>
        <v/>
      </c>
      <c r="BW322" s="1" t="str">
        <f t="shared" si="615"/>
        <v/>
      </c>
      <c r="BX322" s="1" t="str">
        <f t="shared" si="615"/>
        <v/>
      </c>
      <c r="BY322" s="1" t="str">
        <f t="shared" si="615"/>
        <v/>
      </c>
    </row>
    <row r="323" spans="1:95" ht="19.5" customHeight="1">
      <c r="A323" s="137"/>
      <c r="B323" s="20" t="s">
        <v>2</v>
      </c>
      <c r="C323" s="23" t="str">
        <f t="shared" ref="C323:AG323" si="616">IF($AF$2="○",IF(C321="○",IF(C322="","○",IF(C322="○","確認","")),IF(C322="○","○",IF(C321="○","",IF(C322="✕","確認","")))),IF(C321="○",IF(C322="","",IF(C322="○","確認","")),IF(C321="○","",IF(C322="✕","確認",""))))</f>
        <v/>
      </c>
      <c r="D323" s="23" t="str">
        <f t="shared" si="616"/>
        <v/>
      </c>
      <c r="E323" s="23" t="str">
        <f t="shared" si="616"/>
        <v/>
      </c>
      <c r="F323" s="23" t="str">
        <f t="shared" si="616"/>
        <v/>
      </c>
      <c r="G323" s="23" t="str">
        <f t="shared" si="616"/>
        <v/>
      </c>
      <c r="H323" s="23" t="str">
        <f t="shared" si="616"/>
        <v/>
      </c>
      <c r="I323" s="23" t="str">
        <f t="shared" si="616"/>
        <v/>
      </c>
      <c r="J323" s="23" t="str">
        <f t="shared" si="616"/>
        <v/>
      </c>
      <c r="K323" s="23" t="str">
        <f t="shared" si="616"/>
        <v/>
      </c>
      <c r="L323" s="23" t="str">
        <f t="shared" si="616"/>
        <v/>
      </c>
      <c r="M323" s="23" t="str">
        <f t="shared" si="616"/>
        <v/>
      </c>
      <c r="N323" s="23" t="str">
        <f t="shared" si="616"/>
        <v/>
      </c>
      <c r="O323" s="23" t="str">
        <f t="shared" si="616"/>
        <v/>
      </c>
      <c r="P323" s="23" t="str">
        <f t="shared" si="616"/>
        <v/>
      </c>
      <c r="Q323" s="23" t="str">
        <f t="shared" si="616"/>
        <v/>
      </c>
      <c r="R323" s="23" t="str">
        <f t="shared" si="616"/>
        <v/>
      </c>
      <c r="S323" s="23" t="str">
        <f t="shared" si="616"/>
        <v/>
      </c>
      <c r="T323" s="23" t="str">
        <f t="shared" si="616"/>
        <v/>
      </c>
      <c r="U323" s="23" t="str">
        <f t="shared" si="616"/>
        <v/>
      </c>
      <c r="V323" s="23" t="str">
        <f t="shared" si="616"/>
        <v/>
      </c>
      <c r="W323" s="23" t="str">
        <f t="shared" si="616"/>
        <v/>
      </c>
      <c r="X323" s="23" t="str">
        <f t="shared" si="616"/>
        <v/>
      </c>
      <c r="Y323" s="23" t="str">
        <f t="shared" si="616"/>
        <v/>
      </c>
      <c r="Z323" s="23" t="str">
        <f t="shared" si="616"/>
        <v/>
      </c>
      <c r="AA323" s="23" t="str">
        <f t="shared" si="616"/>
        <v/>
      </c>
      <c r="AB323" s="23" t="str">
        <f t="shared" si="616"/>
        <v/>
      </c>
      <c r="AC323" s="23" t="str">
        <f t="shared" si="616"/>
        <v/>
      </c>
      <c r="AD323" s="23" t="str">
        <f t="shared" si="616"/>
        <v/>
      </c>
      <c r="AE323" s="23" t="str">
        <f t="shared" si="616"/>
        <v/>
      </c>
      <c r="AF323" s="23" t="str">
        <f t="shared" si="616"/>
        <v/>
      </c>
      <c r="AG323" s="23" t="str">
        <f t="shared" si="616"/>
        <v/>
      </c>
      <c r="AH323" s="20">
        <f t="shared" ref="AH323" si="617">COUNTIF(C323:AG323,"○")</f>
        <v>0</v>
      </c>
      <c r="AM323" s="6">
        <f>$AH323</f>
        <v>0</v>
      </c>
      <c r="AP323" s="6">
        <f>COUNTIF(C323:AG323,"確認")</f>
        <v>0</v>
      </c>
      <c r="AT323" s="6">
        <f>COUNTIF(AU323:BY323,"確認")</f>
        <v>0</v>
      </c>
      <c r="AU323" s="1" t="str">
        <f t="shared" ref="AU323:BY323" si="618">IF(AU322=C323,"","確認")</f>
        <v/>
      </c>
      <c r="AV323" s="1" t="str">
        <f t="shared" si="618"/>
        <v/>
      </c>
      <c r="AW323" s="1" t="str">
        <f t="shared" si="618"/>
        <v/>
      </c>
      <c r="AX323" s="1" t="str">
        <f t="shared" si="618"/>
        <v/>
      </c>
      <c r="AY323" s="1" t="str">
        <f t="shared" si="618"/>
        <v/>
      </c>
      <c r="AZ323" s="1" t="str">
        <f t="shared" si="618"/>
        <v/>
      </c>
      <c r="BA323" s="1" t="str">
        <f t="shared" si="618"/>
        <v/>
      </c>
      <c r="BB323" s="1" t="str">
        <f t="shared" si="618"/>
        <v/>
      </c>
      <c r="BC323" s="1" t="str">
        <f t="shared" si="618"/>
        <v/>
      </c>
      <c r="BD323" s="1" t="str">
        <f t="shared" si="618"/>
        <v/>
      </c>
      <c r="BE323" s="1" t="str">
        <f t="shared" si="618"/>
        <v/>
      </c>
      <c r="BF323" s="1" t="str">
        <f t="shared" si="618"/>
        <v/>
      </c>
      <c r="BG323" s="1" t="str">
        <f t="shared" si="618"/>
        <v/>
      </c>
      <c r="BH323" s="1" t="str">
        <f t="shared" si="618"/>
        <v/>
      </c>
      <c r="BI323" s="1" t="str">
        <f t="shared" si="618"/>
        <v/>
      </c>
      <c r="BJ323" s="1" t="str">
        <f t="shared" si="618"/>
        <v/>
      </c>
      <c r="BK323" s="1" t="str">
        <f t="shared" si="618"/>
        <v/>
      </c>
      <c r="BL323" s="1" t="str">
        <f t="shared" si="618"/>
        <v/>
      </c>
      <c r="BM323" s="1" t="str">
        <f t="shared" si="618"/>
        <v/>
      </c>
      <c r="BN323" s="1" t="str">
        <f t="shared" si="618"/>
        <v/>
      </c>
      <c r="BO323" s="1" t="str">
        <f t="shared" si="618"/>
        <v/>
      </c>
      <c r="BP323" s="1" t="str">
        <f t="shared" si="618"/>
        <v/>
      </c>
      <c r="BQ323" s="1" t="str">
        <f t="shared" si="618"/>
        <v/>
      </c>
      <c r="BR323" s="1" t="str">
        <f t="shared" si="618"/>
        <v/>
      </c>
      <c r="BS323" s="1" t="str">
        <f t="shared" si="618"/>
        <v/>
      </c>
      <c r="BT323" s="1" t="str">
        <f t="shared" si="618"/>
        <v/>
      </c>
      <c r="BU323" s="1" t="str">
        <f t="shared" si="618"/>
        <v/>
      </c>
      <c r="BV323" s="1" t="str">
        <f t="shared" si="618"/>
        <v/>
      </c>
      <c r="BW323" s="1" t="str">
        <f t="shared" si="618"/>
        <v/>
      </c>
      <c r="BX323" s="1" t="str">
        <f t="shared" si="618"/>
        <v/>
      </c>
      <c r="BY323" s="1" t="str">
        <f t="shared" si="618"/>
        <v/>
      </c>
      <c r="BZ323" s="1" t="str">
        <f t="shared" ref="BZ323" si="619">IF($AF$2="○",IF(AH321="○",IF(AH322="","○",IF(AH322="○","確認","")),IF(AH322="○","○",IF(AH321="○","",IF(AH322="✕","確認","")))),IF(AH321="○",IF(AH322="","",IF(AH322="○","確認","")),IF(AH321="○","",IF(AH322="✕","確認",""))))</f>
        <v/>
      </c>
    </row>
    <row r="324" spans="1:95" ht="19.5" customHeight="1">
      <c r="C324" s="129" t="str">
        <f>IF(AH320=0,"",B321)</f>
        <v/>
      </c>
      <c r="D324" s="129"/>
      <c r="E324" s="130" t="str">
        <f>IF(AH320=0,"","週休２日")</f>
        <v/>
      </c>
      <c r="F324" s="130"/>
      <c r="G324" s="130" t="str">
        <f>IF(AH320=0,"",IF(SUM(AQ318:AQ320)/AJ320&lt;0.285,IF(SUM(AQ318:AQ320)/AJ320&lt;=AH321/AH320,"達成","未達成"),IF(AH321/AJ320&gt;=SUM(AQ318:AQ320)/AJ320,"達成","未達成")))</f>
        <v/>
      </c>
      <c r="H324" s="130"/>
      <c r="I324" s="131" t="str">
        <f>IF(AH320=0,"","現場閉所率")</f>
        <v/>
      </c>
      <c r="J324" s="131"/>
      <c r="K324" s="132" t="str">
        <f>IF(AH320=0,"",IF(AH320=0,0,ROUNDDOWN(AH321/AH320,4)))</f>
        <v/>
      </c>
      <c r="L324" s="132"/>
      <c r="N324" s="129" t="str">
        <f>IF(AH320=0,"",B322)</f>
        <v/>
      </c>
      <c r="O324" s="129"/>
      <c r="P324" s="130" t="str">
        <f>IF(AH320=0,"","週休２日")</f>
        <v/>
      </c>
      <c r="Q324" s="130"/>
      <c r="R324" s="130" t="str">
        <f>IF(AH320=0,"",IF(SUM(AQ318:AQ320)/AJ320&lt;0.285,IF(SUM(AQ318:AQ320)/AJ320&lt;=AH322/AH320,"達成","未達成"),IF(AH322/AJ320&gt;=SUM(AQ318:AQ320)/AJ320,"達成","未達成")))</f>
        <v/>
      </c>
      <c r="S324" s="130"/>
      <c r="T324" s="131" t="str">
        <f>IF(AH320=0,"","現場閉所率")</f>
        <v/>
      </c>
      <c r="U324" s="131"/>
      <c r="V324" s="132" t="str">
        <f>IF(AH320=0,"",IF(AH320=0,0,ROUNDDOWN(AH322/AH320,4)))</f>
        <v/>
      </c>
      <c r="W324" s="132"/>
      <c r="X324" s="25"/>
      <c r="Y324" s="129" t="str">
        <f>IF($AF$2="○",IF(AH320=0,"",B323),"")</f>
        <v/>
      </c>
      <c r="Z324" s="129"/>
      <c r="AA324" s="130" t="str">
        <f>IF($AF$2="○",IF(AH320=0,"","週休２日"),"")</f>
        <v/>
      </c>
      <c r="AB324" s="130"/>
      <c r="AC324" s="130" t="str">
        <f>IF($AF$2="○",IF(AH320=0,"",IF(SUM(AQ318:AQ320)/AJ320&lt;0.285,IF(SUM(AQ318:AQ320)/AJ320&lt;=AH323/AH320,"達成","未達成"),IF(AH323/AJ320&gt;=SUM(AQ318:AQ320)/AJ320,"達成","未達成"))),"")</f>
        <v/>
      </c>
      <c r="AD324" s="130"/>
      <c r="AE324" s="131" t="str">
        <f>IF($AF$2="○",IF(AH320=0,"","現場閉所率"),"")</f>
        <v/>
      </c>
      <c r="AF324" s="131"/>
      <c r="AG324" s="132" t="str">
        <f>IF($AF$2="○",IF(AH320=0,"",IF(AH320=0,0,ROUNDDOWN(AH323/AH320,4))),"")</f>
        <v/>
      </c>
      <c r="AH324" s="132"/>
      <c r="AQ324" s="24" t="str">
        <f>IF($AF$2="○",AC324,R324)</f>
        <v/>
      </c>
      <c r="AR324" s="24"/>
      <c r="AT324" s="1" t="str">
        <f>IF(AH320&lt;=0,"",IF((SUM(AQ318:AQ320)/AJ320)&lt;=AH322/AH320,"達成","未達成"))</f>
        <v/>
      </c>
    </row>
    <row r="325" spans="1:95" ht="19.5" customHeight="1">
      <c r="A325" s="101" t="str">
        <f t="shared" ref="A325" si="620">IF(MAX(C318:AG318)=$AE$3,"",IF(MAX(C318:AG318)=0,"",MAX(C318:AG318)+1))</f>
        <v/>
      </c>
      <c r="B325" s="101"/>
      <c r="S325" s="102" t="str">
        <f>IF(COUNTIF(C331:AG331,"確認")&gt;0,"入力確認",IF(AH328=0,IF(SUM(AH329:AH331)=0,"","入力確認"),IF($AF$2="",IF(COUNTIF(C331:AG331,"○")+COUNTIF(C331:AG331,"✕")=0,"","現場閉所 実績表に切替必要"),IF(AT331=0,"","変更手続き確認"))))</f>
        <v/>
      </c>
      <c r="T325" s="102"/>
      <c r="U325" s="102"/>
      <c r="V325" s="102"/>
      <c r="W325" s="102"/>
      <c r="X325" s="102"/>
      <c r="Y325" s="102"/>
      <c r="Z325" s="102"/>
      <c r="AA325" s="133" t="s">
        <v>30</v>
      </c>
      <c r="AB325" s="133"/>
      <c r="AC325" s="133"/>
      <c r="AD325" s="133"/>
      <c r="AE325" s="29" t="str">
        <f t="shared" ref="AE325" si="621">$AQ$7</f>
        <v>土</v>
      </c>
      <c r="AF325" s="29" t="str">
        <f t="shared" ref="AF325" si="622">$AQ$8</f>
        <v>日</v>
      </c>
      <c r="AG325" s="26">
        <f t="shared" ref="AG325" si="623">$AQ$6</f>
        <v>0</v>
      </c>
      <c r="AL325" s="14"/>
      <c r="AM325" s="14"/>
      <c r="AN325" s="14"/>
      <c r="AO325" s="14"/>
      <c r="AP325" s="14"/>
      <c r="AQ325" s="14"/>
    </row>
    <row r="326" spans="1:95" ht="19.5" customHeight="1">
      <c r="A326" s="105" t="s">
        <v>20</v>
      </c>
      <c r="B326" s="106"/>
      <c r="C326" s="15" t="str">
        <f>IF($AE$3&lt;A325,"",A325)</f>
        <v/>
      </c>
      <c r="D326" s="15" t="str">
        <f t="shared" ref="D326:G326" si="624">IF($AE$3&lt;=C326,"",IF(MONTH(C326+1)=MONTH(C326),(C326+1),""))</f>
        <v/>
      </c>
      <c r="E326" s="15" t="str">
        <f t="shared" si="624"/>
        <v/>
      </c>
      <c r="F326" s="15" t="str">
        <f t="shared" si="624"/>
        <v/>
      </c>
      <c r="G326" s="15" t="str">
        <f t="shared" si="624"/>
        <v/>
      </c>
      <c r="H326" s="15" t="str">
        <f>IF($AE$3&lt;=G326,"",IF(MONTH(G326+1)=MONTH(G326),(G326+1),""))</f>
        <v/>
      </c>
      <c r="I326" s="15" t="str">
        <f t="shared" ref="I326:AG326" si="625">IF($AE$3&lt;=H326,"",IF(MONTH(H326+1)=MONTH(H326),(H326+1),""))</f>
        <v/>
      </c>
      <c r="J326" s="15" t="str">
        <f t="shared" si="625"/>
        <v/>
      </c>
      <c r="K326" s="15" t="str">
        <f t="shared" si="625"/>
        <v/>
      </c>
      <c r="L326" s="15" t="str">
        <f t="shared" si="625"/>
        <v/>
      </c>
      <c r="M326" s="15" t="str">
        <f t="shared" si="625"/>
        <v/>
      </c>
      <c r="N326" s="15" t="str">
        <f t="shared" si="625"/>
        <v/>
      </c>
      <c r="O326" s="15" t="str">
        <f t="shared" si="625"/>
        <v/>
      </c>
      <c r="P326" s="15" t="str">
        <f t="shared" si="625"/>
        <v/>
      </c>
      <c r="Q326" s="15" t="str">
        <f t="shared" si="625"/>
        <v/>
      </c>
      <c r="R326" s="15" t="str">
        <f t="shared" si="625"/>
        <v/>
      </c>
      <c r="S326" s="15" t="str">
        <f t="shared" si="625"/>
        <v/>
      </c>
      <c r="T326" s="15" t="str">
        <f t="shared" si="625"/>
        <v/>
      </c>
      <c r="U326" s="15" t="str">
        <f t="shared" si="625"/>
        <v/>
      </c>
      <c r="V326" s="15" t="str">
        <f t="shared" si="625"/>
        <v/>
      </c>
      <c r="W326" s="15" t="str">
        <f t="shared" si="625"/>
        <v/>
      </c>
      <c r="X326" s="15" t="str">
        <f t="shared" si="625"/>
        <v/>
      </c>
      <c r="Y326" s="15" t="str">
        <f t="shared" si="625"/>
        <v/>
      </c>
      <c r="Z326" s="15" t="str">
        <f t="shared" si="625"/>
        <v/>
      </c>
      <c r="AA326" s="15" t="str">
        <f t="shared" si="625"/>
        <v/>
      </c>
      <c r="AB326" s="15" t="str">
        <f t="shared" si="625"/>
        <v/>
      </c>
      <c r="AC326" s="15" t="str">
        <f t="shared" si="625"/>
        <v/>
      </c>
      <c r="AD326" s="15" t="str">
        <f t="shared" si="625"/>
        <v/>
      </c>
      <c r="AE326" s="15" t="str">
        <f t="shared" si="625"/>
        <v/>
      </c>
      <c r="AF326" s="15" t="str">
        <f t="shared" si="625"/>
        <v/>
      </c>
      <c r="AG326" s="15" t="str">
        <f t="shared" si="625"/>
        <v/>
      </c>
      <c r="AH326" s="107" t="s">
        <v>27</v>
      </c>
      <c r="AK326" s="16"/>
      <c r="AQ326" s="6">
        <f>COUNTIFS(C328:AG328,"○",C327:AG327,$AQ$7)</f>
        <v>0</v>
      </c>
      <c r="AT326" s="6">
        <v>1</v>
      </c>
      <c r="AU326" s="6">
        <v>2</v>
      </c>
      <c r="AV326" s="6">
        <v>3</v>
      </c>
      <c r="AW326" s="6">
        <v>4</v>
      </c>
      <c r="AX326" s="6">
        <v>5</v>
      </c>
      <c r="AY326" s="6">
        <v>6</v>
      </c>
      <c r="AZ326" s="6">
        <v>7</v>
      </c>
      <c r="BA326" s="6">
        <v>8</v>
      </c>
      <c r="BB326" s="6">
        <v>9</v>
      </c>
      <c r="BC326" s="6">
        <v>10</v>
      </c>
      <c r="BD326" s="6">
        <v>11</v>
      </c>
      <c r="BE326" s="6">
        <v>12</v>
      </c>
      <c r="BF326" s="6">
        <v>13</v>
      </c>
      <c r="BG326" s="6">
        <v>14</v>
      </c>
      <c r="BH326" s="6">
        <v>15</v>
      </c>
      <c r="BI326" s="6">
        <v>16</v>
      </c>
      <c r="BJ326" s="6">
        <v>17</v>
      </c>
      <c r="BK326" s="6">
        <v>18</v>
      </c>
      <c r="BL326" s="6">
        <v>19</v>
      </c>
      <c r="BM326" s="6">
        <v>20</v>
      </c>
      <c r="BN326" s="6">
        <v>21</v>
      </c>
      <c r="BO326" s="6">
        <v>22</v>
      </c>
      <c r="BP326" s="6">
        <v>23</v>
      </c>
      <c r="BQ326" s="6">
        <v>24</v>
      </c>
      <c r="BR326" s="6">
        <v>25</v>
      </c>
      <c r="BS326" s="6">
        <v>26</v>
      </c>
      <c r="BT326" s="6">
        <v>27</v>
      </c>
      <c r="BU326" s="6">
        <v>28</v>
      </c>
      <c r="BV326" s="6">
        <v>29</v>
      </c>
      <c r="BW326" s="6">
        <v>30</v>
      </c>
      <c r="BX326" s="6">
        <v>31</v>
      </c>
      <c r="BY326" s="6">
        <v>32</v>
      </c>
      <c r="BZ326" s="6">
        <v>33</v>
      </c>
      <c r="CA326" s="6">
        <v>34</v>
      </c>
      <c r="CB326" s="6">
        <v>35</v>
      </c>
      <c r="CC326" s="6">
        <v>36</v>
      </c>
      <c r="CD326" s="6">
        <v>37</v>
      </c>
      <c r="CE326" s="6">
        <v>38</v>
      </c>
      <c r="CF326" s="6">
        <v>39</v>
      </c>
      <c r="CG326" s="6">
        <v>40</v>
      </c>
      <c r="CH326" s="6">
        <v>41</v>
      </c>
      <c r="CI326" s="6">
        <v>42</v>
      </c>
      <c r="CJ326" s="6">
        <v>43</v>
      </c>
      <c r="CK326" s="6">
        <v>44</v>
      </c>
      <c r="CL326" s="6">
        <v>45</v>
      </c>
      <c r="CM326" s="6">
        <v>46</v>
      </c>
      <c r="CN326" s="6">
        <v>47</v>
      </c>
      <c r="CO326" s="6">
        <v>48</v>
      </c>
      <c r="CP326" s="6">
        <v>49</v>
      </c>
      <c r="CQ326" s="6">
        <v>50</v>
      </c>
    </row>
    <row r="327" spans="1:95" ht="19.5" customHeight="1">
      <c r="A327" s="105" t="s">
        <v>28</v>
      </c>
      <c r="B327" s="106"/>
      <c r="C327" s="15" t="str">
        <f>IF(C326="","",TEXT(C326,"AAA"))</f>
        <v/>
      </c>
      <c r="D327" s="15" t="str">
        <f t="shared" ref="D327:AG327" si="626">IF(D326="","",TEXT(D326,"AAA"))</f>
        <v/>
      </c>
      <c r="E327" s="15" t="str">
        <f t="shared" si="626"/>
        <v/>
      </c>
      <c r="F327" s="15" t="str">
        <f t="shared" si="626"/>
        <v/>
      </c>
      <c r="G327" s="15" t="str">
        <f t="shared" si="626"/>
        <v/>
      </c>
      <c r="H327" s="15" t="str">
        <f t="shared" si="626"/>
        <v/>
      </c>
      <c r="I327" s="15" t="str">
        <f t="shared" si="626"/>
        <v/>
      </c>
      <c r="J327" s="15" t="str">
        <f t="shared" si="626"/>
        <v/>
      </c>
      <c r="K327" s="15" t="str">
        <f t="shared" si="626"/>
        <v/>
      </c>
      <c r="L327" s="15" t="str">
        <f t="shared" si="626"/>
        <v/>
      </c>
      <c r="M327" s="15" t="str">
        <f t="shared" si="626"/>
        <v/>
      </c>
      <c r="N327" s="15" t="str">
        <f t="shared" si="626"/>
        <v/>
      </c>
      <c r="O327" s="15" t="str">
        <f t="shared" si="626"/>
        <v/>
      </c>
      <c r="P327" s="15" t="str">
        <f t="shared" si="626"/>
        <v/>
      </c>
      <c r="Q327" s="15" t="str">
        <f t="shared" si="626"/>
        <v/>
      </c>
      <c r="R327" s="15" t="str">
        <f t="shared" si="626"/>
        <v/>
      </c>
      <c r="S327" s="15" t="str">
        <f t="shared" si="626"/>
        <v/>
      </c>
      <c r="T327" s="15" t="str">
        <f t="shared" si="626"/>
        <v/>
      </c>
      <c r="U327" s="15" t="str">
        <f t="shared" si="626"/>
        <v/>
      </c>
      <c r="V327" s="15" t="str">
        <f t="shared" si="626"/>
        <v/>
      </c>
      <c r="W327" s="15" t="str">
        <f t="shared" si="626"/>
        <v/>
      </c>
      <c r="X327" s="15" t="str">
        <f t="shared" si="626"/>
        <v/>
      </c>
      <c r="Y327" s="15" t="str">
        <f t="shared" si="626"/>
        <v/>
      </c>
      <c r="Z327" s="15" t="str">
        <f t="shared" si="626"/>
        <v/>
      </c>
      <c r="AA327" s="15" t="str">
        <f t="shared" si="626"/>
        <v/>
      </c>
      <c r="AB327" s="15" t="str">
        <f t="shared" si="626"/>
        <v/>
      </c>
      <c r="AC327" s="15" t="str">
        <f t="shared" si="626"/>
        <v/>
      </c>
      <c r="AD327" s="15" t="str">
        <f t="shared" si="626"/>
        <v/>
      </c>
      <c r="AE327" s="15" t="str">
        <f t="shared" si="626"/>
        <v/>
      </c>
      <c r="AF327" s="15" t="str">
        <f t="shared" si="626"/>
        <v/>
      </c>
      <c r="AG327" s="15" t="str">
        <f t="shared" si="626"/>
        <v/>
      </c>
      <c r="AH327" s="108"/>
      <c r="AQ327" s="6">
        <f>COUNTIFS(C328:AG328,"○",C327:AG327,$AQ$8)</f>
        <v>0</v>
      </c>
      <c r="AT327" s="17" t="str">
        <f>IF($C326&gt;$E$6,"",IF(MAX($C326:$AG326)&lt;$E$6,"",$E$6))</f>
        <v/>
      </c>
      <c r="AU327" s="18" t="str">
        <f>IF($C326&gt;$H$6,"",IF(MAX($C326:$AG326)&lt;$H$6,"",$H$6))</f>
        <v/>
      </c>
      <c r="AV327" s="18" t="str">
        <f>IF($C326&gt;$K$6,"",IF(MAX($C326:$AG326)&lt;$K$6,"",$K$6))</f>
        <v/>
      </c>
      <c r="AW327" s="18" t="str">
        <f>IF($C326&gt;$N$6,"",IF(MAX($C326:$AG326)&lt;$N$6,"",$N$6))</f>
        <v/>
      </c>
      <c r="AX327" s="18" t="str">
        <f>IF($C326&gt;$Q$6,"",IF(MAX($C326:$AG326)&lt;$Q$6,"",$Q$6))</f>
        <v/>
      </c>
      <c r="AY327" s="18" t="str">
        <f>IF($C326&gt;$T$6,"",IF(MAX($C326:$AG326)&lt;$T$6,"",$T$6))</f>
        <v/>
      </c>
      <c r="AZ327" s="18" t="str">
        <f>IF($C326&gt;$W$6,"",IF(MAX($C326:$AG326)&lt;$W$6,"",$W$6))</f>
        <v/>
      </c>
      <c r="BA327" s="18" t="str">
        <f>IF($C326&gt;$Z$6,"",IF(MAX($C326:$AG326)&lt;$Z$6,"",$Z$6))</f>
        <v/>
      </c>
      <c r="BB327" s="18" t="str">
        <f>IF($C326&gt;$AC$6,"",IF(MAX($C326:$AG326)&lt;$AC$6,"",$AC$6))</f>
        <v/>
      </c>
      <c r="BC327" s="18">
        <f>IF($C326&gt;$AF$6,"",IF(MAX($C326:$AG326)&lt;$AF$6,"",$AF$6))</f>
        <v>0</v>
      </c>
      <c r="BD327" s="18">
        <f>IF($C326&gt;$E$7,"",IF(MAX($C326:$AG326)&lt;$E$7,"",$E$7))</f>
        <v>0</v>
      </c>
      <c r="BE327" s="18">
        <f>IF($C326&gt;$H$7,"",IF(MAX($C326:$AG326)&lt;$H$7,"",$H$7))</f>
        <v>0</v>
      </c>
      <c r="BF327" s="18">
        <f>IF($C326&gt;$K$7,"",IF(MAX($C326:$AG326)&lt;$K$7,"",$K$7))</f>
        <v>0</v>
      </c>
      <c r="BG327" s="18">
        <f>IF($C326&gt;$N$7,"",IF(MAX($C326:$AG326)&lt;$N$7,"",$N$7))</f>
        <v>0</v>
      </c>
      <c r="BH327" s="18">
        <f>IF($C326&gt;$Q$7,"",IF(MAX($C326:$AG326)&lt;$Q$7,"",$Q$7))</f>
        <v>0</v>
      </c>
      <c r="BI327" s="18">
        <f>IF($C326&gt;$T$7,"",IF(MAX($C326:$AG326)&lt;$T$7,"",$T$7))</f>
        <v>0</v>
      </c>
      <c r="BJ327" s="18">
        <f>IF($C326&gt;$W$7,"",IF(MAX($C326:$AG326)&lt;$W$7,"",$W$7))</f>
        <v>0</v>
      </c>
      <c r="BK327" s="18">
        <f>IF($C326&gt;$Z$7,"",IF(MAX($C326:$AG326)&lt;$Z$7,"",$Z$7))</f>
        <v>0</v>
      </c>
      <c r="BL327" s="18">
        <f>IF($C326&gt;$AC$7,"",IF(MAX($C326:$AG326)&lt;$AC$7,"",$AC$7))</f>
        <v>0</v>
      </c>
      <c r="BM327" s="18">
        <f>IF($C326&gt;$AF$7,"",IF(MAX($C326:$AG326)&lt;$AF$7,"",$AF$7))</f>
        <v>0</v>
      </c>
      <c r="BN327" s="18">
        <f>IF($C326&gt;$E$8,"",IF(MAX($C326:$AG326)&lt;$E$8,"",$E$8))</f>
        <v>0</v>
      </c>
      <c r="BO327" s="18">
        <f>IF($C326&gt;$H$8,"",IF(MAX($C326:$AG326)&lt;$H$8,"",$H$8))</f>
        <v>0</v>
      </c>
      <c r="BP327" s="18">
        <f>IF($C326&gt;$K$8,"",IF(MAX($C326:$AG326)&lt;$K$8,"",$K$8))</f>
        <v>0</v>
      </c>
      <c r="BQ327" s="18">
        <f>IF($C326&gt;$N$8,"",IF(MAX($C326:$AG326)&lt;$N$8,"",$N$8))</f>
        <v>0</v>
      </c>
      <c r="BR327" s="18">
        <f>IF($C326&gt;$Q$8,"",IF(MAX($C326:$AG326)&lt;$Q$8,"",$Q$8))</f>
        <v>0</v>
      </c>
      <c r="BS327" s="18">
        <f>IF($C326&gt;$T$8,"",IF(MAX($C326:$AG326)&lt;$T$8,"",$T$8))</f>
        <v>0</v>
      </c>
      <c r="BT327" s="18">
        <f>IF($C326&gt;$W$8,"",IF(MAX($C326:$AG326)&lt;$W$8,"",$W$8))</f>
        <v>0</v>
      </c>
      <c r="BU327" s="18">
        <f>IF($C326&gt;$Z$8,"",IF(MAX($C326:$AG326)&lt;$Z$8,"",$Z$8))</f>
        <v>0</v>
      </c>
      <c r="BV327" s="18">
        <f>IF($C326&gt;$AC$8,"",IF(MAX($C326:$AG326)&lt;$AC$8,"",$AC$8))</f>
        <v>0</v>
      </c>
      <c r="BW327" s="18">
        <f>IF($C326&gt;$AF$8,"",IF(MAX($C326:$AG326)&lt;$AF$8,"",$AF$8))</f>
        <v>0</v>
      </c>
      <c r="BX327" s="18">
        <f>IF($C326&gt;$E$9,"",IF(MAX($C326:$AG326)&lt;$E$9,"",$E$9))</f>
        <v>0</v>
      </c>
      <c r="BY327" s="18">
        <f>IF($C326&gt;$H$9,"",IF(MAX($C326:$AG326)&lt;$H$9,"",$H$9))</f>
        <v>0</v>
      </c>
      <c r="BZ327" s="18">
        <f>IF($C326&gt;$K$9,"",IF(MAX($C326:$AG326)&lt;$K$9,"",$K$9))</f>
        <v>0</v>
      </c>
      <c r="CA327" s="18">
        <f>IF($C326&gt;$N$9,"",IF(MAX($C326:$AG326)&lt;$N$9,"",$N$9))</f>
        <v>0</v>
      </c>
      <c r="CB327" s="18">
        <f>IF($C326&gt;$Q$9,"",IF(MAX($C326:$AG326)&lt;$Q$9,"",$Q$9))</f>
        <v>0</v>
      </c>
      <c r="CC327" s="18">
        <f>IF($C326&gt;$T$9,"",IF(MAX($C326:$AG326)&lt;$T$9,"",$T$9))</f>
        <v>0</v>
      </c>
      <c r="CD327" s="18">
        <f>IF($C326&gt;$W$9,"",IF(MAX($C326:$AG326)&lt;$W$9,"",$W$9))</f>
        <v>0</v>
      </c>
      <c r="CE327" s="18">
        <f>IF($C326&gt;$Z$9,"",IF(MAX($C326:$AG326)&lt;$Z$9,"",$Z$9))</f>
        <v>0</v>
      </c>
      <c r="CF327" s="18">
        <f>IF($C326&gt;$AC$9,"",IF(MAX($C326:$AG326)&lt;$AC$9,"",$AC$9))</f>
        <v>0</v>
      </c>
      <c r="CG327" s="18">
        <f>IF($C326&gt;$AF$9,"",IF(MAX($C326:$AG326)&lt;$AF$9,"",$AF$9))</f>
        <v>0</v>
      </c>
      <c r="CH327" s="18">
        <f>IF($C326&gt;$E$10,"",IF(MAX($C326:$AG326)&lt;$E$10,"",$E$10))</f>
        <v>0</v>
      </c>
      <c r="CI327" s="18">
        <f>IF($C326&gt;$H$10,"",IF(MAX($C326:$AG326)&lt;$H$10,"",$H$10))</f>
        <v>0</v>
      </c>
      <c r="CJ327" s="18">
        <f>IF($C326&gt;$K$10,"",IF(MAX($C326:$AG326)&lt;$K$10,"",$K$10))</f>
        <v>0</v>
      </c>
      <c r="CK327" s="18">
        <f>IF($C326&gt;$N$10,"",IF(MAX($C326:$AG326)&lt;$N$10,"",$N$10))</f>
        <v>0</v>
      </c>
      <c r="CL327" s="18">
        <f>IF($C326&gt;$Q$10,"",IF(MAX($C326:$AG326)&lt;$Q$10,"",$Q$10))</f>
        <v>0</v>
      </c>
      <c r="CM327" s="18">
        <f>IF($C326&gt;$T$10,"",IF(MAX($C326:$AG326)&lt;$T$10,"",$T$10))</f>
        <v>0</v>
      </c>
      <c r="CN327" s="18">
        <f>IF($C326&gt;$W$10,"",IF(MAX($C326:$AG326)&lt;$W$10,"",$W$10))</f>
        <v>0</v>
      </c>
      <c r="CO327" s="18">
        <f>IF($C326&gt;$Z$10,"",IF(MAX($C326:$AG326)&lt;$Z$10,"",$Z$10))</f>
        <v>0</v>
      </c>
      <c r="CP327" s="18">
        <f>IF($C326&gt;$AC$10,"",IF(MAX($C326:$AG326)&lt;$AC$10,"",$AC$10))</f>
        <v>0</v>
      </c>
      <c r="CQ327" s="19">
        <f>IF($C326&gt;$AF$10,"",IF(MAX($C326:$AG326)&lt;$AF$10,"",$AF$10))</f>
        <v>0</v>
      </c>
    </row>
    <row r="328" spans="1:95" ht="19.5" customHeight="1">
      <c r="A328" s="134" t="s">
        <v>7</v>
      </c>
      <c r="B328" s="135"/>
      <c r="C328" s="20" t="str">
        <f t="shared" ref="C328:AG328" si="627">IF(C326="","",IF($D$5&lt;=C326,IF($L$5&gt;=C326,IF(COUNT(MATCH(C326,$AT327:$CQ327,0))&gt;0,"","○"),""),""))</f>
        <v/>
      </c>
      <c r="D328" s="20" t="str">
        <f t="shared" si="627"/>
        <v/>
      </c>
      <c r="E328" s="20" t="str">
        <f t="shared" si="627"/>
        <v/>
      </c>
      <c r="F328" s="20" t="str">
        <f t="shared" si="627"/>
        <v/>
      </c>
      <c r="G328" s="20" t="str">
        <f t="shared" si="627"/>
        <v/>
      </c>
      <c r="H328" s="20" t="str">
        <f t="shared" si="627"/>
        <v/>
      </c>
      <c r="I328" s="20" t="str">
        <f t="shared" si="627"/>
        <v/>
      </c>
      <c r="J328" s="20" t="str">
        <f t="shared" si="627"/>
        <v/>
      </c>
      <c r="K328" s="20" t="str">
        <f t="shared" si="627"/>
        <v/>
      </c>
      <c r="L328" s="20" t="str">
        <f t="shared" si="627"/>
        <v/>
      </c>
      <c r="M328" s="20" t="str">
        <f t="shared" si="627"/>
        <v/>
      </c>
      <c r="N328" s="20" t="str">
        <f t="shared" si="627"/>
        <v/>
      </c>
      <c r="O328" s="20" t="str">
        <f t="shared" si="627"/>
        <v/>
      </c>
      <c r="P328" s="20" t="str">
        <f t="shared" si="627"/>
        <v/>
      </c>
      <c r="Q328" s="20" t="str">
        <f t="shared" si="627"/>
        <v/>
      </c>
      <c r="R328" s="20" t="str">
        <f t="shared" si="627"/>
        <v/>
      </c>
      <c r="S328" s="20" t="str">
        <f t="shared" si="627"/>
        <v/>
      </c>
      <c r="T328" s="20" t="str">
        <f t="shared" si="627"/>
        <v/>
      </c>
      <c r="U328" s="20" t="str">
        <f t="shared" si="627"/>
        <v/>
      </c>
      <c r="V328" s="20" t="str">
        <f t="shared" si="627"/>
        <v/>
      </c>
      <c r="W328" s="20" t="str">
        <f t="shared" si="627"/>
        <v/>
      </c>
      <c r="X328" s="20" t="str">
        <f t="shared" si="627"/>
        <v/>
      </c>
      <c r="Y328" s="20" t="str">
        <f t="shared" si="627"/>
        <v/>
      </c>
      <c r="Z328" s="20" t="str">
        <f t="shared" si="627"/>
        <v/>
      </c>
      <c r="AA328" s="20" t="str">
        <f t="shared" si="627"/>
        <v/>
      </c>
      <c r="AB328" s="20" t="str">
        <f t="shared" si="627"/>
        <v/>
      </c>
      <c r="AC328" s="20" t="str">
        <f t="shared" si="627"/>
        <v/>
      </c>
      <c r="AD328" s="20" t="str">
        <f t="shared" si="627"/>
        <v/>
      </c>
      <c r="AE328" s="20" t="str">
        <f t="shared" si="627"/>
        <v/>
      </c>
      <c r="AF328" s="20" t="str">
        <f t="shared" si="627"/>
        <v/>
      </c>
      <c r="AG328" s="20" t="str">
        <f t="shared" si="627"/>
        <v/>
      </c>
      <c r="AH328" s="20">
        <f>COUNTIF(C328:AG328,"○")</f>
        <v>0</v>
      </c>
      <c r="AJ328" s="6">
        <f>$AH328</f>
        <v>0</v>
      </c>
      <c r="AK328" s="21"/>
      <c r="AQ328" s="6">
        <f>COUNTIFS(C328:AG328,"○",C327:AG327,$AQ$6)</f>
        <v>0</v>
      </c>
      <c r="AR328" s="6" t="str">
        <f>IF(AH328=0,"",IF(SUM(AQ326:AQ328)/AJ328&lt;0.285,SUM(AQ326:AQ328)/AJ328*AJ328,ROUNDUP(AH328*0.285,0)))</f>
        <v/>
      </c>
      <c r="BY328" s="22"/>
      <c r="BZ328" s="22"/>
    </row>
    <row r="329" spans="1:95" ht="19.5" customHeight="1">
      <c r="A329" s="36" t="s">
        <v>29</v>
      </c>
      <c r="B329" s="20" t="s">
        <v>8</v>
      </c>
      <c r="C329" s="23" t="str">
        <f t="shared" ref="C329:AG329" si="628">IF(C328="","",IF(C327=$AE325,"○",IF(C327=$AF325,"○",IF(C327=$AG325,"○",""))))</f>
        <v/>
      </c>
      <c r="D329" s="23" t="str">
        <f t="shared" si="628"/>
        <v/>
      </c>
      <c r="E329" s="23" t="str">
        <f t="shared" si="628"/>
        <v/>
      </c>
      <c r="F329" s="23" t="str">
        <f t="shared" si="628"/>
        <v/>
      </c>
      <c r="G329" s="23" t="str">
        <f t="shared" si="628"/>
        <v/>
      </c>
      <c r="H329" s="23" t="str">
        <f t="shared" si="628"/>
        <v/>
      </c>
      <c r="I329" s="23" t="str">
        <f t="shared" si="628"/>
        <v/>
      </c>
      <c r="J329" s="23" t="str">
        <f t="shared" si="628"/>
        <v/>
      </c>
      <c r="K329" s="23" t="str">
        <f t="shared" si="628"/>
        <v/>
      </c>
      <c r="L329" s="23" t="str">
        <f t="shared" si="628"/>
        <v/>
      </c>
      <c r="M329" s="23" t="str">
        <f t="shared" si="628"/>
        <v/>
      </c>
      <c r="N329" s="23" t="str">
        <f t="shared" si="628"/>
        <v/>
      </c>
      <c r="O329" s="23" t="str">
        <f t="shared" si="628"/>
        <v/>
      </c>
      <c r="P329" s="23" t="str">
        <f t="shared" si="628"/>
        <v/>
      </c>
      <c r="Q329" s="23" t="str">
        <f t="shared" si="628"/>
        <v/>
      </c>
      <c r="R329" s="23" t="str">
        <f t="shared" si="628"/>
        <v/>
      </c>
      <c r="S329" s="23" t="str">
        <f t="shared" si="628"/>
        <v/>
      </c>
      <c r="T329" s="23" t="str">
        <f t="shared" si="628"/>
        <v/>
      </c>
      <c r="U329" s="23" t="str">
        <f t="shared" si="628"/>
        <v/>
      </c>
      <c r="V329" s="23" t="str">
        <f t="shared" si="628"/>
        <v/>
      </c>
      <c r="W329" s="23" t="str">
        <f t="shared" si="628"/>
        <v/>
      </c>
      <c r="X329" s="23" t="str">
        <f t="shared" si="628"/>
        <v/>
      </c>
      <c r="Y329" s="23" t="str">
        <f t="shared" si="628"/>
        <v/>
      </c>
      <c r="Z329" s="23" t="str">
        <f t="shared" si="628"/>
        <v/>
      </c>
      <c r="AA329" s="23" t="str">
        <f t="shared" si="628"/>
        <v/>
      </c>
      <c r="AB329" s="23" t="str">
        <f t="shared" si="628"/>
        <v/>
      </c>
      <c r="AC329" s="23" t="str">
        <f t="shared" si="628"/>
        <v/>
      </c>
      <c r="AD329" s="23" t="str">
        <f t="shared" si="628"/>
        <v/>
      </c>
      <c r="AE329" s="23" t="str">
        <f t="shared" si="628"/>
        <v/>
      </c>
      <c r="AF329" s="23" t="str">
        <f t="shared" si="628"/>
        <v/>
      </c>
      <c r="AG329" s="23" t="str">
        <f t="shared" si="628"/>
        <v/>
      </c>
      <c r="AH329" s="20">
        <f t="shared" ref="AH329" si="629">COUNTIF(C329:AG329,"○")</f>
        <v>0</v>
      </c>
      <c r="AK329" s="6">
        <f>$AH329</f>
        <v>0</v>
      </c>
      <c r="AU329" s="30" t="str">
        <f>IF($AE$3&lt;A325,"",A325)</f>
        <v/>
      </c>
      <c r="AV329" s="30" t="str">
        <f t="shared" ref="AV329:BZ329" si="630">IF($AE$3&lt;=C326,"",IF(MONTH(C326+1)=MONTH(C326),(C326+1),""))</f>
        <v/>
      </c>
      <c r="AW329" s="30" t="str">
        <f t="shared" si="630"/>
        <v/>
      </c>
      <c r="AX329" s="30" t="str">
        <f t="shared" si="630"/>
        <v/>
      </c>
      <c r="AY329" s="30" t="str">
        <f t="shared" si="630"/>
        <v/>
      </c>
      <c r="AZ329" s="30" t="str">
        <f t="shared" si="630"/>
        <v/>
      </c>
      <c r="BA329" s="30" t="str">
        <f t="shared" si="630"/>
        <v/>
      </c>
      <c r="BB329" s="30" t="str">
        <f t="shared" si="630"/>
        <v/>
      </c>
      <c r="BC329" s="30" t="str">
        <f t="shared" si="630"/>
        <v/>
      </c>
      <c r="BD329" s="30" t="str">
        <f t="shared" si="630"/>
        <v/>
      </c>
      <c r="BE329" s="30" t="str">
        <f t="shared" si="630"/>
        <v/>
      </c>
      <c r="BF329" s="30" t="str">
        <f t="shared" si="630"/>
        <v/>
      </c>
      <c r="BG329" s="30" t="str">
        <f t="shared" si="630"/>
        <v/>
      </c>
      <c r="BH329" s="30" t="str">
        <f t="shared" si="630"/>
        <v/>
      </c>
      <c r="BI329" s="30" t="str">
        <f t="shared" si="630"/>
        <v/>
      </c>
      <c r="BJ329" s="30" t="str">
        <f t="shared" si="630"/>
        <v/>
      </c>
      <c r="BK329" s="30" t="str">
        <f t="shared" si="630"/>
        <v/>
      </c>
      <c r="BL329" s="30" t="str">
        <f t="shared" si="630"/>
        <v/>
      </c>
      <c r="BM329" s="30" t="str">
        <f t="shared" si="630"/>
        <v/>
      </c>
      <c r="BN329" s="30" t="str">
        <f t="shared" si="630"/>
        <v/>
      </c>
      <c r="BO329" s="30" t="str">
        <f t="shared" si="630"/>
        <v/>
      </c>
      <c r="BP329" s="30" t="str">
        <f t="shared" si="630"/>
        <v/>
      </c>
      <c r="BQ329" s="30" t="str">
        <f t="shared" si="630"/>
        <v/>
      </c>
      <c r="BR329" s="30" t="str">
        <f t="shared" si="630"/>
        <v/>
      </c>
      <c r="BS329" s="30" t="str">
        <f t="shared" si="630"/>
        <v/>
      </c>
      <c r="BT329" s="30" t="str">
        <f t="shared" si="630"/>
        <v/>
      </c>
      <c r="BU329" s="30" t="str">
        <f t="shared" si="630"/>
        <v/>
      </c>
      <c r="BV329" s="30" t="str">
        <f t="shared" si="630"/>
        <v/>
      </c>
      <c r="BW329" s="30" t="str">
        <f t="shared" si="630"/>
        <v/>
      </c>
      <c r="BX329" s="30" t="str">
        <f t="shared" si="630"/>
        <v/>
      </c>
      <c r="BY329" s="30" t="str">
        <f t="shared" si="630"/>
        <v/>
      </c>
      <c r="BZ329" s="30" t="str">
        <f t="shared" si="630"/>
        <v/>
      </c>
    </row>
    <row r="330" spans="1:95" ht="19.5" customHeight="1">
      <c r="A330" s="136"/>
      <c r="B330" s="20" t="s">
        <v>9</v>
      </c>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0">
        <f>AH329+COUNTIF(C330:AG330,"○")-COUNTIF(C330:AG330,"✕")</f>
        <v>0</v>
      </c>
      <c r="AL330" s="6">
        <f>$AH330</f>
        <v>0</v>
      </c>
      <c r="AN330" s="6">
        <f>COUNTIF(C330:AG330,"○")</f>
        <v>0</v>
      </c>
      <c r="AO330" s="6">
        <f>COUNTIF(C330:AG330,"✕")</f>
        <v>0</v>
      </c>
      <c r="AU330" s="1" t="str">
        <f t="shared" ref="AU330:BY330" si="631">IF($AF$2="○",IF(C329="○",IF(C330="","○",IF(C330="○","確認","")),IF(C330="○","○",IF(C329="○","",IF(C330="✕","確認","")))),IF(C329="○",IF(C330="","",IF(C330="○","確認","")),IF(C329="○","",IF(C330="✕","確認",""))))</f>
        <v/>
      </c>
      <c r="AV330" s="1" t="str">
        <f t="shared" si="631"/>
        <v/>
      </c>
      <c r="AW330" s="1" t="str">
        <f t="shared" si="631"/>
        <v/>
      </c>
      <c r="AX330" s="1" t="str">
        <f t="shared" si="631"/>
        <v/>
      </c>
      <c r="AY330" s="1" t="str">
        <f t="shared" si="631"/>
        <v/>
      </c>
      <c r="AZ330" s="1" t="str">
        <f t="shared" si="631"/>
        <v/>
      </c>
      <c r="BA330" s="1" t="str">
        <f t="shared" si="631"/>
        <v/>
      </c>
      <c r="BB330" s="1" t="str">
        <f t="shared" si="631"/>
        <v/>
      </c>
      <c r="BC330" s="1" t="str">
        <f t="shared" si="631"/>
        <v/>
      </c>
      <c r="BD330" s="1" t="str">
        <f t="shared" si="631"/>
        <v/>
      </c>
      <c r="BE330" s="1" t="str">
        <f t="shared" si="631"/>
        <v/>
      </c>
      <c r="BF330" s="1" t="str">
        <f t="shared" si="631"/>
        <v/>
      </c>
      <c r="BG330" s="1" t="str">
        <f t="shared" si="631"/>
        <v/>
      </c>
      <c r="BH330" s="1" t="str">
        <f t="shared" si="631"/>
        <v/>
      </c>
      <c r="BI330" s="1" t="str">
        <f t="shared" si="631"/>
        <v/>
      </c>
      <c r="BJ330" s="1" t="str">
        <f t="shared" si="631"/>
        <v/>
      </c>
      <c r="BK330" s="1" t="str">
        <f t="shared" si="631"/>
        <v/>
      </c>
      <c r="BL330" s="1" t="str">
        <f t="shared" si="631"/>
        <v/>
      </c>
      <c r="BM330" s="1" t="str">
        <f t="shared" si="631"/>
        <v/>
      </c>
      <c r="BN330" s="1" t="str">
        <f t="shared" si="631"/>
        <v/>
      </c>
      <c r="BO330" s="1" t="str">
        <f t="shared" si="631"/>
        <v/>
      </c>
      <c r="BP330" s="1" t="str">
        <f t="shared" si="631"/>
        <v/>
      </c>
      <c r="BQ330" s="1" t="str">
        <f t="shared" si="631"/>
        <v/>
      </c>
      <c r="BR330" s="1" t="str">
        <f t="shared" si="631"/>
        <v/>
      </c>
      <c r="BS330" s="1" t="str">
        <f t="shared" si="631"/>
        <v/>
      </c>
      <c r="BT330" s="1" t="str">
        <f t="shared" si="631"/>
        <v/>
      </c>
      <c r="BU330" s="1" t="str">
        <f t="shared" si="631"/>
        <v/>
      </c>
      <c r="BV330" s="1" t="str">
        <f t="shared" si="631"/>
        <v/>
      </c>
      <c r="BW330" s="1" t="str">
        <f t="shared" si="631"/>
        <v/>
      </c>
      <c r="BX330" s="1" t="str">
        <f t="shared" si="631"/>
        <v/>
      </c>
      <c r="BY330" s="1" t="str">
        <f t="shared" si="631"/>
        <v/>
      </c>
    </row>
    <row r="331" spans="1:95" ht="19.5" customHeight="1">
      <c r="A331" s="137"/>
      <c r="B331" s="20" t="s">
        <v>2</v>
      </c>
      <c r="C331" s="23" t="str">
        <f t="shared" ref="C331:AG331" si="632">IF($AF$2="○",IF(C329="○",IF(C330="","○",IF(C330="○","確認","")),IF(C330="○","○",IF(C329="○","",IF(C330="✕","確認","")))),IF(C329="○",IF(C330="","",IF(C330="○","確認","")),IF(C329="○","",IF(C330="✕","確認",""))))</f>
        <v/>
      </c>
      <c r="D331" s="23" t="str">
        <f t="shared" si="632"/>
        <v/>
      </c>
      <c r="E331" s="23" t="str">
        <f t="shared" si="632"/>
        <v/>
      </c>
      <c r="F331" s="23" t="str">
        <f t="shared" si="632"/>
        <v/>
      </c>
      <c r="G331" s="23" t="str">
        <f t="shared" si="632"/>
        <v/>
      </c>
      <c r="H331" s="23" t="str">
        <f t="shared" si="632"/>
        <v/>
      </c>
      <c r="I331" s="23" t="str">
        <f t="shared" si="632"/>
        <v/>
      </c>
      <c r="J331" s="23" t="str">
        <f t="shared" si="632"/>
        <v/>
      </c>
      <c r="K331" s="23" t="str">
        <f t="shared" si="632"/>
        <v/>
      </c>
      <c r="L331" s="23" t="str">
        <f t="shared" si="632"/>
        <v/>
      </c>
      <c r="M331" s="23" t="str">
        <f t="shared" si="632"/>
        <v/>
      </c>
      <c r="N331" s="23" t="str">
        <f t="shared" si="632"/>
        <v/>
      </c>
      <c r="O331" s="23" t="str">
        <f t="shared" si="632"/>
        <v/>
      </c>
      <c r="P331" s="23" t="str">
        <f t="shared" si="632"/>
        <v/>
      </c>
      <c r="Q331" s="23" t="str">
        <f t="shared" si="632"/>
        <v/>
      </c>
      <c r="R331" s="23" t="str">
        <f t="shared" si="632"/>
        <v/>
      </c>
      <c r="S331" s="23" t="str">
        <f t="shared" si="632"/>
        <v/>
      </c>
      <c r="T331" s="23" t="str">
        <f t="shared" si="632"/>
        <v/>
      </c>
      <c r="U331" s="23" t="str">
        <f t="shared" si="632"/>
        <v/>
      </c>
      <c r="V331" s="23" t="str">
        <f t="shared" si="632"/>
        <v/>
      </c>
      <c r="W331" s="23" t="str">
        <f t="shared" si="632"/>
        <v/>
      </c>
      <c r="X331" s="23" t="str">
        <f t="shared" si="632"/>
        <v/>
      </c>
      <c r="Y331" s="23" t="str">
        <f t="shared" si="632"/>
        <v/>
      </c>
      <c r="Z331" s="23" t="str">
        <f t="shared" si="632"/>
        <v/>
      </c>
      <c r="AA331" s="23" t="str">
        <f t="shared" si="632"/>
        <v/>
      </c>
      <c r="AB331" s="23" t="str">
        <f t="shared" si="632"/>
        <v/>
      </c>
      <c r="AC331" s="23" t="str">
        <f t="shared" si="632"/>
        <v/>
      </c>
      <c r="AD331" s="23" t="str">
        <f t="shared" si="632"/>
        <v/>
      </c>
      <c r="AE331" s="23" t="str">
        <f t="shared" si="632"/>
        <v/>
      </c>
      <c r="AF331" s="23" t="str">
        <f t="shared" si="632"/>
        <v/>
      </c>
      <c r="AG331" s="23" t="str">
        <f t="shared" si="632"/>
        <v/>
      </c>
      <c r="AH331" s="20">
        <f t="shared" ref="AH331" si="633">COUNTIF(C331:AG331,"○")</f>
        <v>0</v>
      </c>
      <c r="AM331" s="6">
        <f>$AH331</f>
        <v>0</v>
      </c>
      <c r="AP331" s="6">
        <f>COUNTIF(C331:AG331,"確認")</f>
        <v>0</v>
      </c>
      <c r="AT331" s="6">
        <f>COUNTIF(AU331:BY331,"確認")</f>
        <v>0</v>
      </c>
      <c r="AU331" s="1" t="str">
        <f t="shared" ref="AU331:BY331" si="634">IF(AU330=C331,"","確認")</f>
        <v/>
      </c>
      <c r="AV331" s="1" t="str">
        <f t="shared" si="634"/>
        <v/>
      </c>
      <c r="AW331" s="1" t="str">
        <f t="shared" si="634"/>
        <v/>
      </c>
      <c r="AX331" s="1" t="str">
        <f t="shared" si="634"/>
        <v/>
      </c>
      <c r="AY331" s="1" t="str">
        <f t="shared" si="634"/>
        <v/>
      </c>
      <c r="AZ331" s="1" t="str">
        <f t="shared" si="634"/>
        <v/>
      </c>
      <c r="BA331" s="1" t="str">
        <f t="shared" si="634"/>
        <v/>
      </c>
      <c r="BB331" s="1" t="str">
        <f t="shared" si="634"/>
        <v/>
      </c>
      <c r="BC331" s="1" t="str">
        <f t="shared" si="634"/>
        <v/>
      </c>
      <c r="BD331" s="1" t="str">
        <f t="shared" si="634"/>
        <v/>
      </c>
      <c r="BE331" s="1" t="str">
        <f t="shared" si="634"/>
        <v/>
      </c>
      <c r="BF331" s="1" t="str">
        <f t="shared" si="634"/>
        <v/>
      </c>
      <c r="BG331" s="1" t="str">
        <f t="shared" si="634"/>
        <v/>
      </c>
      <c r="BH331" s="1" t="str">
        <f t="shared" si="634"/>
        <v/>
      </c>
      <c r="BI331" s="1" t="str">
        <f t="shared" si="634"/>
        <v/>
      </c>
      <c r="BJ331" s="1" t="str">
        <f t="shared" si="634"/>
        <v/>
      </c>
      <c r="BK331" s="1" t="str">
        <f t="shared" si="634"/>
        <v/>
      </c>
      <c r="BL331" s="1" t="str">
        <f t="shared" si="634"/>
        <v/>
      </c>
      <c r="BM331" s="1" t="str">
        <f t="shared" si="634"/>
        <v/>
      </c>
      <c r="BN331" s="1" t="str">
        <f t="shared" si="634"/>
        <v/>
      </c>
      <c r="BO331" s="1" t="str">
        <f t="shared" si="634"/>
        <v/>
      </c>
      <c r="BP331" s="1" t="str">
        <f t="shared" si="634"/>
        <v/>
      </c>
      <c r="BQ331" s="1" t="str">
        <f t="shared" si="634"/>
        <v/>
      </c>
      <c r="BR331" s="1" t="str">
        <f t="shared" si="634"/>
        <v/>
      </c>
      <c r="BS331" s="1" t="str">
        <f t="shared" si="634"/>
        <v/>
      </c>
      <c r="BT331" s="1" t="str">
        <f t="shared" si="634"/>
        <v/>
      </c>
      <c r="BU331" s="1" t="str">
        <f t="shared" si="634"/>
        <v/>
      </c>
      <c r="BV331" s="1" t="str">
        <f t="shared" si="634"/>
        <v/>
      </c>
      <c r="BW331" s="1" t="str">
        <f t="shared" si="634"/>
        <v/>
      </c>
      <c r="BX331" s="1" t="str">
        <f t="shared" si="634"/>
        <v/>
      </c>
      <c r="BY331" s="1" t="str">
        <f t="shared" si="634"/>
        <v/>
      </c>
      <c r="BZ331" s="1" t="str">
        <f t="shared" ref="BZ331" si="635">IF($AF$2="○",IF(AH329="○",IF(AH330="","○",IF(AH330="○","確認","")),IF(AH330="○","○",IF(AH329="○","",IF(AH330="✕","確認","")))),IF(AH329="○",IF(AH330="","",IF(AH330="○","確認","")),IF(AH329="○","",IF(AH330="✕","確認",""))))</f>
        <v/>
      </c>
    </row>
    <row r="332" spans="1:95" ht="19.5" customHeight="1">
      <c r="C332" s="129" t="str">
        <f>IF(AH328=0,"",B329)</f>
        <v/>
      </c>
      <c r="D332" s="129"/>
      <c r="E332" s="130" t="str">
        <f>IF(AH328=0,"","週休２日")</f>
        <v/>
      </c>
      <c r="F332" s="130"/>
      <c r="G332" s="130" t="str">
        <f>IF(AH328=0,"",IF(SUM(AQ326:AQ328)/AJ328&lt;0.285,IF(SUM(AQ326:AQ328)/AJ328&lt;=AH329/AH328,"達成","未達成"),IF(AH329/AJ328&gt;=SUM(AQ326:AQ328)/AJ328,"達成","未達成")))</f>
        <v/>
      </c>
      <c r="H332" s="130"/>
      <c r="I332" s="131" t="str">
        <f>IF(AH328=0,"","現場閉所率")</f>
        <v/>
      </c>
      <c r="J332" s="131"/>
      <c r="K332" s="132" t="str">
        <f>IF(AH328=0,"",IF(AH328=0,0,ROUNDDOWN(AH329/AH328,4)))</f>
        <v/>
      </c>
      <c r="L332" s="132"/>
      <c r="N332" s="129" t="str">
        <f>IF(AH328=0,"",B330)</f>
        <v/>
      </c>
      <c r="O332" s="129"/>
      <c r="P332" s="130" t="str">
        <f>IF(AH328=0,"","週休２日")</f>
        <v/>
      </c>
      <c r="Q332" s="130"/>
      <c r="R332" s="130" t="str">
        <f>IF(AH328=0,"",IF(SUM(AQ326:AQ328)/AJ328&lt;0.285,IF(SUM(AQ326:AQ328)/AJ328&lt;=AH330/AH328,"達成","未達成"),IF(AH330/AJ328&gt;=SUM(AQ326:AQ328)/AJ328,"達成","未達成")))</f>
        <v/>
      </c>
      <c r="S332" s="130"/>
      <c r="T332" s="131" t="str">
        <f>IF(AH328=0,"","現場閉所率")</f>
        <v/>
      </c>
      <c r="U332" s="131"/>
      <c r="V332" s="132" t="str">
        <f>IF(AH328=0,"",IF(AH328=0,0,ROUNDDOWN(AH330/AH328,4)))</f>
        <v/>
      </c>
      <c r="W332" s="132"/>
      <c r="X332" s="25"/>
      <c r="Y332" s="129" t="str">
        <f>IF($AF$2="○",IF(AH328=0,"",B331),"")</f>
        <v/>
      </c>
      <c r="Z332" s="129"/>
      <c r="AA332" s="130" t="str">
        <f>IF($AF$2="○",IF(AH328=0,"","週休２日"),"")</f>
        <v/>
      </c>
      <c r="AB332" s="130"/>
      <c r="AC332" s="130" t="str">
        <f>IF($AF$2="○",IF(AH328=0,"",IF(SUM(AQ326:AQ328)/AJ328&lt;0.285,IF(SUM(AQ326:AQ328)/AJ328&lt;=AH331/AH328,"達成","未達成"),IF(AH331/AJ328&gt;=SUM(AQ326:AQ328)/AJ328,"達成","未達成"))),"")</f>
        <v/>
      </c>
      <c r="AD332" s="130"/>
      <c r="AE332" s="131" t="str">
        <f>IF($AF$2="○",IF(AH328=0,"","現場閉所率"),"")</f>
        <v/>
      </c>
      <c r="AF332" s="131"/>
      <c r="AG332" s="132" t="str">
        <f>IF($AF$2="○",IF(AH328=0,"",IF(AH328=0,0,ROUNDDOWN(AH331/AH328,4))),"")</f>
        <v/>
      </c>
      <c r="AH332" s="132"/>
      <c r="AQ332" s="24" t="str">
        <f>IF($AF$2="○",AC332,R332)</f>
        <v/>
      </c>
      <c r="AR332" s="24"/>
      <c r="AT332" s="1" t="str">
        <f>IF(AH328&lt;=0,"",IF((SUM(AQ326:AQ328)/AJ328)&lt;=AH330/AH328,"達成","未達成"))</f>
        <v/>
      </c>
    </row>
    <row r="333" spans="1:95" ht="19.5" customHeight="1">
      <c r="A333" s="101" t="str">
        <f t="shared" ref="A333" si="636">IF(MAX(C326:AG326)=$AE$3,"",IF(MAX(C326:AG326)=0,"",MAX(C326:AG326)+1))</f>
        <v/>
      </c>
      <c r="B333" s="101"/>
      <c r="S333" s="102" t="str">
        <f>IF(COUNTIF(C339:AG339,"確認")&gt;0,"入力確認",IF(AH336=0,IF(SUM(AH337:AH339)=0,"","入力確認"),IF($AF$2="",IF(COUNTIF(C339:AG339,"○")+COUNTIF(C339:AG339,"✕")=0,"","現場閉所 実績表に切替必要"),IF(AT339=0,"","変更手続き確認"))))</f>
        <v/>
      </c>
      <c r="T333" s="102"/>
      <c r="U333" s="102"/>
      <c r="V333" s="102"/>
      <c r="W333" s="102"/>
      <c r="X333" s="102"/>
      <c r="Y333" s="102"/>
      <c r="Z333" s="102"/>
      <c r="AA333" s="133" t="s">
        <v>30</v>
      </c>
      <c r="AB333" s="133"/>
      <c r="AC333" s="133"/>
      <c r="AD333" s="133"/>
      <c r="AE333" s="29" t="str">
        <f t="shared" ref="AE333" si="637">$AQ$7</f>
        <v>土</v>
      </c>
      <c r="AF333" s="29" t="str">
        <f t="shared" ref="AF333" si="638">$AQ$8</f>
        <v>日</v>
      </c>
      <c r="AG333" s="26">
        <f t="shared" ref="AG333" si="639">$AQ$6</f>
        <v>0</v>
      </c>
      <c r="AL333" s="14"/>
      <c r="AM333" s="14"/>
      <c r="AN333" s="14"/>
      <c r="AO333" s="14"/>
      <c r="AP333" s="14"/>
      <c r="AQ333" s="14"/>
    </row>
    <row r="334" spans="1:95" ht="19.5" customHeight="1">
      <c r="A334" s="105" t="s">
        <v>20</v>
      </c>
      <c r="B334" s="106"/>
      <c r="C334" s="15" t="str">
        <f>IF($AE$3&lt;A333,"",A333)</f>
        <v/>
      </c>
      <c r="D334" s="15" t="str">
        <f t="shared" ref="D334:G334" si="640">IF($AE$3&lt;=C334,"",IF(MONTH(C334+1)=MONTH(C334),(C334+1),""))</f>
        <v/>
      </c>
      <c r="E334" s="15" t="str">
        <f t="shared" si="640"/>
        <v/>
      </c>
      <c r="F334" s="15" t="str">
        <f t="shared" si="640"/>
        <v/>
      </c>
      <c r="G334" s="15" t="str">
        <f t="shared" si="640"/>
        <v/>
      </c>
      <c r="H334" s="15" t="str">
        <f>IF($AE$3&lt;=G334,"",IF(MONTH(G334+1)=MONTH(G334),(G334+1),""))</f>
        <v/>
      </c>
      <c r="I334" s="15" t="str">
        <f t="shared" ref="I334:AG334" si="641">IF($AE$3&lt;=H334,"",IF(MONTH(H334+1)=MONTH(H334),(H334+1),""))</f>
        <v/>
      </c>
      <c r="J334" s="15" t="str">
        <f t="shared" si="641"/>
        <v/>
      </c>
      <c r="K334" s="15" t="str">
        <f t="shared" si="641"/>
        <v/>
      </c>
      <c r="L334" s="15" t="str">
        <f t="shared" si="641"/>
        <v/>
      </c>
      <c r="M334" s="15" t="str">
        <f t="shared" si="641"/>
        <v/>
      </c>
      <c r="N334" s="15" t="str">
        <f t="shared" si="641"/>
        <v/>
      </c>
      <c r="O334" s="15" t="str">
        <f t="shared" si="641"/>
        <v/>
      </c>
      <c r="P334" s="15" t="str">
        <f t="shared" si="641"/>
        <v/>
      </c>
      <c r="Q334" s="15" t="str">
        <f t="shared" si="641"/>
        <v/>
      </c>
      <c r="R334" s="15" t="str">
        <f t="shared" si="641"/>
        <v/>
      </c>
      <c r="S334" s="15" t="str">
        <f t="shared" si="641"/>
        <v/>
      </c>
      <c r="T334" s="15" t="str">
        <f t="shared" si="641"/>
        <v/>
      </c>
      <c r="U334" s="15" t="str">
        <f t="shared" si="641"/>
        <v/>
      </c>
      <c r="V334" s="15" t="str">
        <f t="shared" si="641"/>
        <v/>
      </c>
      <c r="W334" s="15" t="str">
        <f t="shared" si="641"/>
        <v/>
      </c>
      <c r="X334" s="15" t="str">
        <f t="shared" si="641"/>
        <v/>
      </c>
      <c r="Y334" s="15" t="str">
        <f t="shared" si="641"/>
        <v/>
      </c>
      <c r="Z334" s="15" t="str">
        <f t="shared" si="641"/>
        <v/>
      </c>
      <c r="AA334" s="15" t="str">
        <f t="shared" si="641"/>
        <v/>
      </c>
      <c r="AB334" s="15" t="str">
        <f t="shared" si="641"/>
        <v/>
      </c>
      <c r="AC334" s="15" t="str">
        <f t="shared" si="641"/>
        <v/>
      </c>
      <c r="AD334" s="15" t="str">
        <f t="shared" si="641"/>
        <v/>
      </c>
      <c r="AE334" s="15" t="str">
        <f t="shared" si="641"/>
        <v/>
      </c>
      <c r="AF334" s="15" t="str">
        <f t="shared" si="641"/>
        <v/>
      </c>
      <c r="AG334" s="15" t="str">
        <f t="shared" si="641"/>
        <v/>
      </c>
      <c r="AH334" s="107" t="s">
        <v>27</v>
      </c>
      <c r="AK334" s="16"/>
      <c r="AQ334" s="6">
        <f>COUNTIFS(C336:AG336,"○",C335:AG335,$AQ$7)</f>
        <v>0</v>
      </c>
      <c r="AT334" s="6">
        <v>1</v>
      </c>
      <c r="AU334" s="6">
        <v>2</v>
      </c>
      <c r="AV334" s="6">
        <v>3</v>
      </c>
      <c r="AW334" s="6">
        <v>4</v>
      </c>
      <c r="AX334" s="6">
        <v>5</v>
      </c>
      <c r="AY334" s="6">
        <v>6</v>
      </c>
      <c r="AZ334" s="6">
        <v>7</v>
      </c>
      <c r="BA334" s="6">
        <v>8</v>
      </c>
      <c r="BB334" s="6">
        <v>9</v>
      </c>
      <c r="BC334" s="6">
        <v>10</v>
      </c>
      <c r="BD334" s="6">
        <v>11</v>
      </c>
      <c r="BE334" s="6">
        <v>12</v>
      </c>
      <c r="BF334" s="6">
        <v>13</v>
      </c>
      <c r="BG334" s="6">
        <v>14</v>
      </c>
      <c r="BH334" s="6">
        <v>15</v>
      </c>
      <c r="BI334" s="6">
        <v>16</v>
      </c>
      <c r="BJ334" s="6">
        <v>17</v>
      </c>
      <c r="BK334" s="6">
        <v>18</v>
      </c>
      <c r="BL334" s="6">
        <v>19</v>
      </c>
      <c r="BM334" s="6">
        <v>20</v>
      </c>
      <c r="BN334" s="6">
        <v>21</v>
      </c>
      <c r="BO334" s="6">
        <v>22</v>
      </c>
      <c r="BP334" s="6">
        <v>23</v>
      </c>
      <c r="BQ334" s="6">
        <v>24</v>
      </c>
      <c r="BR334" s="6">
        <v>25</v>
      </c>
      <c r="BS334" s="6">
        <v>26</v>
      </c>
      <c r="BT334" s="6">
        <v>27</v>
      </c>
      <c r="BU334" s="6">
        <v>28</v>
      </c>
      <c r="BV334" s="6">
        <v>29</v>
      </c>
      <c r="BW334" s="6">
        <v>30</v>
      </c>
      <c r="BX334" s="6">
        <v>31</v>
      </c>
      <c r="BY334" s="6">
        <v>32</v>
      </c>
      <c r="BZ334" s="6">
        <v>33</v>
      </c>
      <c r="CA334" s="6">
        <v>34</v>
      </c>
      <c r="CB334" s="6">
        <v>35</v>
      </c>
      <c r="CC334" s="6">
        <v>36</v>
      </c>
      <c r="CD334" s="6">
        <v>37</v>
      </c>
      <c r="CE334" s="6">
        <v>38</v>
      </c>
      <c r="CF334" s="6">
        <v>39</v>
      </c>
      <c r="CG334" s="6">
        <v>40</v>
      </c>
      <c r="CH334" s="6">
        <v>41</v>
      </c>
      <c r="CI334" s="6">
        <v>42</v>
      </c>
      <c r="CJ334" s="6">
        <v>43</v>
      </c>
      <c r="CK334" s="6">
        <v>44</v>
      </c>
      <c r="CL334" s="6">
        <v>45</v>
      </c>
      <c r="CM334" s="6">
        <v>46</v>
      </c>
      <c r="CN334" s="6">
        <v>47</v>
      </c>
      <c r="CO334" s="6">
        <v>48</v>
      </c>
      <c r="CP334" s="6">
        <v>49</v>
      </c>
      <c r="CQ334" s="6">
        <v>50</v>
      </c>
    </row>
    <row r="335" spans="1:95" ht="19.5" customHeight="1">
      <c r="A335" s="105" t="s">
        <v>28</v>
      </c>
      <c r="B335" s="106"/>
      <c r="C335" s="15" t="str">
        <f>IF(C334="","",TEXT(C334,"AAA"))</f>
        <v/>
      </c>
      <c r="D335" s="15" t="str">
        <f t="shared" ref="D335:AG335" si="642">IF(D334="","",TEXT(D334,"AAA"))</f>
        <v/>
      </c>
      <c r="E335" s="15" t="str">
        <f t="shared" si="642"/>
        <v/>
      </c>
      <c r="F335" s="15" t="str">
        <f t="shared" si="642"/>
        <v/>
      </c>
      <c r="G335" s="15" t="str">
        <f t="shared" si="642"/>
        <v/>
      </c>
      <c r="H335" s="15" t="str">
        <f t="shared" si="642"/>
        <v/>
      </c>
      <c r="I335" s="15" t="str">
        <f t="shared" si="642"/>
        <v/>
      </c>
      <c r="J335" s="15" t="str">
        <f t="shared" si="642"/>
        <v/>
      </c>
      <c r="K335" s="15" t="str">
        <f t="shared" si="642"/>
        <v/>
      </c>
      <c r="L335" s="15" t="str">
        <f t="shared" si="642"/>
        <v/>
      </c>
      <c r="M335" s="15" t="str">
        <f t="shared" si="642"/>
        <v/>
      </c>
      <c r="N335" s="15" t="str">
        <f t="shared" si="642"/>
        <v/>
      </c>
      <c r="O335" s="15" t="str">
        <f t="shared" si="642"/>
        <v/>
      </c>
      <c r="P335" s="15" t="str">
        <f t="shared" si="642"/>
        <v/>
      </c>
      <c r="Q335" s="15" t="str">
        <f t="shared" si="642"/>
        <v/>
      </c>
      <c r="R335" s="15" t="str">
        <f t="shared" si="642"/>
        <v/>
      </c>
      <c r="S335" s="15" t="str">
        <f t="shared" si="642"/>
        <v/>
      </c>
      <c r="T335" s="15" t="str">
        <f t="shared" si="642"/>
        <v/>
      </c>
      <c r="U335" s="15" t="str">
        <f t="shared" si="642"/>
        <v/>
      </c>
      <c r="V335" s="15" t="str">
        <f t="shared" si="642"/>
        <v/>
      </c>
      <c r="W335" s="15" t="str">
        <f t="shared" si="642"/>
        <v/>
      </c>
      <c r="X335" s="15" t="str">
        <f t="shared" si="642"/>
        <v/>
      </c>
      <c r="Y335" s="15" t="str">
        <f t="shared" si="642"/>
        <v/>
      </c>
      <c r="Z335" s="15" t="str">
        <f t="shared" si="642"/>
        <v/>
      </c>
      <c r="AA335" s="15" t="str">
        <f t="shared" si="642"/>
        <v/>
      </c>
      <c r="AB335" s="15" t="str">
        <f t="shared" si="642"/>
        <v/>
      </c>
      <c r="AC335" s="15" t="str">
        <f t="shared" si="642"/>
        <v/>
      </c>
      <c r="AD335" s="15" t="str">
        <f t="shared" si="642"/>
        <v/>
      </c>
      <c r="AE335" s="15" t="str">
        <f t="shared" si="642"/>
        <v/>
      </c>
      <c r="AF335" s="15" t="str">
        <f t="shared" si="642"/>
        <v/>
      </c>
      <c r="AG335" s="15" t="str">
        <f t="shared" si="642"/>
        <v/>
      </c>
      <c r="AH335" s="108"/>
      <c r="AQ335" s="6">
        <f>COUNTIFS(C336:AG336,"○",C335:AG335,$AQ$8)</f>
        <v>0</v>
      </c>
      <c r="AT335" s="17" t="str">
        <f>IF($C334&gt;$E$6,"",IF(MAX($C334:$AG334)&lt;$E$6,"",$E$6))</f>
        <v/>
      </c>
      <c r="AU335" s="18" t="str">
        <f>IF($C334&gt;$H$6,"",IF(MAX($C334:$AG334)&lt;$H$6,"",$H$6))</f>
        <v/>
      </c>
      <c r="AV335" s="18" t="str">
        <f>IF($C334&gt;$K$6,"",IF(MAX($C334:$AG334)&lt;$K$6,"",$K$6))</f>
        <v/>
      </c>
      <c r="AW335" s="18" t="str">
        <f>IF($C334&gt;$N$6,"",IF(MAX($C334:$AG334)&lt;$N$6,"",$N$6))</f>
        <v/>
      </c>
      <c r="AX335" s="18" t="str">
        <f>IF($C334&gt;$Q$6,"",IF(MAX($C334:$AG334)&lt;$Q$6,"",$Q$6))</f>
        <v/>
      </c>
      <c r="AY335" s="18" t="str">
        <f>IF($C334&gt;$T$6,"",IF(MAX($C334:$AG334)&lt;$T$6,"",$T$6))</f>
        <v/>
      </c>
      <c r="AZ335" s="18" t="str">
        <f>IF($C334&gt;$W$6,"",IF(MAX($C334:$AG334)&lt;$W$6,"",$W$6))</f>
        <v/>
      </c>
      <c r="BA335" s="18" t="str">
        <f>IF($C334&gt;$Z$6,"",IF(MAX($C334:$AG334)&lt;$Z$6,"",$Z$6))</f>
        <v/>
      </c>
      <c r="BB335" s="18" t="str">
        <f>IF($C334&gt;$AC$6,"",IF(MAX($C334:$AG334)&lt;$AC$6,"",$AC$6))</f>
        <v/>
      </c>
      <c r="BC335" s="18">
        <f>IF($C334&gt;$AF$6,"",IF(MAX($C334:$AG334)&lt;$AF$6,"",$AF$6))</f>
        <v>0</v>
      </c>
      <c r="BD335" s="18">
        <f>IF($C334&gt;$E$7,"",IF(MAX($C334:$AG334)&lt;$E$7,"",$E$7))</f>
        <v>0</v>
      </c>
      <c r="BE335" s="18">
        <f>IF($C334&gt;$H$7,"",IF(MAX($C334:$AG334)&lt;$H$7,"",$H$7))</f>
        <v>0</v>
      </c>
      <c r="BF335" s="18">
        <f>IF($C334&gt;$K$7,"",IF(MAX($C334:$AG334)&lt;$K$7,"",$K$7))</f>
        <v>0</v>
      </c>
      <c r="BG335" s="18">
        <f>IF($C334&gt;$N$7,"",IF(MAX($C334:$AG334)&lt;$N$7,"",$N$7))</f>
        <v>0</v>
      </c>
      <c r="BH335" s="18">
        <f>IF($C334&gt;$Q$7,"",IF(MAX($C334:$AG334)&lt;$Q$7,"",$Q$7))</f>
        <v>0</v>
      </c>
      <c r="BI335" s="18">
        <f>IF($C334&gt;$T$7,"",IF(MAX($C334:$AG334)&lt;$T$7,"",$T$7))</f>
        <v>0</v>
      </c>
      <c r="BJ335" s="18">
        <f>IF($C334&gt;$W$7,"",IF(MAX($C334:$AG334)&lt;$W$7,"",$W$7))</f>
        <v>0</v>
      </c>
      <c r="BK335" s="18">
        <f>IF($C334&gt;$Z$7,"",IF(MAX($C334:$AG334)&lt;$Z$7,"",$Z$7))</f>
        <v>0</v>
      </c>
      <c r="BL335" s="18">
        <f>IF($C334&gt;$AC$7,"",IF(MAX($C334:$AG334)&lt;$AC$7,"",$AC$7))</f>
        <v>0</v>
      </c>
      <c r="BM335" s="18">
        <f>IF($C334&gt;$AF$7,"",IF(MAX($C334:$AG334)&lt;$AF$7,"",$AF$7))</f>
        <v>0</v>
      </c>
      <c r="BN335" s="18">
        <f>IF($C334&gt;$E$8,"",IF(MAX($C334:$AG334)&lt;$E$8,"",$E$8))</f>
        <v>0</v>
      </c>
      <c r="BO335" s="18">
        <f>IF($C334&gt;$H$8,"",IF(MAX($C334:$AG334)&lt;$H$8,"",$H$8))</f>
        <v>0</v>
      </c>
      <c r="BP335" s="18">
        <f>IF($C334&gt;$K$8,"",IF(MAX($C334:$AG334)&lt;$K$8,"",$K$8))</f>
        <v>0</v>
      </c>
      <c r="BQ335" s="18">
        <f>IF($C334&gt;$N$8,"",IF(MAX($C334:$AG334)&lt;$N$8,"",$N$8))</f>
        <v>0</v>
      </c>
      <c r="BR335" s="18">
        <f>IF($C334&gt;$Q$8,"",IF(MAX($C334:$AG334)&lt;$Q$8,"",$Q$8))</f>
        <v>0</v>
      </c>
      <c r="BS335" s="18">
        <f>IF($C334&gt;$T$8,"",IF(MAX($C334:$AG334)&lt;$T$8,"",$T$8))</f>
        <v>0</v>
      </c>
      <c r="BT335" s="18">
        <f>IF($C334&gt;$W$8,"",IF(MAX($C334:$AG334)&lt;$W$8,"",$W$8))</f>
        <v>0</v>
      </c>
      <c r="BU335" s="18">
        <f>IF($C334&gt;$Z$8,"",IF(MAX($C334:$AG334)&lt;$Z$8,"",$Z$8))</f>
        <v>0</v>
      </c>
      <c r="BV335" s="18">
        <f>IF($C334&gt;$AC$8,"",IF(MAX($C334:$AG334)&lt;$AC$8,"",$AC$8))</f>
        <v>0</v>
      </c>
      <c r="BW335" s="18">
        <f>IF($C334&gt;$AF$8,"",IF(MAX($C334:$AG334)&lt;$AF$8,"",$AF$8))</f>
        <v>0</v>
      </c>
      <c r="BX335" s="18">
        <f>IF($C334&gt;$E$9,"",IF(MAX($C334:$AG334)&lt;$E$9,"",$E$9))</f>
        <v>0</v>
      </c>
      <c r="BY335" s="18">
        <f>IF($C334&gt;$H$9,"",IF(MAX($C334:$AG334)&lt;$H$9,"",$H$9))</f>
        <v>0</v>
      </c>
      <c r="BZ335" s="18">
        <f>IF($C334&gt;$K$9,"",IF(MAX($C334:$AG334)&lt;$K$9,"",$K$9))</f>
        <v>0</v>
      </c>
      <c r="CA335" s="18">
        <f>IF($C334&gt;$N$9,"",IF(MAX($C334:$AG334)&lt;$N$9,"",$N$9))</f>
        <v>0</v>
      </c>
      <c r="CB335" s="18">
        <f>IF($C334&gt;$Q$9,"",IF(MAX($C334:$AG334)&lt;$Q$9,"",$Q$9))</f>
        <v>0</v>
      </c>
      <c r="CC335" s="18">
        <f>IF($C334&gt;$T$9,"",IF(MAX($C334:$AG334)&lt;$T$9,"",$T$9))</f>
        <v>0</v>
      </c>
      <c r="CD335" s="18">
        <f>IF($C334&gt;$W$9,"",IF(MAX($C334:$AG334)&lt;$W$9,"",$W$9))</f>
        <v>0</v>
      </c>
      <c r="CE335" s="18">
        <f>IF($C334&gt;$Z$9,"",IF(MAX($C334:$AG334)&lt;$Z$9,"",$Z$9))</f>
        <v>0</v>
      </c>
      <c r="CF335" s="18">
        <f>IF($C334&gt;$AC$9,"",IF(MAX($C334:$AG334)&lt;$AC$9,"",$AC$9))</f>
        <v>0</v>
      </c>
      <c r="CG335" s="18">
        <f>IF($C334&gt;$AF$9,"",IF(MAX($C334:$AG334)&lt;$AF$9,"",$AF$9))</f>
        <v>0</v>
      </c>
      <c r="CH335" s="18">
        <f>IF($C334&gt;$E$10,"",IF(MAX($C334:$AG334)&lt;$E$10,"",$E$10))</f>
        <v>0</v>
      </c>
      <c r="CI335" s="18">
        <f>IF($C334&gt;$H$10,"",IF(MAX($C334:$AG334)&lt;$H$10,"",$H$10))</f>
        <v>0</v>
      </c>
      <c r="CJ335" s="18">
        <f>IF($C334&gt;$K$10,"",IF(MAX($C334:$AG334)&lt;$K$10,"",$K$10))</f>
        <v>0</v>
      </c>
      <c r="CK335" s="18">
        <f>IF($C334&gt;$N$10,"",IF(MAX($C334:$AG334)&lt;$N$10,"",$N$10))</f>
        <v>0</v>
      </c>
      <c r="CL335" s="18">
        <f>IF($C334&gt;$Q$10,"",IF(MAX($C334:$AG334)&lt;$Q$10,"",$Q$10))</f>
        <v>0</v>
      </c>
      <c r="CM335" s="18">
        <f>IF($C334&gt;$T$10,"",IF(MAX($C334:$AG334)&lt;$T$10,"",$T$10))</f>
        <v>0</v>
      </c>
      <c r="CN335" s="18">
        <f>IF($C334&gt;$W$10,"",IF(MAX($C334:$AG334)&lt;$W$10,"",$W$10))</f>
        <v>0</v>
      </c>
      <c r="CO335" s="18">
        <f>IF($C334&gt;$Z$10,"",IF(MAX($C334:$AG334)&lt;$Z$10,"",$Z$10))</f>
        <v>0</v>
      </c>
      <c r="CP335" s="18">
        <f>IF($C334&gt;$AC$10,"",IF(MAX($C334:$AG334)&lt;$AC$10,"",$AC$10))</f>
        <v>0</v>
      </c>
      <c r="CQ335" s="19">
        <f>IF($C334&gt;$AF$10,"",IF(MAX($C334:$AG334)&lt;$AF$10,"",$AF$10))</f>
        <v>0</v>
      </c>
    </row>
    <row r="336" spans="1:95" ht="19.5" customHeight="1">
      <c r="A336" s="134" t="s">
        <v>7</v>
      </c>
      <c r="B336" s="135"/>
      <c r="C336" s="20" t="str">
        <f t="shared" ref="C336:AG336" si="643">IF(C334="","",IF($D$5&lt;=C334,IF($L$5&gt;=C334,IF(COUNT(MATCH(C334,$AT335:$CQ335,0))&gt;0,"","○"),""),""))</f>
        <v/>
      </c>
      <c r="D336" s="20" t="str">
        <f t="shared" si="643"/>
        <v/>
      </c>
      <c r="E336" s="20" t="str">
        <f t="shared" si="643"/>
        <v/>
      </c>
      <c r="F336" s="20" t="str">
        <f t="shared" si="643"/>
        <v/>
      </c>
      <c r="G336" s="20" t="str">
        <f t="shared" si="643"/>
        <v/>
      </c>
      <c r="H336" s="20" t="str">
        <f t="shared" si="643"/>
        <v/>
      </c>
      <c r="I336" s="20" t="str">
        <f t="shared" si="643"/>
        <v/>
      </c>
      <c r="J336" s="20" t="str">
        <f t="shared" si="643"/>
        <v/>
      </c>
      <c r="K336" s="20" t="str">
        <f t="shared" si="643"/>
        <v/>
      </c>
      <c r="L336" s="20" t="str">
        <f t="shared" si="643"/>
        <v/>
      </c>
      <c r="M336" s="20" t="str">
        <f t="shared" si="643"/>
        <v/>
      </c>
      <c r="N336" s="20" t="str">
        <f t="shared" si="643"/>
        <v/>
      </c>
      <c r="O336" s="20" t="str">
        <f t="shared" si="643"/>
        <v/>
      </c>
      <c r="P336" s="20" t="str">
        <f t="shared" si="643"/>
        <v/>
      </c>
      <c r="Q336" s="20" t="str">
        <f t="shared" si="643"/>
        <v/>
      </c>
      <c r="R336" s="20" t="str">
        <f t="shared" si="643"/>
        <v/>
      </c>
      <c r="S336" s="20" t="str">
        <f t="shared" si="643"/>
        <v/>
      </c>
      <c r="T336" s="20" t="str">
        <f t="shared" si="643"/>
        <v/>
      </c>
      <c r="U336" s="20" t="str">
        <f t="shared" si="643"/>
        <v/>
      </c>
      <c r="V336" s="20" t="str">
        <f t="shared" si="643"/>
        <v/>
      </c>
      <c r="W336" s="20" t="str">
        <f t="shared" si="643"/>
        <v/>
      </c>
      <c r="X336" s="20" t="str">
        <f t="shared" si="643"/>
        <v/>
      </c>
      <c r="Y336" s="20" t="str">
        <f t="shared" si="643"/>
        <v/>
      </c>
      <c r="Z336" s="20" t="str">
        <f t="shared" si="643"/>
        <v/>
      </c>
      <c r="AA336" s="20" t="str">
        <f t="shared" si="643"/>
        <v/>
      </c>
      <c r="AB336" s="20" t="str">
        <f t="shared" si="643"/>
        <v/>
      </c>
      <c r="AC336" s="20" t="str">
        <f t="shared" si="643"/>
        <v/>
      </c>
      <c r="AD336" s="20" t="str">
        <f t="shared" si="643"/>
        <v/>
      </c>
      <c r="AE336" s="20" t="str">
        <f t="shared" si="643"/>
        <v/>
      </c>
      <c r="AF336" s="20" t="str">
        <f t="shared" si="643"/>
        <v/>
      </c>
      <c r="AG336" s="20" t="str">
        <f t="shared" si="643"/>
        <v/>
      </c>
      <c r="AH336" s="20">
        <f>COUNTIF(C336:AG336,"○")</f>
        <v>0</v>
      </c>
      <c r="AJ336" s="6">
        <f>$AH336</f>
        <v>0</v>
      </c>
      <c r="AK336" s="21"/>
      <c r="AQ336" s="6">
        <f>COUNTIFS(C336:AG336,"○",C335:AG335,$AQ$6)</f>
        <v>0</v>
      </c>
      <c r="AR336" s="6" t="str">
        <f>IF(AH336=0,"",IF(SUM(AQ334:AQ336)/AJ336&lt;0.285,SUM(AQ334:AQ336)/AJ336*AJ336,ROUNDUP(AH336*0.285,0)))</f>
        <v/>
      </c>
      <c r="BY336" s="22"/>
      <c r="BZ336" s="22"/>
    </row>
    <row r="337" spans="1:95" ht="19.5" customHeight="1">
      <c r="A337" s="36" t="s">
        <v>29</v>
      </c>
      <c r="B337" s="20" t="s">
        <v>8</v>
      </c>
      <c r="C337" s="23" t="str">
        <f t="shared" ref="C337:AG337" si="644">IF(C336="","",IF(C335=$AE333,"○",IF(C335=$AF333,"○",IF(C335=$AG333,"○",""))))</f>
        <v/>
      </c>
      <c r="D337" s="23" t="str">
        <f t="shared" si="644"/>
        <v/>
      </c>
      <c r="E337" s="23" t="str">
        <f t="shared" si="644"/>
        <v/>
      </c>
      <c r="F337" s="23" t="str">
        <f t="shared" si="644"/>
        <v/>
      </c>
      <c r="G337" s="23" t="str">
        <f t="shared" si="644"/>
        <v/>
      </c>
      <c r="H337" s="23" t="str">
        <f t="shared" si="644"/>
        <v/>
      </c>
      <c r="I337" s="23" t="str">
        <f t="shared" si="644"/>
        <v/>
      </c>
      <c r="J337" s="23" t="str">
        <f t="shared" si="644"/>
        <v/>
      </c>
      <c r="K337" s="23" t="str">
        <f t="shared" si="644"/>
        <v/>
      </c>
      <c r="L337" s="23" t="str">
        <f t="shared" si="644"/>
        <v/>
      </c>
      <c r="M337" s="23" t="str">
        <f t="shared" si="644"/>
        <v/>
      </c>
      <c r="N337" s="23" t="str">
        <f t="shared" si="644"/>
        <v/>
      </c>
      <c r="O337" s="23" t="str">
        <f t="shared" si="644"/>
        <v/>
      </c>
      <c r="P337" s="23" t="str">
        <f t="shared" si="644"/>
        <v/>
      </c>
      <c r="Q337" s="23" t="str">
        <f t="shared" si="644"/>
        <v/>
      </c>
      <c r="R337" s="23" t="str">
        <f t="shared" si="644"/>
        <v/>
      </c>
      <c r="S337" s="23" t="str">
        <f t="shared" si="644"/>
        <v/>
      </c>
      <c r="T337" s="23" t="str">
        <f t="shared" si="644"/>
        <v/>
      </c>
      <c r="U337" s="23" t="str">
        <f t="shared" si="644"/>
        <v/>
      </c>
      <c r="V337" s="23" t="str">
        <f t="shared" si="644"/>
        <v/>
      </c>
      <c r="W337" s="23" t="str">
        <f t="shared" si="644"/>
        <v/>
      </c>
      <c r="X337" s="23" t="str">
        <f t="shared" si="644"/>
        <v/>
      </c>
      <c r="Y337" s="23" t="str">
        <f t="shared" si="644"/>
        <v/>
      </c>
      <c r="Z337" s="23" t="str">
        <f t="shared" si="644"/>
        <v/>
      </c>
      <c r="AA337" s="23" t="str">
        <f t="shared" si="644"/>
        <v/>
      </c>
      <c r="AB337" s="23" t="str">
        <f t="shared" si="644"/>
        <v/>
      </c>
      <c r="AC337" s="23" t="str">
        <f t="shared" si="644"/>
        <v/>
      </c>
      <c r="AD337" s="23" t="str">
        <f t="shared" si="644"/>
        <v/>
      </c>
      <c r="AE337" s="23" t="str">
        <f t="shared" si="644"/>
        <v/>
      </c>
      <c r="AF337" s="23" t="str">
        <f t="shared" si="644"/>
        <v/>
      </c>
      <c r="AG337" s="23" t="str">
        <f t="shared" si="644"/>
        <v/>
      </c>
      <c r="AH337" s="20">
        <f t="shared" ref="AH337" si="645">COUNTIF(C337:AG337,"○")</f>
        <v>0</v>
      </c>
      <c r="AK337" s="6">
        <f>$AH337</f>
        <v>0</v>
      </c>
      <c r="AU337" s="30" t="str">
        <f>IF($AE$3&lt;A333,"",A333)</f>
        <v/>
      </c>
      <c r="AV337" s="30" t="str">
        <f t="shared" ref="AV337:BZ337" si="646">IF($AE$3&lt;=C334,"",IF(MONTH(C334+1)=MONTH(C334),(C334+1),""))</f>
        <v/>
      </c>
      <c r="AW337" s="30" t="str">
        <f t="shared" si="646"/>
        <v/>
      </c>
      <c r="AX337" s="30" t="str">
        <f t="shared" si="646"/>
        <v/>
      </c>
      <c r="AY337" s="30" t="str">
        <f t="shared" si="646"/>
        <v/>
      </c>
      <c r="AZ337" s="30" t="str">
        <f t="shared" si="646"/>
        <v/>
      </c>
      <c r="BA337" s="30" t="str">
        <f t="shared" si="646"/>
        <v/>
      </c>
      <c r="BB337" s="30" t="str">
        <f t="shared" si="646"/>
        <v/>
      </c>
      <c r="BC337" s="30" t="str">
        <f t="shared" si="646"/>
        <v/>
      </c>
      <c r="BD337" s="30" t="str">
        <f t="shared" si="646"/>
        <v/>
      </c>
      <c r="BE337" s="30" t="str">
        <f t="shared" si="646"/>
        <v/>
      </c>
      <c r="BF337" s="30" t="str">
        <f t="shared" si="646"/>
        <v/>
      </c>
      <c r="BG337" s="30" t="str">
        <f t="shared" si="646"/>
        <v/>
      </c>
      <c r="BH337" s="30" t="str">
        <f t="shared" si="646"/>
        <v/>
      </c>
      <c r="BI337" s="30" t="str">
        <f t="shared" si="646"/>
        <v/>
      </c>
      <c r="BJ337" s="30" t="str">
        <f t="shared" si="646"/>
        <v/>
      </c>
      <c r="BK337" s="30" t="str">
        <f t="shared" si="646"/>
        <v/>
      </c>
      <c r="BL337" s="30" t="str">
        <f t="shared" si="646"/>
        <v/>
      </c>
      <c r="BM337" s="30" t="str">
        <f t="shared" si="646"/>
        <v/>
      </c>
      <c r="BN337" s="30" t="str">
        <f t="shared" si="646"/>
        <v/>
      </c>
      <c r="BO337" s="30" t="str">
        <f t="shared" si="646"/>
        <v/>
      </c>
      <c r="BP337" s="30" t="str">
        <f t="shared" si="646"/>
        <v/>
      </c>
      <c r="BQ337" s="30" t="str">
        <f t="shared" si="646"/>
        <v/>
      </c>
      <c r="BR337" s="30" t="str">
        <f t="shared" si="646"/>
        <v/>
      </c>
      <c r="BS337" s="30" t="str">
        <f t="shared" si="646"/>
        <v/>
      </c>
      <c r="BT337" s="30" t="str">
        <f t="shared" si="646"/>
        <v/>
      </c>
      <c r="BU337" s="30" t="str">
        <f t="shared" si="646"/>
        <v/>
      </c>
      <c r="BV337" s="30" t="str">
        <f t="shared" si="646"/>
        <v/>
      </c>
      <c r="BW337" s="30" t="str">
        <f t="shared" si="646"/>
        <v/>
      </c>
      <c r="BX337" s="30" t="str">
        <f t="shared" si="646"/>
        <v/>
      </c>
      <c r="BY337" s="30" t="str">
        <f t="shared" si="646"/>
        <v/>
      </c>
      <c r="BZ337" s="30" t="str">
        <f t="shared" si="646"/>
        <v/>
      </c>
    </row>
    <row r="338" spans="1:95" ht="19.5" customHeight="1">
      <c r="A338" s="136"/>
      <c r="B338" s="20" t="s">
        <v>9</v>
      </c>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0">
        <f>AH337+COUNTIF(C338:AG338,"○")-COUNTIF(C338:AG338,"✕")</f>
        <v>0</v>
      </c>
      <c r="AL338" s="6">
        <f>$AH338</f>
        <v>0</v>
      </c>
      <c r="AN338" s="6">
        <f>COUNTIF(C338:AG338,"○")</f>
        <v>0</v>
      </c>
      <c r="AO338" s="6">
        <f>COUNTIF(C338:AG338,"✕")</f>
        <v>0</v>
      </c>
      <c r="AU338" s="1" t="str">
        <f t="shared" ref="AU338:BY338" si="647">IF($AF$2="○",IF(C337="○",IF(C338="","○",IF(C338="○","確認","")),IF(C338="○","○",IF(C337="○","",IF(C338="✕","確認","")))),IF(C337="○",IF(C338="","",IF(C338="○","確認","")),IF(C337="○","",IF(C338="✕","確認",""))))</f>
        <v/>
      </c>
      <c r="AV338" s="1" t="str">
        <f t="shared" si="647"/>
        <v/>
      </c>
      <c r="AW338" s="1" t="str">
        <f t="shared" si="647"/>
        <v/>
      </c>
      <c r="AX338" s="1" t="str">
        <f t="shared" si="647"/>
        <v/>
      </c>
      <c r="AY338" s="1" t="str">
        <f t="shared" si="647"/>
        <v/>
      </c>
      <c r="AZ338" s="1" t="str">
        <f t="shared" si="647"/>
        <v/>
      </c>
      <c r="BA338" s="1" t="str">
        <f t="shared" si="647"/>
        <v/>
      </c>
      <c r="BB338" s="1" t="str">
        <f t="shared" si="647"/>
        <v/>
      </c>
      <c r="BC338" s="1" t="str">
        <f t="shared" si="647"/>
        <v/>
      </c>
      <c r="BD338" s="1" t="str">
        <f t="shared" si="647"/>
        <v/>
      </c>
      <c r="BE338" s="1" t="str">
        <f t="shared" si="647"/>
        <v/>
      </c>
      <c r="BF338" s="1" t="str">
        <f t="shared" si="647"/>
        <v/>
      </c>
      <c r="BG338" s="1" t="str">
        <f t="shared" si="647"/>
        <v/>
      </c>
      <c r="BH338" s="1" t="str">
        <f t="shared" si="647"/>
        <v/>
      </c>
      <c r="BI338" s="1" t="str">
        <f t="shared" si="647"/>
        <v/>
      </c>
      <c r="BJ338" s="1" t="str">
        <f t="shared" si="647"/>
        <v/>
      </c>
      <c r="BK338" s="1" t="str">
        <f t="shared" si="647"/>
        <v/>
      </c>
      <c r="BL338" s="1" t="str">
        <f t="shared" si="647"/>
        <v/>
      </c>
      <c r="BM338" s="1" t="str">
        <f t="shared" si="647"/>
        <v/>
      </c>
      <c r="BN338" s="1" t="str">
        <f t="shared" si="647"/>
        <v/>
      </c>
      <c r="BO338" s="1" t="str">
        <f t="shared" si="647"/>
        <v/>
      </c>
      <c r="BP338" s="1" t="str">
        <f t="shared" si="647"/>
        <v/>
      </c>
      <c r="BQ338" s="1" t="str">
        <f t="shared" si="647"/>
        <v/>
      </c>
      <c r="BR338" s="1" t="str">
        <f t="shared" si="647"/>
        <v/>
      </c>
      <c r="BS338" s="1" t="str">
        <f t="shared" si="647"/>
        <v/>
      </c>
      <c r="BT338" s="1" t="str">
        <f t="shared" si="647"/>
        <v/>
      </c>
      <c r="BU338" s="1" t="str">
        <f t="shared" si="647"/>
        <v/>
      </c>
      <c r="BV338" s="1" t="str">
        <f t="shared" si="647"/>
        <v/>
      </c>
      <c r="BW338" s="1" t="str">
        <f t="shared" si="647"/>
        <v/>
      </c>
      <c r="BX338" s="1" t="str">
        <f t="shared" si="647"/>
        <v/>
      </c>
      <c r="BY338" s="1" t="str">
        <f t="shared" si="647"/>
        <v/>
      </c>
    </row>
    <row r="339" spans="1:95" ht="19.5" customHeight="1">
      <c r="A339" s="137"/>
      <c r="B339" s="20" t="s">
        <v>2</v>
      </c>
      <c r="C339" s="23" t="str">
        <f t="shared" ref="C339:AG339" si="648">IF($AF$2="○",IF(C337="○",IF(C338="","○",IF(C338="○","確認","")),IF(C338="○","○",IF(C337="○","",IF(C338="✕","確認","")))),IF(C337="○",IF(C338="","",IF(C338="○","確認","")),IF(C337="○","",IF(C338="✕","確認",""))))</f>
        <v/>
      </c>
      <c r="D339" s="23" t="str">
        <f t="shared" si="648"/>
        <v/>
      </c>
      <c r="E339" s="23" t="str">
        <f t="shared" si="648"/>
        <v/>
      </c>
      <c r="F339" s="23" t="str">
        <f t="shared" si="648"/>
        <v/>
      </c>
      <c r="G339" s="23" t="str">
        <f t="shared" si="648"/>
        <v/>
      </c>
      <c r="H339" s="23" t="str">
        <f t="shared" si="648"/>
        <v/>
      </c>
      <c r="I339" s="23" t="str">
        <f t="shared" si="648"/>
        <v/>
      </c>
      <c r="J339" s="23" t="str">
        <f t="shared" si="648"/>
        <v/>
      </c>
      <c r="K339" s="23" t="str">
        <f t="shared" si="648"/>
        <v/>
      </c>
      <c r="L339" s="23" t="str">
        <f t="shared" si="648"/>
        <v/>
      </c>
      <c r="M339" s="23" t="str">
        <f t="shared" si="648"/>
        <v/>
      </c>
      <c r="N339" s="23" t="str">
        <f t="shared" si="648"/>
        <v/>
      </c>
      <c r="O339" s="23" t="str">
        <f t="shared" si="648"/>
        <v/>
      </c>
      <c r="P339" s="23" t="str">
        <f t="shared" si="648"/>
        <v/>
      </c>
      <c r="Q339" s="23" t="str">
        <f t="shared" si="648"/>
        <v/>
      </c>
      <c r="R339" s="23" t="str">
        <f t="shared" si="648"/>
        <v/>
      </c>
      <c r="S339" s="23" t="str">
        <f t="shared" si="648"/>
        <v/>
      </c>
      <c r="T339" s="23" t="str">
        <f t="shared" si="648"/>
        <v/>
      </c>
      <c r="U339" s="23" t="str">
        <f t="shared" si="648"/>
        <v/>
      </c>
      <c r="V339" s="23" t="str">
        <f t="shared" si="648"/>
        <v/>
      </c>
      <c r="W339" s="23" t="str">
        <f t="shared" si="648"/>
        <v/>
      </c>
      <c r="X339" s="23" t="str">
        <f t="shared" si="648"/>
        <v/>
      </c>
      <c r="Y339" s="23" t="str">
        <f t="shared" si="648"/>
        <v/>
      </c>
      <c r="Z339" s="23" t="str">
        <f t="shared" si="648"/>
        <v/>
      </c>
      <c r="AA339" s="23" t="str">
        <f t="shared" si="648"/>
        <v/>
      </c>
      <c r="AB339" s="23" t="str">
        <f t="shared" si="648"/>
        <v/>
      </c>
      <c r="AC339" s="23" t="str">
        <f t="shared" si="648"/>
        <v/>
      </c>
      <c r="AD339" s="23" t="str">
        <f t="shared" si="648"/>
        <v/>
      </c>
      <c r="AE339" s="23" t="str">
        <f t="shared" si="648"/>
        <v/>
      </c>
      <c r="AF339" s="23" t="str">
        <f t="shared" si="648"/>
        <v/>
      </c>
      <c r="AG339" s="23" t="str">
        <f t="shared" si="648"/>
        <v/>
      </c>
      <c r="AH339" s="20">
        <f t="shared" ref="AH339" si="649">COUNTIF(C339:AG339,"○")</f>
        <v>0</v>
      </c>
      <c r="AM339" s="6">
        <f>$AH339</f>
        <v>0</v>
      </c>
      <c r="AP339" s="6">
        <f>COUNTIF(C339:AG339,"確認")</f>
        <v>0</v>
      </c>
      <c r="AT339" s="6">
        <f>COUNTIF(AU339:BY339,"確認")</f>
        <v>0</v>
      </c>
      <c r="AU339" s="1" t="str">
        <f t="shared" ref="AU339:BY339" si="650">IF(AU338=C339,"","確認")</f>
        <v/>
      </c>
      <c r="AV339" s="1" t="str">
        <f t="shared" si="650"/>
        <v/>
      </c>
      <c r="AW339" s="1" t="str">
        <f t="shared" si="650"/>
        <v/>
      </c>
      <c r="AX339" s="1" t="str">
        <f t="shared" si="650"/>
        <v/>
      </c>
      <c r="AY339" s="1" t="str">
        <f t="shared" si="650"/>
        <v/>
      </c>
      <c r="AZ339" s="1" t="str">
        <f t="shared" si="650"/>
        <v/>
      </c>
      <c r="BA339" s="1" t="str">
        <f t="shared" si="650"/>
        <v/>
      </c>
      <c r="BB339" s="1" t="str">
        <f t="shared" si="650"/>
        <v/>
      </c>
      <c r="BC339" s="1" t="str">
        <f t="shared" si="650"/>
        <v/>
      </c>
      <c r="BD339" s="1" t="str">
        <f t="shared" si="650"/>
        <v/>
      </c>
      <c r="BE339" s="1" t="str">
        <f t="shared" si="650"/>
        <v/>
      </c>
      <c r="BF339" s="1" t="str">
        <f t="shared" si="650"/>
        <v/>
      </c>
      <c r="BG339" s="1" t="str">
        <f t="shared" si="650"/>
        <v/>
      </c>
      <c r="BH339" s="1" t="str">
        <f t="shared" si="650"/>
        <v/>
      </c>
      <c r="BI339" s="1" t="str">
        <f t="shared" si="650"/>
        <v/>
      </c>
      <c r="BJ339" s="1" t="str">
        <f t="shared" si="650"/>
        <v/>
      </c>
      <c r="BK339" s="1" t="str">
        <f t="shared" si="650"/>
        <v/>
      </c>
      <c r="BL339" s="1" t="str">
        <f t="shared" si="650"/>
        <v/>
      </c>
      <c r="BM339" s="1" t="str">
        <f t="shared" si="650"/>
        <v/>
      </c>
      <c r="BN339" s="1" t="str">
        <f t="shared" si="650"/>
        <v/>
      </c>
      <c r="BO339" s="1" t="str">
        <f t="shared" si="650"/>
        <v/>
      </c>
      <c r="BP339" s="1" t="str">
        <f t="shared" si="650"/>
        <v/>
      </c>
      <c r="BQ339" s="1" t="str">
        <f t="shared" si="650"/>
        <v/>
      </c>
      <c r="BR339" s="1" t="str">
        <f t="shared" si="650"/>
        <v/>
      </c>
      <c r="BS339" s="1" t="str">
        <f t="shared" si="650"/>
        <v/>
      </c>
      <c r="BT339" s="1" t="str">
        <f t="shared" si="650"/>
        <v/>
      </c>
      <c r="BU339" s="1" t="str">
        <f t="shared" si="650"/>
        <v/>
      </c>
      <c r="BV339" s="1" t="str">
        <f t="shared" si="650"/>
        <v/>
      </c>
      <c r="BW339" s="1" t="str">
        <f t="shared" si="650"/>
        <v/>
      </c>
      <c r="BX339" s="1" t="str">
        <f t="shared" si="650"/>
        <v/>
      </c>
      <c r="BY339" s="1" t="str">
        <f t="shared" si="650"/>
        <v/>
      </c>
      <c r="BZ339" s="1" t="str">
        <f t="shared" ref="BZ339" si="651">IF($AF$2="○",IF(AH337="○",IF(AH338="","○",IF(AH338="○","確認","")),IF(AH338="○","○",IF(AH337="○","",IF(AH338="✕","確認","")))),IF(AH337="○",IF(AH338="","",IF(AH338="○","確認","")),IF(AH337="○","",IF(AH338="✕","確認",""))))</f>
        <v/>
      </c>
    </row>
    <row r="340" spans="1:95" ht="19.5" customHeight="1">
      <c r="C340" s="129" t="str">
        <f>IF(AH336=0,"",B337)</f>
        <v/>
      </c>
      <c r="D340" s="129"/>
      <c r="E340" s="130" t="str">
        <f>IF(AH336=0,"","週休２日")</f>
        <v/>
      </c>
      <c r="F340" s="130"/>
      <c r="G340" s="130" t="str">
        <f>IF(AH336=0,"",IF(SUM(AQ334:AQ336)/AJ336&lt;0.285,IF(SUM(AQ334:AQ336)/AJ336&lt;=AH337/AH336,"達成","未達成"),IF(AH337/AJ336&gt;=SUM(AQ334:AQ336)/AJ336,"達成","未達成")))</f>
        <v/>
      </c>
      <c r="H340" s="130"/>
      <c r="I340" s="131" t="str">
        <f>IF(AH336=0,"","現場閉所率")</f>
        <v/>
      </c>
      <c r="J340" s="131"/>
      <c r="K340" s="132" t="str">
        <f>IF(AH336=0,"",IF(AH336=0,0,ROUNDDOWN(AH337/AH336,4)))</f>
        <v/>
      </c>
      <c r="L340" s="132"/>
      <c r="N340" s="129" t="str">
        <f>IF(AH336=0,"",B338)</f>
        <v/>
      </c>
      <c r="O340" s="129"/>
      <c r="P340" s="130" t="str">
        <f>IF(AH336=0,"","週休２日")</f>
        <v/>
      </c>
      <c r="Q340" s="130"/>
      <c r="R340" s="130" t="str">
        <f>IF(AH336=0,"",IF(SUM(AQ334:AQ336)/AJ336&lt;0.285,IF(SUM(AQ334:AQ336)/AJ336&lt;=AH338/AH336,"達成","未達成"),IF(AH338/AJ336&gt;=SUM(AQ334:AQ336)/AJ336,"達成","未達成")))</f>
        <v/>
      </c>
      <c r="S340" s="130"/>
      <c r="T340" s="131" t="str">
        <f>IF(AH336=0,"","現場閉所率")</f>
        <v/>
      </c>
      <c r="U340" s="131"/>
      <c r="V340" s="132" t="str">
        <f>IF(AH336=0,"",IF(AH336=0,0,ROUNDDOWN(AH338/AH336,4)))</f>
        <v/>
      </c>
      <c r="W340" s="132"/>
      <c r="X340" s="25"/>
      <c r="Y340" s="129" t="str">
        <f>IF($AF$2="○",IF(AH336=0,"",B339),"")</f>
        <v/>
      </c>
      <c r="Z340" s="129"/>
      <c r="AA340" s="130" t="str">
        <f>IF($AF$2="○",IF(AH336=0,"","週休２日"),"")</f>
        <v/>
      </c>
      <c r="AB340" s="130"/>
      <c r="AC340" s="130" t="str">
        <f>IF($AF$2="○",IF(AH336=0,"",IF(SUM(AQ334:AQ336)/AJ336&lt;0.285,IF(SUM(AQ334:AQ336)/AJ336&lt;=AH339/AH336,"達成","未達成"),IF(AH339/AJ336&gt;=SUM(AQ334:AQ336)/AJ336,"達成","未達成"))),"")</f>
        <v/>
      </c>
      <c r="AD340" s="130"/>
      <c r="AE340" s="131" t="str">
        <f>IF($AF$2="○",IF(AH336=0,"","現場閉所率"),"")</f>
        <v/>
      </c>
      <c r="AF340" s="131"/>
      <c r="AG340" s="132" t="str">
        <f>IF($AF$2="○",IF(AH336=0,"",IF(AH336=0,0,ROUNDDOWN(AH339/AH336,4))),"")</f>
        <v/>
      </c>
      <c r="AH340" s="132"/>
      <c r="AQ340" s="24" t="str">
        <f>IF($AF$2="○",AC340,R340)</f>
        <v/>
      </c>
      <c r="AR340" s="24"/>
      <c r="AT340" s="1" t="str">
        <f>IF(AH336&lt;=0,"",IF((SUM(AQ334:AQ336)/AJ336)&lt;=AH338/AH336,"達成","未達成"))</f>
        <v/>
      </c>
    </row>
    <row r="341" spans="1:95" ht="19.5" customHeight="1">
      <c r="A341" s="101" t="str">
        <f t="shared" ref="A341" si="652">IF(MAX(C334:AG334)=$AE$3,"",IF(MAX(C334:AG334)=0,"",MAX(C334:AG334)+1))</f>
        <v/>
      </c>
      <c r="B341" s="101"/>
      <c r="S341" s="102" t="str">
        <f>IF(COUNTIF(C347:AG347,"確認")&gt;0,"入力確認",IF(AH344=0,IF(SUM(AH345:AH347)=0,"","入力確認"),IF($AF$2="",IF(COUNTIF(C347:AG347,"○")+COUNTIF(C347:AG347,"✕")=0,"","現場閉所 実績表に切替必要"),IF(AT347=0,"","変更手続き確認"))))</f>
        <v/>
      </c>
      <c r="T341" s="102"/>
      <c r="U341" s="102"/>
      <c r="V341" s="102"/>
      <c r="W341" s="102"/>
      <c r="X341" s="102"/>
      <c r="Y341" s="102"/>
      <c r="Z341" s="102"/>
      <c r="AA341" s="133" t="s">
        <v>30</v>
      </c>
      <c r="AB341" s="133"/>
      <c r="AC341" s="133"/>
      <c r="AD341" s="133"/>
      <c r="AE341" s="29" t="str">
        <f t="shared" ref="AE341" si="653">$AQ$7</f>
        <v>土</v>
      </c>
      <c r="AF341" s="29" t="str">
        <f t="shared" ref="AF341" si="654">$AQ$8</f>
        <v>日</v>
      </c>
      <c r="AG341" s="26">
        <f t="shared" ref="AG341" si="655">$AQ$6</f>
        <v>0</v>
      </c>
      <c r="AL341" s="14"/>
      <c r="AM341" s="14"/>
      <c r="AN341" s="14"/>
      <c r="AO341" s="14"/>
      <c r="AP341" s="14"/>
      <c r="AQ341" s="14"/>
    </row>
    <row r="342" spans="1:95" ht="19.5" customHeight="1">
      <c r="A342" s="105" t="s">
        <v>20</v>
      </c>
      <c r="B342" s="106"/>
      <c r="C342" s="15" t="str">
        <f>IF($AE$3&lt;A341,"",A341)</f>
        <v/>
      </c>
      <c r="D342" s="15" t="str">
        <f t="shared" ref="D342:G342" si="656">IF($AE$3&lt;=C342,"",IF(MONTH(C342+1)=MONTH(C342),(C342+1),""))</f>
        <v/>
      </c>
      <c r="E342" s="15" t="str">
        <f t="shared" si="656"/>
        <v/>
      </c>
      <c r="F342" s="15" t="str">
        <f t="shared" si="656"/>
        <v/>
      </c>
      <c r="G342" s="15" t="str">
        <f t="shared" si="656"/>
        <v/>
      </c>
      <c r="H342" s="15" t="str">
        <f>IF($AE$3&lt;=G342,"",IF(MONTH(G342+1)=MONTH(G342),(G342+1),""))</f>
        <v/>
      </c>
      <c r="I342" s="15" t="str">
        <f t="shared" ref="I342:AG342" si="657">IF($AE$3&lt;=H342,"",IF(MONTH(H342+1)=MONTH(H342),(H342+1),""))</f>
        <v/>
      </c>
      <c r="J342" s="15" t="str">
        <f t="shared" si="657"/>
        <v/>
      </c>
      <c r="K342" s="15" t="str">
        <f t="shared" si="657"/>
        <v/>
      </c>
      <c r="L342" s="15" t="str">
        <f t="shared" si="657"/>
        <v/>
      </c>
      <c r="M342" s="15" t="str">
        <f t="shared" si="657"/>
        <v/>
      </c>
      <c r="N342" s="15" t="str">
        <f t="shared" si="657"/>
        <v/>
      </c>
      <c r="O342" s="15" t="str">
        <f t="shared" si="657"/>
        <v/>
      </c>
      <c r="P342" s="15" t="str">
        <f t="shared" si="657"/>
        <v/>
      </c>
      <c r="Q342" s="15" t="str">
        <f t="shared" si="657"/>
        <v/>
      </c>
      <c r="R342" s="15" t="str">
        <f t="shared" si="657"/>
        <v/>
      </c>
      <c r="S342" s="15" t="str">
        <f t="shared" si="657"/>
        <v/>
      </c>
      <c r="T342" s="15" t="str">
        <f t="shared" si="657"/>
        <v/>
      </c>
      <c r="U342" s="15" t="str">
        <f t="shared" si="657"/>
        <v/>
      </c>
      <c r="V342" s="15" t="str">
        <f t="shared" si="657"/>
        <v/>
      </c>
      <c r="W342" s="15" t="str">
        <f t="shared" si="657"/>
        <v/>
      </c>
      <c r="X342" s="15" t="str">
        <f t="shared" si="657"/>
        <v/>
      </c>
      <c r="Y342" s="15" t="str">
        <f t="shared" si="657"/>
        <v/>
      </c>
      <c r="Z342" s="15" t="str">
        <f t="shared" si="657"/>
        <v/>
      </c>
      <c r="AA342" s="15" t="str">
        <f t="shared" si="657"/>
        <v/>
      </c>
      <c r="AB342" s="15" t="str">
        <f t="shared" si="657"/>
        <v/>
      </c>
      <c r="AC342" s="15" t="str">
        <f t="shared" si="657"/>
        <v/>
      </c>
      <c r="AD342" s="15" t="str">
        <f t="shared" si="657"/>
        <v/>
      </c>
      <c r="AE342" s="15" t="str">
        <f t="shared" si="657"/>
        <v/>
      </c>
      <c r="AF342" s="15" t="str">
        <f t="shared" si="657"/>
        <v/>
      </c>
      <c r="AG342" s="15" t="str">
        <f t="shared" si="657"/>
        <v/>
      </c>
      <c r="AH342" s="107" t="s">
        <v>27</v>
      </c>
      <c r="AK342" s="16"/>
      <c r="AQ342" s="6">
        <f>COUNTIFS(C344:AG344,"○",C343:AG343,$AQ$7)</f>
        <v>0</v>
      </c>
      <c r="AT342" s="6">
        <v>1</v>
      </c>
      <c r="AU342" s="6">
        <v>2</v>
      </c>
      <c r="AV342" s="6">
        <v>3</v>
      </c>
      <c r="AW342" s="6">
        <v>4</v>
      </c>
      <c r="AX342" s="6">
        <v>5</v>
      </c>
      <c r="AY342" s="6">
        <v>6</v>
      </c>
      <c r="AZ342" s="6">
        <v>7</v>
      </c>
      <c r="BA342" s="6">
        <v>8</v>
      </c>
      <c r="BB342" s="6">
        <v>9</v>
      </c>
      <c r="BC342" s="6">
        <v>10</v>
      </c>
      <c r="BD342" s="6">
        <v>11</v>
      </c>
      <c r="BE342" s="6">
        <v>12</v>
      </c>
      <c r="BF342" s="6">
        <v>13</v>
      </c>
      <c r="BG342" s="6">
        <v>14</v>
      </c>
      <c r="BH342" s="6">
        <v>15</v>
      </c>
      <c r="BI342" s="6">
        <v>16</v>
      </c>
      <c r="BJ342" s="6">
        <v>17</v>
      </c>
      <c r="BK342" s="6">
        <v>18</v>
      </c>
      <c r="BL342" s="6">
        <v>19</v>
      </c>
      <c r="BM342" s="6">
        <v>20</v>
      </c>
      <c r="BN342" s="6">
        <v>21</v>
      </c>
      <c r="BO342" s="6">
        <v>22</v>
      </c>
      <c r="BP342" s="6">
        <v>23</v>
      </c>
      <c r="BQ342" s="6">
        <v>24</v>
      </c>
      <c r="BR342" s="6">
        <v>25</v>
      </c>
      <c r="BS342" s="6">
        <v>26</v>
      </c>
      <c r="BT342" s="6">
        <v>27</v>
      </c>
      <c r="BU342" s="6">
        <v>28</v>
      </c>
      <c r="BV342" s="6">
        <v>29</v>
      </c>
      <c r="BW342" s="6">
        <v>30</v>
      </c>
      <c r="BX342" s="6">
        <v>31</v>
      </c>
      <c r="BY342" s="6">
        <v>32</v>
      </c>
      <c r="BZ342" s="6">
        <v>33</v>
      </c>
      <c r="CA342" s="6">
        <v>34</v>
      </c>
      <c r="CB342" s="6">
        <v>35</v>
      </c>
      <c r="CC342" s="6">
        <v>36</v>
      </c>
      <c r="CD342" s="6">
        <v>37</v>
      </c>
      <c r="CE342" s="6">
        <v>38</v>
      </c>
      <c r="CF342" s="6">
        <v>39</v>
      </c>
      <c r="CG342" s="6">
        <v>40</v>
      </c>
      <c r="CH342" s="6">
        <v>41</v>
      </c>
      <c r="CI342" s="6">
        <v>42</v>
      </c>
      <c r="CJ342" s="6">
        <v>43</v>
      </c>
      <c r="CK342" s="6">
        <v>44</v>
      </c>
      <c r="CL342" s="6">
        <v>45</v>
      </c>
      <c r="CM342" s="6">
        <v>46</v>
      </c>
      <c r="CN342" s="6">
        <v>47</v>
      </c>
      <c r="CO342" s="6">
        <v>48</v>
      </c>
      <c r="CP342" s="6">
        <v>49</v>
      </c>
      <c r="CQ342" s="6">
        <v>50</v>
      </c>
    </row>
    <row r="343" spans="1:95" ht="19.5" customHeight="1">
      <c r="A343" s="105" t="s">
        <v>28</v>
      </c>
      <c r="B343" s="106"/>
      <c r="C343" s="15" t="str">
        <f>IF(C342="","",TEXT(C342,"AAA"))</f>
        <v/>
      </c>
      <c r="D343" s="15" t="str">
        <f t="shared" ref="D343:AG343" si="658">IF(D342="","",TEXT(D342,"AAA"))</f>
        <v/>
      </c>
      <c r="E343" s="15" t="str">
        <f t="shared" si="658"/>
        <v/>
      </c>
      <c r="F343" s="15" t="str">
        <f t="shared" si="658"/>
        <v/>
      </c>
      <c r="G343" s="15" t="str">
        <f t="shared" si="658"/>
        <v/>
      </c>
      <c r="H343" s="15" t="str">
        <f t="shared" si="658"/>
        <v/>
      </c>
      <c r="I343" s="15" t="str">
        <f t="shared" si="658"/>
        <v/>
      </c>
      <c r="J343" s="15" t="str">
        <f t="shared" si="658"/>
        <v/>
      </c>
      <c r="K343" s="15" t="str">
        <f t="shared" si="658"/>
        <v/>
      </c>
      <c r="L343" s="15" t="str">
        <f t="shared" si="658"/>
        <v/>
      </c>
      <c r="M343" s="15" t="str">
        <f t="shared" si="658"/>
        <v/>
      </c>
      <c r="N343" s="15" t="str">
        <f t="shared" si="658"/>
        <v/>
      </c>
      <c r="O343" s="15" t="str">
        <f t="shared" si="658"/>
        <v/>
      </c>
      <c r="P343" s="15" t="str">
        <f t="shared" si="658"/>
        <v/>
      </c>
      <c r="Q343" s="15" t="str">
        <f t="shared" si="658"/>
        <v/>
      </c>
      <c r="R343" s="15" t="str">
        <f t="shared" si="658"/>
        <v/>
      </c>
      <c r="S343" s="15" t="str">
        <f t="shared" si="658"/>
        <v/>
      </c>
      <c r="T343" s="15" t="str">
        <f t="shared" si="658"/>
        <v/>
      </c>
      <c r="U343" s="15" t="str">
        <f t="shared" si="658"/>
        <v/>
      </c>
      <c r="V343" s="15" t="str">
        <f t="shared" si="658"/>
        <v/>
      </c>
      <c r="W343" s="15" t="str">
        <f t="shared" si="658"/>
        <v/>
      </c>
      <c r="X343" s="15" t="str">
        <f t="shared" si="658"/>
        <v/>
      </c>
      <c r="Y343" s="15" t="str">
        <f t="shared" si="658"/>
        <v/>
      </c>
      <c r="Z343" s="15" t="str">
        <f t="shared" si="658"/>
        <v/>
      </c>
      <c r="AA343" s="15" t="str">
        <f t="shared" si="658"/>
        <v/>
      </c>
      <c r="AB343" s="15" t="str">
        <f t="shared" si="658"/>
        <v/>
      </c>
      <c r="AC343" s="15" t="str">
        <f t="shared" si="658"/>
        <v/>
      </c>
      <c r="AD343" s="15" t="str">
        <f t="shared" si="658"/>
        <v/>
      </c>
      <c r="AE343" s="15" t="str">
        <f t="shared" si="658"/>
        <v/>
      </c>
      <c r="AF343" s="15" t="str">
        <f t="shared" si="658"/>
        <v/>
      </c>
      <c r="AG343" s="15" t="str">
        <f t="shared" si="658"/>
        <v/>
      </c>
      <c r="AH343" s="108"/>
      <c r="AQ343" s="6">
        <f>COUNTIFS(C344:AG344,"○",C343:AG343,$AQ$8)</f>
        <v>0</v>
      </c>
      <c r="AT343" s="17" t="str">
        <f>IF($C342&gt;$E$6,"",IF(MAX($C342:$AG342)&lt;$E$6,"",$E$6))</f>
        <v/>
      </c>
      <c r="AU343" s="18" t="str">
        <f>IF($C342&gt;$H$6,"",IF(MAX($C342:$AG342)&lt;$H$6,"",$H$6))</f>
        <v/>
      </c>
      <c r="AV343" s="18" t="str">
        <f>IF($C342&gt;$K$6,"",IF(MAX($C342:$AG342)&lt;$K$6,"",$K$6))</f>
        <v/>
      </c>
      <c r="AW343" s="18" t="str">
        <f>IF($C342&gt;$N$6,"",IF(MAX($C342:$AG342)&lt;$N$6,"",$N$6))</f>
        <v/>
      </c>
      <c r="AX343" s="18" t="str">
        <f>IF($C342&gt;$Q$6,"",IF(MAX($C342:$AG342)&lt;$Q$6,"",$Q$6))</f>
        <v/>
      </c>
      <c r="AY343" s="18" t="str">
        <f>IF($C342&gt;$T$6,"",IF(MAX($C342:$AG342)&lt;$T$6,"",$T$6))</f>
        <v/>
      </c>
      <c r="AZ343" s="18" t="str">
        <f>IF($C342&gt;$W$6,"",IF(MAX($C342:$AG342)&lt;$W$6,"",$W$6))</f>
        <v/>
      </c>
      <c r="BA343" s="18" t="str">
        <f>IF($C342&gt;$Z$6,"",IF(MAX($C342:$AG342)&lt;$Z$6,"",$Z$6))</f>
        <v/>
      </c>
      <c r="BB343" s="18" t="str">
        <f>IF($C342&gt;$AC$6,"",IF(MAX($C342:$AG342)&lt;$AC$6,"",$AC$6))</f>
        <v/>
      </c>
      <c r="BC343" s="18">
        <f>IF($C342&gt;$AF$6,"",IF(MAX($C342:$AG342)&lt;$AF$6,"",$AF$6))</f>
        <v>0</v>
      </c>
      <c r="BD343" s="18">
        <f>IF($C342&gt;$E$7,"",IF(MAX($C342:$AG342)&lt;$E$7,"",$E$7))</f>
        <v>0</v>
      </c>
      <c r="BE343" s="18">
        <f>IF($C342&gt;$H$7,"",IF(MAX($C342:$AG342)&lt;$H$7,"",$H$7))</f>
        <v>0</v>
      </c>
      <c r="BF343" s="18">
        <f>IF($C342&gt;$K$7,"",IF(MAX($C342:$AG342)&lt;$K$7,"",$K$7))</f>
        <v>0</v>
      </c>
      <c r="BG343" s="18">
        <f>IF($C342&gt;$N$7,"",IF(MAX($C342:$AG342)&lt;$N$7,"",$N$7))</f>
        <v>0</v>
      </c>
      <c r="BH343" s="18">
        <f>IF($C342&gt;$Q$7,"",IF(MAX($C342:$AG342)&lt;$Q$7,"",$Q$7))</f>
        <v>0</v>
      </c>
      <c r="BI343" s="18">
        <f>IF($C342&gt;$T$7,"",IF(MAX($C342:$AG342)&lt;$T$7,"",$T$7))</f>
        <v>0</v>
      </c>
      <c r="BJ343" s="18">
        <f>IF($C342&gt;$W$7,"",IF(MAX($C342:$AG342)&lt;$W$7,"",$W$7))</f>
        <v>0</v>
      </c>
      <c r="BK343" s="18">
        <f>IF($C342&gt;$Z$7,"",IF(MAX($C342:$AG342)&lt;$Z$7,"",$Z$7))</f>
        <v>0</v>
      </c>
      <c r="BL343" s="18">
        <f>IF($C342&gt;$AC$7,"",IF(MAX($C342:$AG342)&lt;$AC$7,"",$AC$7))</f>
        <v>0</v>
      </c>
      <c r="BM343" s="18">
        <f>IF($C342&gt;$AF$7,"",IF(MAX($C342:$AG342)&lt;$AF$7,"",$AF$7))</f>
        <v>0</v>
      </c>
      <c r="BN343" s="18">
        <f>IF($C342&gt;$E$8,"",IF(MAX($C342:$AG342)&lt;$E$8,"",$E$8))</f>
        <v>0</v>
      </c>
      <c r="BO343" s="18">
        <f>IF($C342&gt;$H$8,"",IF(MAX($C342:$AG342)&lt;$H$8,"",$H$8))</f>
        <v>0</v>
      </c>
      <c r="BP343" s="18">
        <f>IF($C342&gt;$K$8,"",IF(MAX($C342:$AG342)&lt;$K$8,"",$K$8))</f>
        <v>0</v>
      </c>
      <c r="BQ343" s="18">
        <f>IF($C342&gt;$N$8,"",IF(MAX($C342:$AG342)&lt;$N$8,"",$N$8))</f>
        <v>0</v>
      </c>
      <c r="BR343" s="18">
        <f>IF($C342&gt;$Q$8,"",IF(MAX($C342:$AG342)&lt;$Q$8,"",$Q$8))</f>
        <v>0</v>
      </c>
      <c r="BS343" s="18">
        <f>IF($C342&gt;$T$8,"",IF(MAX($C342:$AG342)&lt;$T$8,"",$T$8))</f>
        <v>0</v>
      </c>
      <c r="BT343" s="18">
        <f>IF($C342&gt;$W$8,"",IF(MAX($C342:$AG342)&lt;$W$8,"",$W$8))</f>
        <v>0</v>
      </c>
      <c r="BU343" s="18">
        <f>IF($C342&gt;$Z$8,"",IF(MAX($C342:$AG342)&lt;$Z$8,"",$Z$8))</f>
        <v>0</v>
      </c>
      <c r="BV343" s="18">
        <f>IF($C342&gt;$AC$8,"",IF(MAX($C342:$AG342)&lt;$AC$8,"",$AC$8))</f>
        <v>0</v>
      </c>
      <c r="BW343" s="18">
        <f>IF($C342&gt;$AF$8,"",IF(MAX($C342:$AG342)&lt;$AF$8,"",$AF$8))</f>
        <v>0</v>
      </c>
      <c r="BX343" s="18">
        <f>IF($C342&gt;$E$9,"",IF(MAX($C342:$AG342)&lt;$E$9,"",$E$9))</f>
        <v>0</v>
      </c>
      <c r="BY343" s="18">
        <f>IF($C342&gt;$H$9,"",IF(MAX($C342:$AG342)&lt;$H$9,"",$H$9))</f>
        <v>0</v>
      </c>
      <c r="BZ343" s="18">
        <f>IF($C342&gt;$K$9,"",IF(MAX($C342:$AG342)&lt;$K$9,"",$K$9))</f>
        <v>0</v>
      </c>
      <c r="CA343" s="18">
        <f>IF($C342&gt;$N$9,"",IF(MAX($C342:$AG342)&lt;$N$9,"",$N$9))</f>
        <v>0</v>
      </c>
      <c r="CB343" s="18">
        <f>IF($C342&gt;$Q$9,"",IF(MAX($C342:$AG342)&lt;$Q$9,"",$Q$9))</f>
        <v>0</v>
      </c>
      <c r="CC343" s="18">
        <f>IF($C342&gt;$T$9,"",IF(MAX($C342:$AG342)&lt;$T$9,"",$T$9))</f>
        <v>0</v>
      </c>
      <c r="CD343" s="18">
        <f>IF($C342&gt;$W$9,"",IF(MAX($C342:$AG342)&lt;$W$9,"",$W$9))</f>
        <v>0</v>
      </c>
      <c r="CE343" s="18">
        <f>IF($C342&gt;$Z$9,"",IF(MAX($C342:$AG342)&lt;$Z$9,"",$Z$9))</f>
        <v>0</v>
      </c>
      <c r="CF343" s="18">
        <f>IF($C342&gt;$AC$9,"",IF(MAX($C342:$AG342)&lt;$AC$9,"",$AC$9))</f>
        <v>0</v>
      </c>
      <c r="CG343" s="18">
        <f>IF($C342&gt;$AF$9,"",IF(MAX($C342:$AG342)&lt;$AF$9,"",$AF$9))</f>
        <v>0</v>
      </c>
      <c r="CH343" s="18">
        <f>IF($C342&gt;$E$10,"",IF(MAX($C342:$AG342)&lt;$E$10,"",$E$10))</f>
        <v>0</v>
      </c>
      <c r="CI343" s="18">
        <f>IF($C342&gt;$H$10,"",IF(MAX($C342:$AG342)&lt;$H$10,"",$H$10))</f>
        <v>0</v>
      </c>
      <c r="CJ343" s="18">
        <f>IF($C342&gt;$K$10,"",IF(MAX($C342:$AG342)&lt;$K$10,"",$K$10))</f>
        <v>0</v>
      </c>
      <c r="CK343" s="18">
        <f>IF($C342&gt;$N$10,"",IF(MAX($C342:$AG342)&lt;$N$10,"",$N$10))</f>
        <v>0</v>
      </c>
      <c r="CL343" s="18">
        <f>IF($C342&gt;$Q$10,"",IF(MAX($C342:$AG342)&lt;$Q$10,"",$Q$10))</f>
        <v>0</v>
      </c>
      <c r="CM343" s="18">
        <f>IF($C342&gt;$T$10,"",IF(MAX($C342:$AG342)&lt;$T$10,"",$T$10))</f>
        <v>0</v>
      </c>
      <c r="CN343" s="18">
        <f>IF($C342&gt;$W$10,"",IF(MAX($C342:$AG342)&lt;$W$10,"",$W$10))</f>
        <v>0</v>
      </c>
      <c r="CO343" s="18">
        <f>IF($C342&gt;$Z$10,"",IF(MAX($C342:$AG342)&lt;$Z$10,"",$Z$10))</f>
        <v>0</v>
      </c>
      <c r="CP343" s="18">
        <f>IF($C342&gt;$AC$10,"",IF(MAX($C342:$AG342)&lt;$AC$10,"",$AC$10))</f>
        <v>0</v>
      </c>
      <c r="CQ343" s="19">
        <f>IF($C342&gt;$AF$10,"",IF(MAX($C342:$AG342)&lt;$AF$10,"",$AF$10))</f>
        <v>0</v>
      </c>
    </row>
    <row r="344" spans="1:95" ht="19.5" customHeight="1">
      <c r="A344" s="134" t="s">
        <v>7</v>
      </c>
      <c r="B344" s="135"/>
      <c r="C344" s="20" t="str">
        <f t="shared" ref="C344:AG344" si="659">IF(C342="","",IF($D$5&lt;=C342,IF($L$5&gt;=C342,IF(COUNT(MATCH(C342,$AT343:$CQ343,0))&gt;0,"","○"),""),""))</f>
        <v/>
      </c>
      <c r="D344" s="20" t="str">
        <f t="shared" si="659"/>
        <v/>
      </c>
      <c r="E344" s="20" t="str">
        <f t="shared" si="659"/>
        <v/>
      </c>
      <c r="F344" s="20" t="str">
        <f t="shared" si="659"/>
        <v/>
      </c>
      <c r="G344" s="20" t="str">
        <f t="shared" si="659"/>
        <v/>
      </c>
      <c r="H344" s="20" t="str">
        <f t="shared" si="659"/>
        <v/>
      </c>
      <c r="I344" s="20" t="str">
        <f t="shared" si="659"/>
        <v/>
      </c>
      <c r="J344" s="20" t="str">
        <f t="shared" si="659"/>
        <v/>
      </c>
      <c r="K344" s="20" t="str">
        <f t="shared" si="659"/>
        <v/>
      </c>
      <c r="L344" s="20" t="str">
        <f t="shared" si="659"/>
        <v/>
      </c>
      <c r="M344" s="20" t="str">
        <f t="shared" si="659"/>
        <v/>
      </c>
      <c r="N344" s="20" t="str">
        <f t="shared" si="659"/>
        <v/>
      </c>
      <c r="O344" s="20" t="str">
        <f t="shared" si="659"/>
        <v/>
      </c>
      <c r="P344" s="20" t="str">
        <f t="shared" si="659"/>
        <v/>
      </c>
      <c r="Q344" s="20" t="str">
        <f t="shared" si="659"/>
        <v/>
      </c>
      <c r="R344" s="20" t="str">
        <f t="shared" si="659"/>
        <v/>
      </c>
      <c r="S344" s="20" t="str">
        <f t="shared" si="659"/>
        <v/>
      </c>
      <c r="T344" s="20" t="str">
        <f t="shared" si="659"/>
        <v/>
      </c>
      <c r="U344" s="20" t="str">
        <f t="shared" si="659"/>
        <v/>
      </c>
      <c r="V344" s="20" t="str">
        <f t="shared" si="659"/>
        <v/>
      </c>
      <c r="W344" s="20" t="str">
        <f t="shared" si="659"/>
        <v/>
      </c>
      <c r="X344" s="20" t="str">
        <f t="shared" si="659"/>
        <v/>
      </c>
      <c r="Y344" s="20" t="str">
        <f t="shared" si="659"/>
        <v/>
      </c>
      <c r="Z344" s="20" t="str">
        <f t="shared" si="659"/>
        <v/>
      </c>
      <c r="AA344" s="20" t="str">
        <f t="shared" si="659"/>
        <v/>
      </c>
      <c r="AB344" s="20" t="str">
        <f t="shared" si="659"/>
        <v/>
      </c>
      <c r="AC344" s="20" t="str">
        <f t="shared" si="659"/>
        <v/>
      </c>
      <c r="AD344" s="20" t="str">
        <f t="shared" si="659"/>
        <v/>
      </c>
      <c r="AE344" s="20" t="str">
        <f t="shared" si="659"/>
        <v/>
      </c>
      <c r="AF344" s="20" t="str">
        <f t="shared" si="659"/>
        <v/>
      </c>
      <c r="AG344" s="20" t="str">
        <f t="shared" si="659"/>
        <v/>
      </c>
      <c r="AH344" s="20">
        <f>COUNTIF(C344:AG344,"○")</f>
        <v>0</v>
      </c>
      <c r="AJ344" s="6">
        <f>$AH344</f>
        <v>0</v>
      </c>
      <c r="AK344" s="21"/>
      <c r="AQ344" s="6">
        <f>COUNTIFS(C344:AG344,"○",C343:AG343,$AQ$6)</f>
        <v>0</v>
      </c>
      <c r="AR344" s="6" t="str">
        <f>IF(AH344=0,"",IF(SUM(AQ342:AQ344)/AJ344&lt;0.285,SUM(AQ342:AQ344)/AJ344*AJ344,ROUNDUP(AH344*0.285,0)))</f>
        <v/>
      </c>
      <c r="BY344" s="22"/>
      <c r="BZ344" s="22"/>
    </row>
    <row r="345" spans="1:95" ht="19.5" customHeight="1">
      <c r="A345" s="36" t="s">
        <v>29</v>
      </c>
      <c r="B345" s="20" t="s">
        <v>8</v>
      </c>
      <c r="C345" s="23" t="str">
        <f t="shared" ref="C345:AG345" si="660">IF(C344="","",IF(C343=$AE341,"○",IF(C343=$AF341,"○",IF(C343=$AG341,"○",""))))</f>
        <v/>
      </c>
      <c r="D345" s="23" t="str">
        <f t="shared" si="660"/>
        <v/>
      </c>
      <c r="E345" s="23" t="str">
        <f t="shared" si="660"/>
        <v/>
      </c>
      <c r="F345" s="23" t="str">
        <f t="shared" si="660"/>
        <v/>
      </c>
      <c r="G345" s="23" t="str">
        <f t="shared" si="660"/>
        <v/>
      </c>
      <c r="H345" s="23" t="str">
        <f t="shared" si="660"/>
        <v/>
      </c>
      <c r="I345" s="23" t="str">
        <f t="shared" si="660"/>
        <v/>
      </c>
      <c r="J345" s="23" t="str">
        <f t="shared" si="660"/>
        <v/>
      </c>
      <c r="K345" s="23" t="str">
        <f t="shared" si="660"/>
        <v/>
      </c>
      <c r="L345" s="23" t="str">
        <f t="shared" si="660"/>
        <v/>
      </c>
      <c r="M345" s="23" t="str">
        <f t="shared" si="660"/>
        <v/>
      </c>
      <c r="N345" s="23" t="str">
        <f t="shared" si="660"/>
        <v/>
      </c>
      <c r="O345" s="23" t="str">
        <f t="shared" si="660"/>
        <v/>
      </c>
      <c r="P345" s="23" t="str">
        <f t="shared" si="660"/>
        <v/>
      </c>
      <c r="Q345" s="23" t="str">
        <f t="shared" si="660"/>
        <v/>
      </c>
      <c r="R345" s="23" t="str">
        <f t="shared" si="660"/>
        <v/>
      </c>
      <c r="S345" s="23" t="str">
        <f t="shared" si="660"/>
        <v/>
      </c>
      <c r="T345" s="23" t="str">
        <f t="shared" si="660"/>
        <v/>
      </c>
      <c r="U345" s="23" t="str">
        <f t="shared" si="660"/>
        <v/>
      </c>
      <c r="V345" s="23" t="str">
        <f t="shared" si="660"/>
        <v/>
      </c>
      <c r="W345" s="23" t="str">
        <f t="shared" si="660"/>
        <v/>
      </c>
      <c r="X345" s="23" t="str">
        <f t="shared" si="660"/>
        <v/>
      </c>
      <c r="Y345" s="23" t="str">
        <f t="shared" si="660"/>
        <v/>
      </c>
      <c r="Z345" s="23" t="str">
        <f t="shared" si="660"/>
        <v/>
      </c>
      <c r="AA345" s="23" t="str">
        <f t="shared" si="660"/>
        <v/>
      </c>
      <c r="AB345" s="23" t="str">
        <f t="shared" si="660"/>
        <v/>
      </c>
      <c r="AC345" s="23" t="str">
        <f t="shared" si="660"/>
        <v/>
      </c>
      <c r="AD345" s="23" t="str">
        <f t="shared" si="660"/>
        <v/>
      </c>
      <c r="AE345" s="23" t="str">
        <f t="shared" si="660"/>
        <v/>
      </c>
      <c r="AF345" s="23" t="str">
        <f t="shared" si="660"/>
        <v/>
      </c>
      <c r="AG345" s="23" t="str">
        <f t="shared" si="660"/>
        <v/>
      </c>
      <c r="AH345" s="20">
        <f t="shared" ref="AH345" si="661">COUNTIF(C345:AG345,"○")</f>
        <v>0</v>
      </c>
      <c r="AK345" s="6">
        <f>$AH345</f>
        <v>0</v>
      </c>
      <c r="AU345" s="30" t="str">
        <f>IF($AE$3&lt;A341,"",A341)</f>
        <v/>
      </c>
      <c r="AV345" s="30" t="str">
        <f t="shared" ref="AV345:BZ345" si="662">IF($AE$3&lt;=C342,"",IF(MONTH(C342+1)=MONTH(C342),(C342+1),""))</f>
        <v/>
      </c>
      <c r="AW345" s="30" t="str">
        <f t="shared" si="662"/>
        <v/>
      </c>
      <c r="AX345" s="30" t="str">
        <f t="shared" si="662"/>
        <v/>
      </c>
      <c r="AY345" s="30" t="str">
        <f t="shared" si="662"/>
        <v/>
      </c>
      <c r="AZ345" s="30" t="str">
        <f t="shared" si="662"/>
        <v/>
      </c>
      <c r="BA345" s="30" t="str">
        <f t="shared" si="662"/>
        <v/>
      </c>
      <c r="BB345" s="30" t="str">
        <f t="shared" si="662"/>
        <v/>
      </c>
      <c r="BC345" s="30" t="str">
        <f t="shared" si="662"/>
        <v/>
      </c>
      <c r="BD345" s="30" t="str">
        <f t="shared" si="662"/>
        <v/>
      </c>
      <c r="BE345" s="30" t="str">
        <f t="shared" si="662"/>
        <v/>
      </c>
      <c r="BF345" s="30" t="str">
        <f t="shared" si="662"/>
        <v/>
      </c>
      <c r="BG345" s="30" t="str">
        <f t="shared" si="662"/>
        <v/>
      </c>
      <c r="BH345" s="30" t="str">
        <f t="shared" si="662"/>
        <v/>
      </c>
      <c r="BI345" s="30" t="str">
        <f t="shared" si="662"/>
        <v/>
      </c>
      <c r="BJ345" s="30" t="str">
        <f t="shared" si="662"/>
        <v/>
      </c>
      <c r="BK345" s="30" t="str">
        <f t="shared" si="662"/>
        <v/>
      </c>
      <c r="BL345" s="30" t="str">
        <f t="shared" si="662"/>
        <v/>
      </c>
      <c r="BM345" s="30" t="str">
        <f t="shared" si="662"/>
        <v/>
      </c>
      <c r="BN345" s="30" t="str">
        <f t="shared" si="662"/>
        <v/>
      </c>
      <c r="BO345" s="30" t="str">
        <f t="shared" si="662"/>
        <v/>
      </c>
      <c r="BP345" s="30" t="str">
        <f t="shared" si="662"/>
        <v/>
      </c>
      <c r="BQ345" s="30" t="str">
        <f t="shared" si="662"/>
        <v/>
      </c>
      <c r="BR345" s="30" t="str">
        <f t="shared" si="662"/>
        <v/>
      </c>
      <c r="BS345" s="30" t="str">
        <f t="shared" si="662"/>
        <v/>
      </c>
      <c r="BT345" s="30" t="str">
        <f t="shared" si="662"/>
        <v/>
      </c>
      <c r="BU345" s="30" t="str">
        <f t="shared" si="662"/>
        <v/>
      </c>
      <c r="BV345" s="30" t="str">
        <f t="shared" si="662"/>
        <v/>
      </c>
      <c r="BW345" s="30" t="str">
        <f t="shared" si="662"/>
        <v/>
      </c>
      <c r="BX345" s="30" t="str">
        <f t="shared" si="662"/>
        <v/>
      </c>
      <c r="BY345" s="30" t="str">
        <f t="shared" si="662"/>
        <v/>
      </c>
      <c r="BZ345" s="30" t="str">
        <f t="shared" si="662"/>
        <v/>
      </c>
    </row>
    <row r="346" spans="1:95" ht="19.5" customHeight="1">
      <c r="A346" s="136"/>
      <c r="B346" s="20" t="s">
        <v>9</v>
      </c>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0">
        <f>AH345+COUNTIF(C346:AG346,"○")-COUNTIF(C346:AG346,"✕")</f>
        <v>0</v>
      </c>
      <c r="AL346" s="6">
        <f>$AH346</f>
        <v>0</v>
      </c>
      <c r="AN346" s="6">
        <f>COUNTIF(C346:AG346,"○")</f>
        <v>0</v>
      </c>
      <c r="AO346" s="6">
        <f>COUNTIF(C346:AG346,"✕")</f>
        <v>0</v>
      </c>
      <c r="AU346" s="1" t="str">
        <f t="shared" ref="AU346:BY346" si="663">IF($AF$2="○",IF(C345="○",IF(C346="","○",IF(C346="○","確認","")),IF(C346="○","○",IF(C345="○","",IF(C346="✕","確認","")))),IF(C345="○",IF(C346="","",IF(C346="○","確認","")),IF(C345="○","",IF(C346="✕","確認",""))))</f>
        <v/>
      </c>
      <c r="AV346" s="1" t="str">
        <f t="shared" si="663"/>
        <v/>
      </c>
      <c r="AW346" s="1" t="str">
        <f t="shared" si="663"/>
        <v/>
      </c>
      <c r="AX346" s="1" t="str">
        <f t="shared" si="663"/>
        <v/>
      </c>
      <c r="AY346" s="1" t="str">
        <f t="shared" si="663"/>
        <v/>
      </c>
      <c r="AZ346" s="1" t="str">
        <f t="shared" si="663"/>
        <v/>
      </c>
      <c r="BA346" s="1" t="str">
        <f t="shared" si="663"/>
        <v/>
      </c>
      <c r="BB346" s="1" t="str">
        <f t="shared" si="663"/>
        <v/>
      </c>
      <c r="BC346" s="1" t="str">
        <f t="shared" si="663"/>
        <v/>
      </c>
      <c r="BD346" s="1" t="str">
        <f t="shared" si="663"/>
        <v/>
      </c>
      <c r="BE346" s="1" t="str">
        <f t="shared" si="663"/>
        <v/>
      </c>
      <c r="BF346" s="1" t="str">
        <f t="shared" si="663"/>
        <v/>
      </c>
      <c r="BG346" s="1" t="str">
        <f t="shared" si="663"/>
        <v/>
      </c>
      <c r="BH346" s="1" t="str">
        <f t="shared" si="663"/>
        <v/>
      </c>
      <c r="BI346" s="1" t="str">
        <f t="shared" si="663"/>
        <v/>
      </c>
      <c r="BJ346" s="1" t="str">
        <f t="shared" si="663"/>
        <v/>
      </c>
      <c r="BK346" s="1" t="str">
        <f t="shared" si="663"/>
        <v/>
      </c>
      <c r="BL346" s="1" t="str">
        <f t="shared" si="663"/>
        <v/>
      </c>
      <c r="BM346" s="1" t="str">
        <f t="shared" si="663"/>
        <v/>
      </c>
      <c r="BN346" s="1" t="str">
        <f t="shared" si="663"/>
        <v/>
      </c>
      <c r="BO346" s="1" t="str">
        <f t="shared" si="663"/>
        <v/>
      </c>
      <c r="BP346" s="1" t="str">
        <f t="shared" si="663"/>
        <v/>
      </c>
      <c r="BQ346" s="1" t="str">
        <f t="shared" si="663"/>
        <v/>
      </c>
      <c r="BR346" s="1" t="str">
        <f t="shared" si="663"/>
        <v/>
      </c>
      <c r="BS346" s="1" t="str">
        <f t="shared" si="663"/>
        <v/>
      </c>
      <c r="BT346" s="1" t="str">
        <f t="shared" si="663"/>
        <v/>
      </c>
      <c r="BU346" s="1" t="str">
        <f t="shared" si="663"/>
        <v/>
      </c>
      <c r="BV346" s="1" t="str">
        <f t="shared" si="663"/>
        <v/>
      </c>
      <c r="BW346" s="1" t="str">
        <f t="shared" si="663"/>
        <v/>
      </c>
      <c r="BX346" s="1" t="str">
        <f t="shared" si="663"/>
        <v/>
      </c>
      <c r="BY346" s="1" t="str">
        <f t="shared" si="663"/>
        <v/>
      </c>
    </row>
    <row r="347" spans="1:95" ht="19.5" customHeight="1">
      <c r="A347" s="137"/>
      <c r="B347" s="20" t="s">
        <v>2</v>
      </c>
      <c r="C347" s="23" t="str">
        <f t="shared" ref="C347:AG347" si="664">IF($AF$2="○",IF(C345="○",IF(C346="","○",IF(C346="○","確認","")),IF(C346="○","○",IF(C345="○","",IF(C346="✕","確認","")))),IF(C345="○",IF(C346="","",IF(C346="○","確認","")),IF(C345="○","",IF(C346="✕","確認",""))))</f>
        <v/>
      </c>
      <c r="D347" s="23" t="str">
        <f t="shared" si="664"/>
        <v/>
      </c>
      <c r="E347" s="23" t="str">
        <f t="shared" si="664"/>
        <v/>
      </c>
      <c r="F347" s="23" t="str">
        <f t="shared" si="664"/>
        <v/>
      </c>
      <c r="G347" s="23" t="str">
        <f t="shared" si="664"/>
        <v/>
      </c>
      <c r="H347" s="23" t="str">
        <f t="shared" si="664"/>
        <v/>
      </c>
      <c r="I347" s="23" t="str">
        <f t="shared" si="664"/>
        <v/>
      </c>
      <c r="J347" s="23" t="str">
        <f t="shared" si="664"/>
        <v/>
      </c>
      <c r="K347" s="23" t="str">
        <f t="shared" si="664"/>
        <v/>
      </c>
      <c r="L347" s="23" t="str">
        <f t="shared" si="664"/>
        <v/>
      </c>
      <c r="M347" s="23" t="str">
        <f t="shared" si="664"/>
        <v/>
      </c>
      <c r="N347" s="23" t="str">
        <f t="shared" si="664"/>
        <v/>
      </c>
      <c r="O347" s="23" t="str">
        <f t="shared" si="664"/>
        <v/>
      </c>
      <c r="P347" s="23" t="str">
        <f t="shared" si="664"/>
        <v/>
      </c>
      <c r="Q347" s="23" t="str">
        <f t="shared" si="664"/>
        <v/>
      </c>
      <c r="R347" s="23" t="str">
        <f t="shared" si="664"/>
        <v/>
      </c>
      <c r="S347" s="23" t="str">
        <f t="shared" si="664"/>
        <v/>
      </c>
      <c r="T347" s="23" t="str">
        <f t="shared" si="664"/>
        <v/>
      </c>
      <c r="U347" s="23" t="str">
        <f t="shared" si="664"/>
        <v/>
      </c>
      <c r="V347" s="23" t="str">
        <f t="shared" si="664"/>
        <v/>
      </c>
      <c r="W347" s="23" t="str">
        <f t="shared" si="664"/>
        <v/>
      </c>
      <c r="X347" s="23" t="str">
        <f t="shared" si="664"/>
        <v/>
      </c>
      <c r="Y347" s="23" t="str">
        <f t="shared" si="664"/>
        <v/>
      </c>
      <c r="Z347" s="23" t="str">
        <f t="shared" si="664"/>
        <v/>
      </c>
      <c r="AA347" s="23" t="str">
        <f t="shared" si="664"/>
        <v/>
      </c>
      <c r="AB347" s="23" t="str">
        <f t="shared" si="664"/>
        <v/>
      </c>
      <c r="AC347" s="23" t="str">
        <f t="shared" si="664"/>
        <v/>
      </c>
      <c r="AD347" s="23" t="str">
        <f t="shared" si="664"/>
        <v/>
      </c>
      <c r="AE347" s="23" t="str">
        <f t="shared" si="664"/>
        <v/>
      </c>
      <c r="AF347" s="23" t="str">
        <f t="shared" si="664"/>
        <v/>
      </c>
      <c r="AG347" s="23" t="str">
        <f t="shared" si="664"/>
        <v/>
      </c>
      <c r="AH347" s="20">
        <f t="shared" ref="AH347" si="665">COUNTIF(C347:AG347,"○")</f>
        <v>0</v>
      </c>
      <c r="AM347" s="6">
        <f>$AH347</f>
        <v>0</v>
      </c>
      <c r="AP347" s="6">
        <f>COUNTIF(C347:AG347,"確認")</f>
        <v>0</v>
      </c>
      <c r="AT347" s="6">
        <f>COUNTIF(AU347:BY347,"確認")</f>
        <v>0</v>
      </c>
      <c r="AU347" s="1" t="str">
        <f t="shared" ref="AU347:BY347" si="666">IF(AU346=C347,"","確認")</f>
        <v/>
      </c>
      <c r="AV347" s="1" t="str">
        <f t="shared" si="666"/>
        <v/>
      </c>
      <c r="AW347" s="1" t="str">
        <f t="shared" si="666"/>
        <v/>
      </c>
      <c r="AX347" s="1" t="str">
        <f t="shared" si="666"/>
        <v/>
      </c>
      <c r="AY347" s="1" t="str">
        <f t="shared" si="666"/>
        <v/>
      </c>
      <c r="AZ347" s="1" t="str">
        <f t="shared" si="666"/>
        <v/>
      </c>
      <c r="BA347" s="1" t="str">
        <f t="shared" si="666"/>
        <v/>
      </c>
      <c r="BB347" s="1" t="str">
        <f t="shared" si="666"/>
        <v/>
      </c>
      <c r="BC347" s="1" t="str">
        <f t="shared" si="666"/>
        <v/>
      </c>
      <c r="BD347" s="1" t="str">
        <f t="shared" si="666"/>
        <v/>
      </c>
      <c r="BE347" s="1" t="str">
        <f t="shared" si="666"/>
        <v/>
      </c>
      <c r="BF347" s="1" t="str">
        <f t="shared" si="666"/>
        <v/>
      </c>
      <c r="BG347" s="1" t="str">
        <f t="shared" si="666"/>
        <v/>
      </c>
      <c r="BH347" s="1" t="str">
        <f t="shared" si="666"/>
        <v/>
      </c>
      <c r="BI347" s="1" t="str">
        <f t="shared" si="666"/>
        <v/>
      </c>
      <c r="BJ347" s="1" t="str">
        <f t="shared" si="666"/>
        <v/>
      </c>
      <c r="BK347" s="1" t="str">
        <f t="shared" si="666"/>
        <v/>
      </c>
      <c r="BL347" s="1" t="str">
        <f t="shared" si="666"/>
        <v/>
      </c>
      <c r="BM347" s="1" t="str">
        <f t="shared" si="666"/>
        <v/>
      </c>
      <c r="BN347" s="1" t="str">
        <f t="shared" si="666"/>
        <v/>
      </c>
      <c r="BO347" s="1" t="str">
        <f t="shared" si="666"/>
        <v/>
      </c>
      <c r="BP347" s="1" t="str">
        <f t="shared" si="666"/>
        <v/>
      </c>
      <c r="BQ347" s="1" t="str">
        <f t="shared" si="666"/>
        <v/>
      </c>
      <c r="BR347" s="1" t="str">
        <f t="shared" si="666"/>
        <v/>
      </c>
      <c r="BS347" s="1" t="str">
        <f t="shared" si="666"/>
        <v/>
      </c>
      <c r="BT347" s="1" t="str">
        <f t="shared" si="666"/>
        <v/>
      </c>
      <c r="BU347" s="1" t="str">
        <f t="shared" si="666"/>
        <v/>
      </c>
      <c r="BV347" s="1" t="str">
        <f t="shared" si="666"/>
        <v/>
      </c>
      <c r="BW347" s="1" t="str">
        <f t="shared" si="666"/>
        <v/>
      </c>
      <c r="BX347" s="1" t="str">
        <f t="shared" si="666"/>
        <v/>
      </c>
      <c r="BY347" s="1" t="str">
        <f t="shared" si="666"/>
        <v/>
      </c>
      <c r="BZ347" s="1" t="str">
        <f t="shared" ref="BZ347" si="667">IF($AF$2="○",IF(AH345="○",IF(AH346="","○",IF(AH346="○","確認","")),IF(AH346="○","○",IF(AH345="○","",IF(AH346="✕","確認","")))),IF(AH345="○",IF(AH346="","",IF(AH346="○","確認","")),IF(AH345="○","",IF(AH346="✕","確認",""))))</f>
        <v/>
      </c>
    </row>
    <row r="348" spans="1:95" ht="19.5" customHeight="1">
      <c r="C348" s="129" t="str">
        <f>IF(AH344=0,"",B345)</f>
        <v/>
      </c>
      <c r="D348" s="129"/>
      <c r="E348" s="130" t="str">
        <f>IF(AH344=0,"","週休２日")</f>
        <v/>
      </c>
      <c r="F348" s="130"/>
      <c r="G348" s="130" t="str">
        <f>IF(AH344=0,"",IF(SUM(AQ342:AQ344)/AJ344&lt;0.285,IF(SUM(AQ342:AQ344)/AJ344&lt;=AH345/AH344,"達成","未達成"),IF(AH345/AJ344&gt;=SUM(AQ342:AQ344)/AJ344,"達成","未達成")))</f>
        <v/>
      </c>
      <c r="H348" s="130"/>
      <c r="I348" s="131" t="str">
        <f>IF(AH344=0,"","現場閉所率")</f>
        <v/>
      </c>
      <c r="J348" s="131"/>
      <c r="K348" s="132" t="str">
        <f>IF(AH344=0,"",IF(AH344=0,0,ROUNDDOWN(AH345/AH344,4)))</f>
        <v/>
      </c>
      <c r="L348" s="132"/>
      <c r="N348" s="129" t="str">
        <f>IF(AH344=0,"",B346)</f>
        <v/>
      </c>
      <c r="O348" s="129"/>
      <c r="P348" s="130" t="str">
        <f>IF(AH344=0,"","週休２日")</f>
        <v/>
      </c>
      <c r="Q348" s="130"/>
      <c r="R348" s="130" t="str">
        <f>IF(AH344=0,"",IF(SUM(AQ342:AQ344)/AJ344&lt;0.285,IF(SUM(AQ342:AQ344)/AJ344&lt;=AH346/AH344,"達成","未達成"),IF(AH346/AJ344&gt;=SUM(AQ342:AQ344)/AJ344,"達成","未達成")))</f>
        <v/>
      </c>
      <c r="S348" s="130"/>
      <c r="T348" s="131" t="str">
        <f>IF(AH344=0,"","現場閉所率")</f>
        <v/>
      </c>
      <c r="U348" s="131"/>
      <c r="V348" s="132" t="str">
        <f>IF(AH344=0,"",IF(AH344=0,0,ROUNDDOWN(AH346/AH344,4)))</f>
        <v/>
      </c>
      <c r="W348" s="132"/>
      <c r="X348" s="25"/>
      <c r="Y348" s="129" t="str">
        <f>IF($AF$2="○",IF(AH344=0,"",B347),"")</f>
        <v/>
      </c>
      <c r="Z348" s="129"/>
      <c r="AA348" s="130" t="str">
        <f>IF($AF$2="○",IF(AH344=0,"","週休２日"),"")</f>
        <v/>
      </c>
      <c r="AB348" s="130"/>
      <c r="AC348" s="130" t="str">
        <f>IF($AF$2="○",IF(AH344=0,"",IF(SUM(AQ342:AQ344)/AJ344&lt;0.285,IF(SUM(AQ342:AQ344)/AJ344&lt;=AH347/AH344,"達成","未達成"),IF(AH347/AJ344&gt;=SUM(AQ342:AQ344)/AJ344,"達成","未達成"))),"")</f>
        <v/>
      </c>
      <c r="AD348" s="130"/>
      <c r="AE348" s="131" t="str">
        <f>IF($AF$2="○",IF(AH344=0,"","現場閉所率"),"")</f>
        <v/>
      </c>
      <c r="AF348" s="131"/>
      <c r="AG348" s="132" t="str">
        <f>IF($AF$2="○",IF(AH344=0,"",IF(AH344=0,0,ROUNDDOWN(AH347/AH344,4))),"")</f>
        <v/>
      </c>
      <c r="AH348" s="132"/>
      <c r="AQ348" s="24" t="str">
        <f>IF($AF$2="○",AC348,R348)</f>
        <v/>
      </c>
      <c r="AR348" s="24"/>
      <c r="AT348" s="1" t="str">
        <f>IF(AH344&lt;=0,"",IF((SUM(AQ342:AQ344)/AJ344)&lt;=AH346/AH344,"達成","未達成"))</f>
        <v/>
      </c>
    </row>
    <row r="349" spans="1:95" ht="19.5" customHeight="1">
      <c r="A349" s="101" t="str">
        <f t="shared" ref="A349" si="668">IF(MAX(C342:AG342)=$AE$3,"",IF(MAX(C342:AG342)=0,"",MAX(C342:AG342)+1))</f>
        <v/>
      </c>
      <c r="B349" s="101"/>
      <c r="S349" s="102" t="str">
        <f>IF(COUNTIF(C355:AG355,"確認")&gt;0,"入力確認",IF(AH352=0,IF(SUM(AH353:AH355)=0,"","入力確認"),IF($AF$2="",IF(COUNTIF(C355:AG355,"○")+COUNTIF(C355:AG355,"✕")=0,"","現場閉所 実績表に切替必要"),IF(AT355=0,"","変更手続き確認"))))</f>
        <v/>
      </c>
      <c r="T349" s="102"/>
      <c r="U349" s="102"/>
      <c r="V349" s="102"/>
      <c r="W349" s="102"/>
      <c r="X349" s="102"/>
      <c r="Y349" s="102"/>
      <c r="Z349" s="102"/>
      <c r="AA349" s="133" t="s">
        <v>30</v>
      </c>
      <c r="AB349" s="133"/>
      <c r="AC349" s="133"/>
      <c r="AD349" s="133"/>
      <c r="AE349" s="29" t="str">
        <f t="shared" ref="AE349" si="669">$AQ$7</f>
        <v>土</v>
      </c>
      <c r="AF349" s="29" t="str">
        <f t="shared" ref="AF349" si="670">$AQ$8</f>
        <v>日</v>
      </c>
      <c r="AG349" s="26">
        <f t="shared" ref="AG349" si="671">$AQ$6</f>
        <v>0</v>
      </c>
      <c r="AL349" s="14"/>
      <c r="AM349" s="14"/>
      <c r="AN349" s="14"/>
      <c r="AO349" s="14"/>
      <c r="AP349" s="14"/>
      <c r="AQ349" s="14"/>
    </row>
    <row r="350" spans="1:95" ht="19.5" customHeight="1">
      <c r="A350" s="105" t="s">
        <v>20</v>
      </c>
      <c r="B350" s="106"/>
      <c r="C350" s="15" t="str">
        <f>IF($AE$3&lt;A349,"",A349)</f>
        <v/>
      </c>
      <c r="D350" s="15" t="str">
        <f t="shared" ref="D350:G350" si="672">IF($AE$3&lt;=C350,"",IF(MONTH(C350+1)=MONTH(C350),(C350+1),""))</f>
        <v/>
      </c>
      <c r="E350" s="15" t="str">
        <f t="shared" si="672"/>
        <v/>
      </c>
      <c r="F350" s="15" t="str">
        <f t="shared" si="672"/>
        <v/>
      </c>
      <c r="G350" s="15" t="str">
        <f t="shared" si="672"/>
        <v/>
      </c>
      <c r="H350" s="15" t="str">
        <f>IF($AE$3&lt;=G350,"",IF(MONTH(G350+1)=MONTH(G350),(G350+1),""))</f>
        <v/>
      </c>
      <c r="I350" s="15" t="str">
        <f t="shared" ref="I350:AG350" si="673">IF($AE$3&lt;=H350,"",IF(MONTH(H350+1)=MONTH(H350),(H350+1),""))</f>
        <v/>
      </c>
      <c r="J350" s="15" t="str">
        <f t="shared" si="673"/>
        <v/>
      </c>
      <c r="K350" s="15" t="str">
        <f t="shared" si="673"/>
        <v/>
      </c>
      <c r="L350" s="15" t="str">
        <f t="shared" si="673"/>
        <v/>
      </c>
      <c r="M350" s="15" t="str">
        <f t="shared" si="673"/>
        <v/>
      </c>
      <c r="N350" s="15" t="str">
        <f t="shared" si="673"/>
        <v/>
      </c>
      <c r="O350" s="15" t="str">
        <f t="shared" si="673"/>
        <v/>
      </c>
      <c r="P350" s="15" t="str">
        <f t="shared" si="673"/>
        <v/>
      </c>
      <c r="Q350" s="15" t="str">
        <f t="shared" si="673"/>
        <v/>
      </c>
      <c r="R350" s="15" t="str">
        <f t="shared" si="673"/>
        <v/>
      </c>
      <c r="S350" s="15" t="str">
        <f t="shared" si="673"/>
        <v/>
      </c>
      <c r="T350" s="15" t="str">
        <f t="shared" si="673"/>
        <v/>
      </c>
      <c r="U350" s="15" t="str">
        <f t="shared" si="673"/>
        <v/>
      </c>
      <c r="V350" s="15" t="str">
        <f t="shared" si="673"/>
        <v/>
      </c>
      <c r="W350" s="15" t="str">
        <f t="shared" si="673"/>
        <v/>
      </c>
      <c r="X350" s="15" t="str">
        <f t="shared" si="673"/>
        <v/>
      </c>
      <c r="Y350" s="15" t="str">
        <f t="shared" si="673"/>
        <v/>
      </c>
      <c r="Z350" s="15" t="str">
        <f t="shared" si="673"/>
        <v/>
      </c>
      <c r="AA350" s="15" t="str">
        <f t="shared" si="673"/>
        <v/>
      </c>
      <c r="AB350" s="15" t="str">
        <f t="shared" si="673"/>
        <v/>
      </c>
      <c r="AC350" s="15" t="str">
        <f t="shared" si="673"/>
        <v/>
      </c>
      <c r="AD350" s="15" t="str">
        <f t="shared" si="673"/>
        <v/>
      </c>
      <c r="AE350" s="15" t="str">
        <f t="shared" si="673"/>
        <v/>
      </c>
      <c r="AF350" s="15" t="str">
        <f t="shared" si="673"/>
        <v/>
      </c>
      <c r="AG350" s="15" t="str">
        <f t="shared" si="673"/>
        <v/>
      </c>
      <c r="AH350" s="107" t="s">
        <v>27</v>
      </c>
      <c r="AK350" s="16"/>
      <c r="AQ350" s="6">
        <f>COUNTIFS(C352:AG352,"○",C351:AG351,$AQ$7)</f>
        <v>0</v>
      </c>
      <c r="AT350" s="6">
        <v>1</v>
      </c>
      <c r="AU350" s="6">
        <v>2</v>
      </c>
      <c r="AV350" s="6">
        <v>3</v>
      </c>
      <c r="AW350" s="6">
        <v>4</v>
      </c>
      <c r="AX350" s="6">
        <v>5</v>
      </c>
      <c r="AY350" s="6">
        <v>6</v>
      </c>
      <c r="AZ350" s="6">
        <v>7</v>
      </c>
      <c r="BA350" s="6">
        <v>8</v>
      </c>
      <c r="BB350" s="6">
        <v>9</v>
      </c>
      <c r="BC350" s="6">
        <v>10</v>
      </c>
      <c r="BD350" s="6">
        <v>11</v>
      </c>
      <c r="BE350" s="6">
        <v>12</v>
      </c>
      <c r="BF350" s="6">
        <v>13</v>
      </c>
      <c r="BG350" s="6">
        <v>14</v>
      </c>
      <c r="BH350" s="6">
        <v>15</v>
      </c>
      <c r="BI350" s="6">
        <v>16</v>
      </c>
      <c r="BJ350" s="6">
        <v>17</v>
      </c>
      <c r="BK350" s="6">
        <v>18</v>
      </c>
      <c r="BL350" s="6">
        <v>19</v>
      </c>
      <c r="BM350" s="6">
        <v>20</v>
      </c>
      <c r="BN350" s="6">
        <v>21</v>
      </c>
      <c r="BO350" s="6">
        <v>22</v>
      </c>
      <c r="BP350" s="6">
        <v>23</v>
      </c>
      <c r="BQ350" s="6">
        <v>24</v>
      </c>
      <c r="BR350" s="6">
        <v>25</v>
      </c>
      <c r="BS350" s="6">
        <v>26</v>
      </c>
      <c r="BT350" s="6">
        <v>27</v>
      </c>
      <c r="BU350" s="6">
        <v>28</v>
      </c>
      <c r="BV350" s="6">
        <v>29</v>
      </c>
      <c r="BW350" s="6">
        <v>30</v>
      </c>
      <c r="BX350" s="6">
        <v>31</v>
      </c>
      <c r="BY350" s="6">
        <v>32</v>
      </c>
      <c r="BZ350" s="6">
        <v>33</v>
      </c>
      <c r="CA350" s="6">
        <v>34</v>
      </c>
      <c r="CB350" s="6">
        <v>35</v>
      </c>
      <c r="CC350" s="6">
        <v>36</v>
      </c>
      <c r="CD350" s="6">
        <v>37</v>
      </c>
      <c r="CE350" s="6">
        <v>38</v>
      </c>
      <c r="CF350" s="6">
        <v>39</v>
      </c>
      <c r="CG350" s="6">
        <v>40</v>
      </c>
      <c r="CH350" s="6">
        <v>41</v>
      </c>
      <c r="CI350" s="6">
        <v>42</v>
      </c>
      <c r="CJ350" s="6">
        <v>43</v>
      </c>
      <c r="CK350" s="6">
        <v>44</v>
      </c>
      <c r="CL350" s="6">
        <v>45</v>
      </c>
      <c r="CM350" s="6">
        <v>46</v>
      </c>
      <c r="CN350" s="6">
        <v>47</v>
      </c>
      <c r="CO350" s="6">
        <v>48</v>
      </c>
      <c r="CP350" s="6">
        <v>49</v>
      </c>
      <c r="CQ350" s="6">
        <v>50</v>
      </c>
    </row>
    <row r="351" spans="1:95" ht="19.5" customHeight="1">
      <c r="A351" s="105" t="s">
        <v>28</v>
      </c>
      <c r="B351" s="106"/>
      <c r="C351" s="15" t="str">
        <f>IF(C350="","",TEXT(C350,"AAA"))</f>
        <v/>
      </c>
      <c r="D351" s="15" t="str">
        <f t="shared" ref="D351:AG351" si="674">IF(D350="","",TEXT(D350,"AAA"))</f>
        <v/>
      </c>
      <c r="E351" s="15" t="str">
        <f t="shared" si="674"/>
        <v/>
      </c>
      <c r="F351" s="15" t="str">
        <f t="shared" si="674"/>
        <v/>
      </c>
      <c r="G351" s="15" t="str">
        <f t="shared" si="674"/>
        <v/>
      </c>
      <c r="H351" s="15" t="str">
        <f t="shared" si="674"/>
        <v/>
      </c>
      <c r="I351" s="15" t="str">
        <f t="shared" si="674"/>
        <v/>
      </c>
      <c r="J351" s="15" t="str">
        <f t="shared" si="674"/>
        <v/>
      </c>
      <c r="K351" s="15" t="str">
        <f t="shared" si="674"/>
        <v/>
      </c>
      <c r="L351" s="15" t="str">
        <f t="shared" si="674"/>
        <v/>
      </c>
      <c r="M351" s="15" t="str">
        <f t="shared" si="674"/>
        <v/>
      </c>
      <c r="N351" s="15" t="str">
        <f t="shared" si="674"/>
        <v/>
      </c>
      <c r="O351" s="15" t="str">
        <f t="shared" si="674"/>
        <v/>
      </c>
      <c r="P351" s="15" t="str">
        <f t="shared" si="674"/>
        <v/>
      </c>
      <c r="Q351" s="15" t="str">
        <f t="shared" si="674"/>
        <v/>
      </c>
      <c r="R351" s="15" t="str">
        <f t="shared" si="674"/>
        <v/>
      </c>
      <c r="S351" s="15" t="str">
        <f t="shared" si="674"/>
        <v/>
      </c>
      <c r="T351" s="15" t="str">
        <f t="shared" si="674"/>
        <v/>
      </c>
      <c r="U351" s="15" t="str">
        <f t="shared" si="674"/>
        <v/>
      </c>
      <c r="V351" s="15" t="str">
        <f t="shared" si="674"/>
        <v/>
      </c>
      <c r="W351" s="15" t="str">
        <f t="shared" si="674"/>
        <v/>
      </c>
      <c r="X351" s="15" t="str">
        <f t="shared" si="674"/>
        <v/>
      </c>
      <c r="Y351" s="15" t="str">
        <f t="shared" si="674"/>
        <v/>
      </c>
      <c r="Z351" s="15" t="str">
        <f t="shared" si="674"/>
        <v/>
      </c>
      <c r="AA351" s="15" t="str">
        <f t="shared" si="674"/>
        <v/>
      </c>
      <c r="AB351" s="15" t="str">
        <f t="shared" si="674"/>
        <v/>
      </c>
      <c r="AC351" s="15" t="str">
        <f t="shared" si="674"/>
        <v/>
      </c>
      <c r="AD351" s="15" t="str">
        <f t="shared" si="674"/>
        <v/>
      </c>
      <c r="AE351" s="15" t="str">
        <f t="shared" si="674"/>
        <v/>
      </c>
      <c r="AF351" s="15" t="str">
        <f t="shared" si="674"/>
        <v/>
      </c>
      <c r="AG351" s="15" t="str">
        <f t="shared" si="674"/>
        <v/>
      </c>
      <c r="AH351" s="108"/>
      <c r="AQ351" s="6">
        <f>COUNTIFS(C352:AG352,"○",C351:AG351,$AQ$8)</f>
        <v>0</v>
      </c>
      <c r="AT351" s="17" t="str">
        <f>IF($C350&gt;$E$6,"",IF(MAX($C350:$AG350)&lt;$E$6,"",$E$6))</f>
        <v/>
      </c>
      <c r="AU351" s="18" t="str">
        <f>IF($C350&gt;$H$6,"",IF(MAX($C350:$AG350)&lt;$H$6,"",$H$6))</f>
        <v/>
      </c>
      <c r="AV351" s="18" t="str">
        <f>IF($C350&gt;$K$6,"",IF(MAX($C350:$AG350)&lt;$K$6,"",$K$6))</f>
        <v/>
      </c>
      <c r="AW351" s="18" t="str">
        <f>IF($C350&gt;$N$6,"",IF(MAX($C350:$AG350)&lt;$N$6,"",$N$6))</f>
        <v/>
      </c>
      <c r="AX351" s="18" t="str">
        <f>IF($C350&gt;$Q$6,"",IF(MAX($C350:$AG350)&lt;$Q$6,"",$Q$6))</f>
        <v/>
      </c>
      <c r="AY351" s="18" t="str">
        <f>IF($C350&gt;$T$6,"",IF(MAX($C350:$AG350)&lt;$T$6,"",$T$6))</f>
        <v/>
      </c>
      <c r="AZ351" s="18" t="str">
        <f>IF($C350&gt;$W$6,"",IF(MAX($C350:$AG350)&lt;$W$6,"",$W$6))</f>
        <v/>
      </c>
      <c r="BA351" s="18" t="str">
        <f>IF($C350&gt;$Z$6,"",IF(MAX($C350:$AG350)&lt;$Z$6,"",$Z$6))</f>
        <v/>
      </c>
      <c r="BB351" s="18" t="str">
        <f>IF($C350&gt;$AC$6,"",IF(MAX($C350:$AG350)&lt;$AC$6,"",$AC$6))</f>
        <v/>
      </c>
      <c r="BC351" s="18">
        <f>IF($C350&gt;$AF$6,"",IF(MAX($C350:$AG350)&lt;$AF$6,"",$AF$6))</f>
        <v>0</v>
      </c>
      <c r="BD351" s="18">
        <f>IF($C350&gt;$E$7,"",IF(MAX($C350:$AG350)&lt;$E$7,"",$E$7))</f>
        <v>0</v>
      </c>
      <c r="BE351" s="18">
        <f>IF($C350&gt;$H$7,"",IF(MAX($C350:$AG350)&lt;$H$7,"",$H$7))</f>
        <v>0</v>
      </c>
      <c r="BF351" s="18">
        <f>IF($C350&gt;$K$7,"",IF(MAX($C350:$AG350)&lt;$K$7,"",$K$7))</f>
        <v>0</v>
      </c>
      <c r="BG351" s="18">
        <f>IF($C350&gt;$N$7,"",IF(MAX($C350:$AG350)&lt;$N$7,"",$N$7))</f>
        <v>0</v>
      </c>
      <c r="BH351" s="18">
        <f>IF($C350&gt;$Q$7,"",IF(MAX($C350:$AG350)&lt;$Q$7,"",$Q$7))</f>
        <v>0</v>
      </c>
      <c r="BI351" s="18">
        <f>IF($C350&gt;$T$7,"",IF(MAX($C350:$AG350)&lt;$T$7,"",$T$7))</f>
        <v>0</v>
      </c>
      <c r="BJ351" s="18">
        <f>IF($C350&gt;$W$7,"",IF(MAX($C350:$AG350)&lt;$W$7,"",$W$7))</f>
        <v>0</v>
      </c>
      <c r="BK351" s="18">
        <f>IF($C350&gt;$Z$7,"",IF(MAX($C350:$AG350)&lt;$Z$7,"",$Z$7))</f>
        <v>0</v>
      </c>
      <c r="BL351" s="18">
        <f>IF($C350&gt;$AC$7,"",IF(MAX($C350:$AG350)&lt;$AC$7,"",$AC$7))</f>
        <v>0</v>
      </c>
      <c r="BM351" s="18">
        <f>IF($C350&gt;$AF$7,"",IF(MAX($C350:$AG350)&lt;$AF$7,"",$AF$7))</f>
        <v>0</v>
      </c>
      <c r="BN351" s="18">
        <f>IF($C350&gt;$E$8,"",IF(MAX($C350:$AG350)&lt;$E$8,"",$E$8))</f>
        <v>0</v>
      </c>
      <c r="BO351" s="18">
        <f>IF($C350&gt;$H$8,"",IF(MAX($C350:$AG350)&lt;$H$8,"",$H$8))</f>
        <v>0</v>
      </c>
      <c r="BP351" s="18">
        <f>IF($C350&gt;$K$8,"",IF(MAX($C350:$AG350)&lt;$K$8,"",$K$8))</f>
        <v>0</v>
      </c>
      <c r="BQ351" s="18">
        <f>IF($C350&gt;$N$8,"",IF(MAX($C350:$AG350)&lt;$N$8,"",$N$8))</f>
        <v>0</v>
      </c>
      <c r="BR351" s="18">
        <f>IF($C350&gt;$Q$8,"",IF(MAX($C350:$AG350)&lt;$Q$8,"",$Q$8))</f>
        <v>0</v>
      </c>
      <c r="BS351" s="18">
        <f>IF($C350&gt;$T$8,"",IF(MAX($C350:$AG350)&lt;$T$8,"",$T$8))</f>
        <v>0</v>
      </c>
      <c r="BT351" s="18">
        <f>IF($C350&gt;$W$8,"",IF(MAX($C350:$AG350)&lt;$W$8,"",$W$8))</f>
        <v>0</v>
      </c>
      <c r="BU351" s="18">
        <f>IF($C350&gt;$Z$8,"",IF(MAX($C350:$AG350)&lt;$Z$8,"",$Z$8))</f>
        <v>0</v>
      </c>
      <c r="BV351" s="18">
        <f>IF($C350&gt;$AC$8,"",IF(MAX($C350:$AG350)&lt;$AC$8,"",$AC$8))</f>
        <v>0</v>
      </c>
      <c r="BW351" s="18">
        <f>IF($C350&gt;$AF$8,"",IF(MAX($C350:$AG350)&lt;$AF$8,"",$AF$8))</f>
        <v>0</v>
      </c>
      <c r="BX351" s="18">
        <f>IF($C350&gt;$E$9,"",IF(MAX($C350:$AG350)&lt;$E$9,"",$E$9))</f>
        <v>0</v>
      </c>
      <c r="BY351" s="18">
        <f>IF($C350&gt;$H$9,"",IF(MAX($C350:$AG350)&lt;$H$9,"",$H$9))</f>
        <v>0</v>
      </c>
      <c r="BZ351" s="18">
        <f>IF($C350&gt;$K$9,"",IF(MAX($C350:$AG350)&lt;$K$9,"",$K$9))</f>
        <v>0</v>
      </c>
      <c r="CA351" s="18">
        <f>IF($C350&gt;$N$9,"",IF(MAX($C350:$AG350)&lt;$N$9,"",$N$9))</f>
        <v>0</v>
      </c>
      <c r="CB351" s="18">
        <f>IF($C350&gt;$Q$9,"",IF(MAX($C350:$AG350)&lt;$Q$9,"",$Q$9))</f>
        <v>0</v>
      </c>
      <c r="CC351" s="18">
        <f>IF($C350&gt;$T$9,"",IF(MAX($C350:$AG350)&lt;$T$9,"",$T$9))</f>
        <v>0</v>
      </c>
      <c r="CD351" s="18">
        <f>IF($C350&gt;$W$9,"",IF(MAX($C350:$AG350)&lt;$W$9,"",$W$9))</f>
        <v>0</v>
      </c>
      <c r="CE351" s="18">
        <f>IF($C350&gt;$Z$9,"",IF(MAX($C350:$AG350)&lt;$Z$9,"",$Z$9))</f>
        <v>0</v>
      </c>
      <c r="CF351" s="18">
        <f>IF($C350&gt;$AC$9,"",IF(MAX($C350:$AG350)&lt;$AC$9,"",$AC$9))</f>
        <v>0</v>
      </c>
      <c r="CG351" s="18">
        <f>IF($C350&gt;$AF$9,"",IF(MAX($C350:$AG350)&lt;$AF$9,"",$AF$9))</f>
        <v>0</v>
      </c>
      <c r="CH351" s="18">
        <f>IF($C350&gt;$E$10,"",IF(MAX($C350:$AG350)&lt;$E$10,"",$E$10))</f>
        <v>0</v>
      </c>
      <c r="CI351" s="18">
        <f>IF($C350&gt;$H$10,"",IF(MAX($C350:$AG350)&lt;$H$10,"",$H$10))</f>
        <v>0</v>
      </c>
      <c r="CJ351" s="18">
        <f>IF($C350&gt;$K$10,"",IF(MAX($C350:$AG350)&lt;$K$10,"",$K$10))</f>
        <v>0</v>
      </c>
      <c r="CK351" s="18">
        <f>IF($C350&gt;$N$10,"",IF(MAX($C350:$AG350)&lt;$N$10,"",$N$10))</f>
        <v>0</v>
      </c>
      <c r="CL351" s="18">
        <f>IF($C350&gt;$Q$10,"",IF(MAX($C350:$AG350)&lt;$Q$10,"",$Q$10))</f>
        <v>0</v>
      </c>
      <c r="CM351" s="18">
        <f>IF($C350&gt;$T$10,"",IF(MAX($C350:$AG350)&lt;$T$10,"",$T$10))</f>
        <v>0</v>
      </c>
      <c r="CN351" s="18">
        <f>IF($C350&gt;$W$10,"",IF(MAX($C350:$AG350)&lt;$W$10,"",$W$10))</f>
        <v>0</v>
      </c>
      <c r="CO351" s="18">
        <f>IF($C350&gt;$Z$10,"",IF(MAX($C350:$AG350)&lt;$Z$10,"",$Z$10))</f>
        <v>0</v>
      </c>
      <c r="CP351" s="18">
        <f>IF($C350&gt;$AC$10,"",IF(MAX($C350:$AG350)&lt;$AC$10,"",$AC$10))</f>
        <v>0</v>
      </c>
      <c r="CQ351" s="19">
        <f>IF($C350&gt;$AF$10,"",IF(MAX($C350:$AG350)&lt;$AF$10,"",$AF$10))</f>
        <v>0</v>
      </c>
    </row>
    <row r="352" spans="1:95" ht="19.5" customHeight="1">
      <c r="A352" s="134" t="s">
        <v>7</v>
      </c>
      <c r="B352" s="135"/>
      <c r="C352" s="20" t="str">
        <f t="shared" ref="C352:AG352" si="675">IF(C350="","",IF($D$5&lt;=C350,IF($L$5&gt;=C350,IF(COUNT(MATCH(C350,$AT351:$CQ351,0))&gt;0,"","○"),""),""))</f>
        <v/>
      </c>
      <c r="D352" s="20" t="str">
        <f t="shared" si="675"/>
        <v/>
      </c>
      <c r="E352" s="20" t="str">
        <f t="shared" si="675"/>
        <v/>
      </c>
      <c r="F352" s="20" t="str">
        <f t="shared" si="675"/>
        <v/>
      </c>
      <c r="G352" s="20" t="str">
        <f t="shared" si="675"/>
        <v/>
      </c>
      <c r="H352" s="20" t="str">
        <f t="shared" si="675"/>
        <v/>
      </c>
      <c r="I352" s="20" t="str">
        <f t="shared" si="675"/>
        <v/>
      </c>
      <c r="J352" s="20" t="str">
        <f t="shared" si="675"/>
        <v/>
      </c>
      <c r="K352" s="20" t="str">
        <f t="shared" si="675"/>
        <v/>
      </c>
      <c r="L352" s="20" t="str">
        <f t="shared" si="675"/>
        <v/>
      </c>
      <c r="M352" s="20" t="str">
        <f t="shared" si="675"/>
        <v/>
      </c>
      <c r="N352" s="20" t="str">
        <f t="shared" si="675"/>
        <v/>
      </c>
      <c r="O352" s="20" t="str">
        <f t="shared" si="675"/>
        <v/>
      </c>
      <c r="P352" s="20" t="str">
        <f t="shared" si="675"/>
        <v/>
      </c>
      <c r="Q352" s="20" t="str">
        <f t="shared" si="675"/>
        <v/>
      </c>
      <c r="R352" s="20" t="str">
        <f t="shared" si="675"/>
        <v/>
      </c>
      <c r="S352" s="20" t="str">
        <f t="shared" si="675"/>
        <v/>
      </c>
      <c r="T352" s="20" t="str">
        <f t="shared" si="675"/>
        <v/>
      </c>
      <c r="U352" s="20" t="str">
        <f t="shared" si="675"/>
        <v/>
      </c>
      <c r="V352" s="20" t="str">
        <f t="shared" si="675"/>
        <v/>
      </c>
      <c r="W352" s="20" t="str">
        <f t="shared" si="675"/>
        <v/>
      </c>
      <c r="X352" s="20" t="str">
        <f t="shared" si="675"/>
        <v/>
      </c>
      <c r="Y352" s="20" t="str">
        <f t="shared" si="675"/>
        <v/>
      </c>
      <c r="Z352" s="20" t="str">
        <f t="shared" si="675"/>
        <v/>
      </c>
      <c r="AA352" s="20" t="str">
        <f t="shared" si="675"/>
        <v/>
      </c>
      <c r="AB352" s="20" t="str">
        <f t="shared" si="675"/>
        <v/>
      </c>
      <c r="AC352" s="20" t="str">
        <f t="shared" si="675"/>
        <v/>
      </c>
      <c r="AD352" s="20" t="str">
        <f t="shared" si="675"/>
        <v/>
      </c>
      <c r="AE352" s="20" t="str">
        <f t="shared" si="675"/>
        <v/>
      </c>
      <c r="AF352" s="20" t="str">
        <f t="shared" si="675"/>
        <v/>
      </c>
      <c r="AG352" s="20" t="str">
        <f t="shared" si="675"/>
        <v/>
      </c>
      <c r="AH352" s="20">
        <f>COUNTIF(C352:AG352,"○")</f>
        <v>0</v>
      </c>
      <c r="AJ352" s="6">
        <f>$AH352</f>
        <v>0</v>
      </c>
      <c r="AK352" s="21"/>
      <c r="AQ352" s="6">
        <f>COUNTIFS(C352:AG352,"○",C351:AG351,$AQ$6)</f>
        <v>0</v>
      </c>
      <c r="AR352" s="6" t="str">
        <f>IF(AH352=0,"",IF(SUM(AQ350:AQ352)/AJ352&lt;0.285,SUM(AQ350:AQ352)/AJ352*AJ352,ROUNDUP(AH352*0.285,0)))</f>
        <v/>
      </c>
      <c r="BY352" s="22"/>
      <c r="BZ352" s="22"/>
    </row>
    <row r="353" spans="1:95" ht="19.5" customHeight="1">
      <c r="A353" s="36" t="s">
        <v>29</v>
      </c>
      <c r="B353" s="20" t="s">
        <v>8</v>
      </c>
      <c r="C353" s="23" t="str">
        <f t="shared" ref="C353:AG353" si="676">IF(C352="","",IF(C351=$AE349,"○",IF(C351=$AF349,"○",IF(C351=$AG349,"○",""))))</f>
        <v/>
      </c>
      <c r="D353" s="23" t="str">
        <f t="shared" si="676"/>
        <v/>
      </c>
      <c r="E353" s="23" t="str">
        <f t="shared" si="676"/>
        <v/>
      </c>
      <c r="F353" s="23" t="str">
        <f t="shared" si="676"/>
        <v/>
      </c>
      <c r="G353" s="23" t="str">
        <f t="shared" si="676"/>
        <v/>
      </c>
      <c r="H353" s="23" t="str">
        <f t="shared" si="676"/>
        <v/>
      </c>
      <c r="I353" s="23" t="str">
        <f t="shared" si="676"/>
        <v/>
      </c>
      <c r="J353" s="23" t="str">
        <f t="shared" si="676"/>
        <v/>
      </c>
      <c r="K353" s="23" t="str">
        <f t="shared" si="676"/>
        <v/>
      </c>
      <c r="L353" s="23" t="str">
        <f t="shared" si="676"/>
        <v/>
      </c>
      <c r="M353" s="23" t="str">
        <f t="shared" si="676"/>
        <v/>
      </c>
      <c r="N353" s="23" t="str">
        <f t="shared" si="676"/>
        <v/>
      </c>
      <c r="O353" s="23" t="str">
        <f t="shared" si="676"/>
        <v/>
      </c>
      <c r="P353" s="23" t="str">
        <f t="shared" si="676"/>
        <v/>
      </c>
      <c r="Q353" s="23" t="str">
        <f t="shared" si="676"/>
        <v/>
      </c>
      <c r="R353" s="23" t="str">
        <f t="shared" si="676"/>
        <v/>
      </c>
      <c r="S353" s="23" t="str">
        <f t="shared" si="676"/>
        <v/>
      </c>
      <c r="T353" s="23" t="str">
        <f t="shared" si="676"/>
        <v/>
      </c>
      <c r="U353" s="23" t="str">
        <f t="shared" si="676"/>
        <v/>
      </c>
      <c r="V353" s="23" t="str">
        <f t="shared" si="676"/>
        <v/>
      </c>
      <c r="W353" s="23" t="str">
        <f t="shared" si="676"/>
        <v/>
      </c>
      <c r="X353" s="23" t="str">
        <f t="shared" si="676"/>
        <v/>
      </c>
      <c r="Y353" s="23" t="str">
        <f t="shared" si="676"/>
        <v/>
      </c>
      <c r="Z353" s="23" t="str">
        <f t="shared" si="676"/>
        <v/>
      </c>
      <c r="AA353" s="23" t="str">
        <f t="shared" si="676"/>
        <v/>
      </c>
      <c r="AB353" s="23" t="str">
        <f t="shared" si="676"/>
        <v/>
      </c>
      <c r="AC353" s="23" t="str">
        <f t="shared" si="676"/>
        <v/>
      </c>
      <c r="AD353" s="23" t="str">
        <f t="shared" si="676"/>
        <v/>
      </c>
      <c r="AE353" s="23" t="str">
        <f t="shared" si="676"/>
        <v/>
      </c>
      <c r="AF353" s="23" t="str">
        <f t="shared" si="676"/>
        <v/>
      </c>
      <c r="AG353" s="23" t="str">
        <f t="shared" si="676"/>
        <v/>
      </c>
      <c r="AH353" s="20">
        <f t="shared" ref="AH353" si="677">COUNTIF(C353:AG353,"○")</f>
        <v>0</v>
      </c>
      <c r="AK353" s="6">
        <f>$AH353</f>
        <v>0</v>
      </c>
      <c r="AU353" s="30" t="str">
        <f>IF($AE$3&lt;A349,"",A349)</f>
        <v/>
      </c>
      <c r="AV353" s="30" t="str">
        <f t="shared" ref="AV353:BZ353" si="678">IF($AE$3&lt;=C350,"",IF(MONTH(C350+1)=MONTH(C350),(C350+1),""))</f>
        <v/>
      </c>
      <c r="AW353" s="30" t="str">
        <f t="shared" si="678"/>
        <v/>
      </c>
      <c r="AX353" s="30" t="str">
        <f t="shared" si="678"/>
        <v/>
      </c>
      <c r="AY353" s="30" t="str">
        <f t="shared" si="678"/>
        <v/>
      </c>
      <c r="AZ353" s="30" t="str">
        <f t="shared" si="678"/>
        <v/>
      </c>
      <c r="BA353" s="30" t="str">
        <f t="shared" si="678"/>
        <v/>
      </c>
      <c r="BB353" s="30" t="str">
        <f t="shared" si="678"/>
        <v/>
      </c>
      <c r="BC353" s="30" t="str">
        <f t="shared" si="678"/>
        <v/>
      </c>
      <c r="BD353" s="30" t="str">
        <f t="shared" si="678"/>
        <v/>
      </c>
      <c r="BE353" s="30" t="str">
        <f t="shared" si="678"/>
        <v/>
      </c>
      <c r="BF353" s="30" t="str">
        <f t="shared" si="678"/>
        <v/>
      </c>
      <c r="BG353" s="30" t="str">
        <f t="shared" si="678"/>
        <v/>
      </c>
      <c r="BH353" s="30" t="str">
        <f t="shared" si="678"/>
        <v/>
      </c>
      <c r="BI353" s="30" t="str">
        <f t="shared" si="678"/>
        <v/>
      </c>
      <c r="BJ353" s="30" t="str">
        <f t="shared" si="678"/>
        <v/>
      </c>
      <c r="BK353" s="30" t="str">
        <f t="shared" si="678"/>
        <v/>
      </c>
      <c r="BL353" s="30" t="str">
        <f t="shared" si="678"/>
        <v/>
      </c>
      <c r="BM353" s="30" t="str">
        <f t="shared" si="678"/>
        <v/>
      </c>
      <c r="BN353" s="30" t="str">
        <f t="shared" si="678"/>
        <v/>
      </c>
      <c r="BO353" s="30" t="str">
        <f t="shared" si="678"/>
        <v/>
      </c>
      <c r="BP353" s="30" t="str">
        <f t="shared" si="678"/>
        <v/>
      </c>
      <c r="BQ353" s="30" t="str">
        <f t="shared" si="678"/>
        <v/>
      </c>
      <c r="BR353" s="30" t="str">
        <f t="shared" si="678"/>
        <v/>
      </c>
      <c r="BS353" s="30" t="str">
        <f t="shared" si="678"/>
        <v/>
      </c>
      <c r="BT353" s="30" t="str">
        <f t="shared" si="678"/>
        <v/>
      </c>
      <c r="BU353" s="30" t="str">
        <f t="shared" si="678"/>
        <v/>
      </c>
      <c r="BV353" s="30" t="str">
        <f t="shared" si="678"/>
        <v/>
      </c>
      <c r="BW353" s="30" t="str">
        <f t="shared" si="678"/>
        <v/>
      </c>
      <c r="BX353" s="30" t="str">
        <f t="shared" si="678"/>
        <v/>
      </c>
      <c r="BY353" s="30" t="str">
        <f t="shared" si="678"/>
        <v/>
      </c>
      <c r="BZ353" s="30" t="str">
        <f t="shared" si="678"/>
        <v/>
      </c>
    </row>
    <row r="354" spans="1:95" ht="19.5" customHeight="1">
      <c r="A354" s="136"/>
      <c r="B354" s="20" t="s">
        <v>9</v>
      </c>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0">
        <f>AH353+COUNTIF(C354:AG354,"○")-COUNTIF(C354:AG354,"✕")</f>
        <v>0</v>
      </c>
      <c r="AL354" s="6">
        <f>$AH354</f>
        <v>0</v>
      </c>
      <c r="AN354" s="6">
        <f>COUNTIF(C354:AG354,"○")</f>
        <v>0</v>
      </c>
      <c r="AO354" s="6">
        <f>COUNTIF(C354:AG354,"✕")</f>
        <v>0</v>
      </c>
      <c r="AU354" s="1" t="str">
        <f t="shared" ref="AU354:BY354" si="679">IF($AF$2="○",IF(C353="○",IF(C354="","○",IF(C354="○","確認","")),IF(C354="○","○",IF(C353="○","",IF(C354="✕","確認","")))),IF(C353="○",IF(C354="","",IF(C354="○","確認","")),IF(C353="○","",IF(C354="✕","確認",""))))</f>
        <v/>
      </c>
      <c r="AV354" s="1" t="str">
        <f t="shared" si="679"/>
        <v/>
      </c>
      <c r="AW354" s="1" t="str">
        <f t="shared" si="679"/>
        <v/>
      </c>
      <c r="AX354" s="1" t="str">
        <f t="shared" si="679"/>
        <v/>
      </c>
      <c r="AY354" s="1" t="str">
        <f t="shared" si="679"/>
        <v/>
      </c>
      <c r="AZ354" s="1" t="str">
        <f t="shared" si="679"/>
        <v/>
      </c>
      <c r="BA354" s="1" t="str">
        <f t="shared" si="679"/>
        <v/>
      </c>
      <c r="BB354" s="1" t="str">
        <f t="shared" si="679"/>
        <v/>
      </c>
      <c r="BC354" s="1" t="str">
        <f t="shared" si="679"/>
        <v/>
      </c>
      <c r="BD354" s="1" t="str">
        <f t="shared" si="679"/>
        <v/>
      </c>
      <c r="BE354" s="1" t="str">
        <f t="shared" si="679"/>
        <v/>
      </c>
      <c r="BF354" s="1" t="str">
        <f t="shared" si="679"/>
        <v/>
      </c>
      <c r="BG354" s="1" t="str">
        <f t="shared" si="679"/>
        <v/>
      </c>
      <c r="BH354" s="1" t="str">
        <f t="shared" si="679"/>
        <v/>
      </c>
      <c r="BI354" s="1" t="str">
        <f t="shared" si="679"/>
        <v/>
      </c>
      <c r="BJ354" s="1" t="str">
        <f t="shared" si="679"/>
        <v/>
      </c>
      <c r="BK354" s="1" t="str">
        <f t="shared" si="679"/>
        <v/>
      </c>
      <c r="BL354" s="1" t="str">
        <f t="shared" si="679"/>
        <v/>
      </c>
      <c r="BM354" s="1" t="str">
        <f t="shared" si="679"/>
        <v/>
      </c>
      <c r="BN354" s="1" t="str">
        <f t="shared" si="679"/>
        <v/>
      </c>
      <c r="BO354" s="1" t="str">
        <f t="shared" si="679"/>
        <v/>
      </c>
      <c r="BP354" s="1" t="str">
        <f t="shared" si="679"/>
        <v/>
      </c>
      <c r="BQ354" s="1" t="str">
        <f t="shared" si="679"/>
        <v/>
      </c>
      <c r="BR354" s="1" t="str">
        <f t="shared" si="679"/>
        <v/>
      </c>
      <c r="BS354" s="1" t="str">
        <f t="shared" si="679"/>
        <v/>
      </c>
      <c r="BT354" s="1" t="str">
        <f t="shared" si="679"/>
        <v/>
      </c>
      <c r="BU354" s="1" t="str">
        <f t="shared" si="679"/>
        <v/>
      </c>
      <c r="BV354" s="1" t="str">
        <f t="shared" si="679"/>
        <v/>
      </c>
      <c r="BW354" s="1" t="str">
        <f t="shared" si="679"/>
        <v/>
      </c>
      <c r="BX354" s="1" t="str">
        <f t="shared" si="679"/>
        <v/>
      </c>
      <c r="BY354" s="1" t="str">
        <f t="shared" si="679"/>
        <v/>
      </c>
    </row>
    <row r="355" spans="1:95" ht="19.5" customHeight="1">
      <c r="A355" s="137"/>
      <c r="B355" s="20" t="s">
        <v>2</v>
      </c>
      <c r="C355" s="23" t="str">
        <f t="shared" ref="C355:AG355" si="680">IF($AF$2="○",IF(C353="○",IF(C354="","○",IF(C354="○","確認","")),IF(C354="○","○",IF(C353="○","",IF(C354="✕","確認","")))),IF(C353="○",IF(C354="","",IF(C354="○","確認","")),IF(C353="○","",IF(C354="✕","確認",""))))</f>
        <v/>
      </c>
      <c r="D355" s="23" t="str">
        <f t="shared" si="680"/>
        <v/>
      </c>
      <c r="E355" s="23" t="str">
        <f t="shared" si="680"/>
        <v/>
      </c>
      <c r="F355" s="23" t="str">
        <f t="shared" si="680"/>
        <v/>
      </c>
      <c r="G355" s="23" t="str">
        <f t="shared" si="680"/>
        <v/>
      </c>
      <c r="H355" s="23" t="str">
        <f t="shared" si="680"/>
        <v/>
      </c>
      <c r="I355" s="23" t="str">
        <f t="shared" si="680"/>
        <v/>
      </c>
      <c r="J355" s="23" t="str">
        <f t="shared" si="680"/>
        <v/>
      </c>
      <c r="K355" s="23" t="str">
        <f t="shared" si="680"/>
        <v/>
      </c>
      <c r="L355" s="23" t="str">
        <f t="shared" si="680"/>
        <v/>
      </c>
      <c r="M355" s="23" t="str">
        <f t="shared" si="680"/>
        <v/>
      </c>
      <c r="N355" s="23" t="str">
        <f t="shared" si="680"/>
        <v/>
      </c>
      <c r="O355" s="23" t="str">
        <f t="shared" si="680"/>
        <v/>
      </c>
      <c r="P355" s="23" t="str">
        <f t="shared" si="680"/>
        <v/>
      </c>
      <c r="Q355" s="23" t="str">
        <f t="shared" si="680"/>
        <v/>
      </c>
      <c r="R355" s="23" t="str">
        <f t="shared" si="680"/>
        <v/>
      </c>
      <c r="S355" s="23" t="str">
        <f t="shared" si="680"/>
        <v/>
      </c>
      <c r="T355" s="23" t="str">
        <f t="shared" si="680"/>
        <v/>
      </c>
      <c r="U355" s="23" t="str">
        <f t="shared" si="680"/>
        <v/>
      </c>
      <c r="V355" s="23" t="str">
        <f t="shared" si="680"/>
        <v/>
      </c>
      <c r="W355" s="23" t="str">
        <f t="shared" si="680"/>
        <v/>
      </c>
      <c r="X355" s="23" t="str">
        <f t="shared" si="680"/>
        <v/>
      </c>
      <c r="Y355" s="23" t="str">
        <f t="shared" si="680"/>
        <v/>
      </c>
      <c r="Z355" s="23" t="str">
        <f t="shared" si="680"/>
        <v/>
      </c>
      <c r="AA355" s="23" t="str">
        <f t="shared" si="680"/>
        <v/>
      </c>
      <c r="AB355" s="23" t="str">
        <f t="shared" si="680"/>
        <v/>
      </c>
      <c r="AC355" s="23" t="str">
        <f t="shared" si="680"/>
        <v/>
      </c>
      <c r="AD355" s="23" t="str">
        <f t="shared" si="680"/>
        <v/>
      </c>
      <c r="AE355" s="23" t="str">
        <f t="shared" si="680"/>
        <v/>
      </c>
      <c r="AF355" s="23" t="str">
        <f t="shared" si="680"/>
        <v/>
      </c>
      <c r="AG355" s="23" t="str">
        <f t="shared" si="680"/>
        <v/>
      </c>
      <c r="AH355" s="20">
        <f t="shared" ref="AH355" si="681">COUNTIF(C355:AG355,"○")</f>
        <v>0</v>
      </c>
      <c r="AM355" s="6">
        <f>$AH355</f>
        <v>0</v>
      </c>
      <c r="AP355" s="6">
        <f>COUNTIF(C355:AG355,"確認")</f>
        <v>0</v>
      </c>
      <c r="AT355" s="6">
        <f>COUNTIF(AU355:BY355,"確認")</f>
        <v>0</v>
      </c>
      <c r="AU355" s="1" t="str">
        <f t="shared" ref="AU355:BY355" si="682">IF(AU354=C355,"","確認")</f>
        <v/>
      </c>
      <c r="AV355" s="1" t="str">
        <f t="shared" si="682"/>
        <v/>
      </c>
      <c r="AW355" s="1" t="str">
        <f t="shared" si="682"/>
        <v/>
      </c>
      <c r="AX355" s="1" t="str">
        <f t="shared" si="682"/>
        <v/>
      </c>
      <c r="AY355" s="1" t="str">
        <f t="shared" si="682"/>
        <v/>
      </c>
      <c r="AZ355" s="1" t="str">
        <f t="shared" si="682"/>
        <v/>
      </c>
      <c r="BA355" s="1" t="str">
        <f t="shared" si="682"/>
        <v/>
      </c>
      <c r="BB355" s="1" t="str">
        <f t="shared" si="682"/>
        <v/>
      </c>
      <c r="BC355" s="1" t="str">
        <f t="shared" si="682"/>
        <v/>
      </c>
      <c r="BD355" s="1" t="str">
        <f t="shared" si="682"/>
        <v/>
      </c>
      <c r="BE355" s="1" t="str">
        <f t="shared" si="682"/>
        <v/>
      </c>
      <c r="BF355" s="1" t="str">
        <f t="shared" si="682"/>
        <v/>
      </c>
      <c r="BG355" s="1" t="str">
        <f t="shared" si="682"/>
        <v/>
      </c>
      <c r="BH355" s="1" t="str">
        <f t="shared" si="682"/>
        <v/>
      </c>
      <c r="BI355" s="1" t="str">
        <f t="shared" si="682"/>
        <v/>
      </c>
      <c r="BJ355" s="1" t="str">
        <f t="shared" si="682"/>
        <v/>
      </c>
      <c r="BK355" s="1" t="str">
        <f t="shared" si="682"/>
        <v/>
      </c>
      <c r="BL355" s="1" t="str">
        <f t="shared" si="682"/>
        <v/>
      </c>
      <c r="BM355" s="1" t="str">
        <f t="shared" si="682"/>
        <v/>
      </c>
      <c r="BN355" s="1" t="str">
        <f t="shared" si="682"/>
        <v/>
      </c>
      <c r="BO355" s="1" t="str">
        <f t="shared" si="682"/>
        <v/>
      </c>
      <c r="BP355" s="1" t="str">
        <f t="shared" si="682"/>
        <v/>
      </c>
      <c r="BQ355" s="1" t="str">
        <f t="shared" si="682"/>
        <v/>
      </c>
      <c r="BR355" s="1" t="str">
        <f t="shared" si="682"/>
        <v/>
      </c>
      <c r="BS355" s="1" t="str">
        <f t="shared" si="682"/>
        <v/>
      </c>
      <c r="BT355" s="1" t="str">
        <f t="shared" si="682"/>
        <v/>
      </c>
      <c r="BU355" s="1" t="str">
        <f t="shared" si="682"/>
        <v/>
      </c>
      <c r="BV355" s="1" t="str">
        <f t="shared" si="682"/>
        <v/>
      </c>
      <c r="BW355" s="1" t="str">
        <f t="shared" si="682"/>
        <v/>
      </c>
      <c r="BX355" s="1" t="str">
        <f t="shared" si="682"/>
        <v/>
      </c>
      <c r="BY355" s="1" t="str">
        <f t="shared" si="682"/>
        <v/>
      </c>
      <c r="BZ355" s="1" t="str">
        <f t="shared" ref="BZ355" si="683">IF($AF$2="○",IF(AH353="○",IF(AH354="","○",IF(AH354="○","確認","")),IF(AH354="○","○",IF(AH353="○","",IF(AH354="✕","確認","")))),IF(AH353="○",IF(AH354="","",IF(AH354="○","確認","")),IF(AH353="○","",IF(AH354="✕","確認",""))))</f>
        <v/>
      </c>
    </row>
    <row r="356" spans="1:95" ht="19.5" customHeight="1">
      <c r="C356" s="129" t="str">
        <f>IF(AH352=0,"",B353)</f>
        <v/>
      </c>
      <c r="D356" s="129"/>
      <c r="E356" s="130" t="str">
        <f>IF(AH352=0,"","週休２日")</f>
        <v/>
      </c>
      <c r="F356" s="130"/>
      <c r="G356" s="130" t="str">
        <f>IF(AH352=0,"",IF(SUM(AQ350:AQ352)/AJ352&lt;0.285,IF(SUM(AQ350:AQ352)/AJ352&lt;=AH353/AH352,"達成","未達成"),IF(AH353/AJ352&gt;=SUM(AQ350:AQ352)/AJ352,"達成","未達成")))</f>
        <v/>
      </c>
      <c r="H356" s="130"/>
      <c r="I356" s="131" t="str">
        <f>IF(AH352=0,"","現場閉所率")</f>
        <v/>
      </c>
      <c r="J356" s="131"/>
      <c r="K356" s="132" t="str">
        <f>IF(AH352=0,"",IF(AH352=0,0,ROUNDDOWN(AH353/AH352,4)))</f>
        <v/>
      </c>
      <c r="L356" s="132"/>
      <c r="N356" s="129" t="str">
        <f>IF(AH352=0,"",B354)</f>
        <v/>
      </c>
      <c r="O356" s="129"/>
      <c r="P356" s="130" t="str">
        <f>IF(AH352=0,"","週休２日")</f>
        <v/>
      </c>
      <c r="Q356" s="130"/>
      <c r="R356" s="130" t="str">
        <f>IF(AH352=0,"",IF(SUM(AQ350:AQ352)/AJ352&lt;0.285,IF(SUM(AQ350:AQ352)/AJ352&lt;=AH354/AH352,"達成","未達成"),IF(AH354/AJ352&gt;=SUM(AQ350:AQ352)/AJ352,"達成","未達成")))</f>
        <v/>
      </c>
      <c r="S356" s="130"/>
      <c r="T356" s="131" t="str">
        <f>IF(AH352=0,"","現場閉所率")</f>
        <v/>
      </c>
      <c r="U356" s="131"/>
      <c r="V356" s="132" t="str">
        <f>IF(AH352=0,"",IF(AH352=0,0,ROUNDDOWN(AH354/AH352,4)))</f>
        <v/>
      </c>
      <c r="W356" s="132"/>
      <c r="X356" s="25"/>
      <c r="Y356" s="129" t="str">
        <f>IF($AF$2="○",IF(AH352=0,"",B355),"")</f>
        <v/>
      </c>
      <c r="Z356" s="129"/>
      <c r="AA356" s="130" t="str">
        <f>IF($AF$2="○",IF(AH352=0,"","週休２日"),"")</f>
        <v/>
      </c>
      <c r="AB356" s="130"/>
      <c r="AC356" s="130" t="str">
        <f>IF($AF$2="○",IF(AH352=0,"",IF(SUM(AQ350:AQ352)/AJ352&lt;0.285,IF(SUM(AQ350:AQ352)/AJ352&lt;=AH355/AH352,"達成","未達成"),IF(AH355/AJ352&gt;=SUM(AQ350:AQ352)/AJ352,"達成","未達成"))),"")</f>
        <v/>
      </c>
      <c r="AD356" s="130"/>
      <c r="AE356" s="131" t="str">
        <f>IF($AF$2="○",IF(AH352=0,"","現場閉所率"),"")</f>
        <v/>
      </c>
      <c r="AF356" s="131"/>
      <c r="AG356" s="132" t="str">
        <f>IF($AF$2="○",IF(AH352=0,"",IF(AH352=0,0,ROUNDDOWN(AH355/AH352,4))),"")</f>
        <v/>
      </c>
      <c r="AH356" s="132"/>
      <c r="AQ356" s="24" t="str">
        <f>IF($AF$2="○",AC356,R356)</f>
        <v/>
      </c>
      <c r="AR356" s="24"/>
      <c r="AT356" s="1" t="str">
        <f>IF(AH352&lt;=0,"",IF((SUM(AQ350:AQ352)/AJ352)&lt;=AH354/AH352,"達成","未達成"))</f>
        <v/>
      </c>
    </row>
    <row r="357" spans="1:95" ht="19.5" customHeight="1">
      <c r="A357" s="101" t="str">
        <f t="shared" ref="A357" si="684">IF(MAX(C350:AG350)=$AE$3,"",IF(MAX(C350:AG350)=0,"",MAX(C350:AG350)+1))</f>
        <v/>
      </c>
      <c r="B357" s="101"/>
      <c r="S357" s="102" t="str">
        <f>IF(COUNTIF(C363:AG363,"確認")&gt;0,"入力確認",IF(AH360=0,IF(SUM(AH361:AH363)=0,"","入力確認"),IF($AF$2="",IF(COUNTIF(C363:AG363,"○")+COUNTIF(C363:AG363,"✕")=0,"","現場閉所 実績表に切替必要"),IF(AT363=0,"","変更手続き確認"))))</f>
        <v/>
      </c>
      <c r="T357" s="102"/>
      <c r="U357" s="102"/>
      <c r="V357" s="102"/>
      <c r="W357" s="102"/>
      <c r="X357" s="102"/>
      <c r="Y357" s="102"/>
      <c r="Z357" s="102"/>
      <c r="AA357" s="133" t="s">
        <v>30</v>
      </c>
      <c r="AB357" s="133"/>
      <c r="AC357" s="133"/>
      <c r="AD357" s="133"/>
      <c r="AE357" s="29" t="str">
        <f t="shared" ref="AE357" si="685">$AQ$7</f>
        <v>土</v>
      </c>
      <c r="AF357" s="29" t="str">
        <f t="shared" ref="AF357" si="686">$AQ$8</f>
        <v>日</v>
      </c>
      <c r="AG357" s="26">
        <f t="shared" ref="AG357" si="687">$AQ$6</f>
        <v>0</v>
      </c>
      <c r="AL357" s="14"/>
      <c r="AM357" s="14"/>
      <c r="AN357" s="14"/>
      <c r="AO357" s="14"/>
      <c r="AP357" s="14"/>
      <c r="AQ357" s="14"/>
    </row>
    <row r="358" spans="1:95" ht="19.5" customHeight="1">
      <c r="A358" s="105" t="s">
        <v>20</v>
      </c>
      <c r="B358" s="106"/>
      <c r="C358" s="15" t="str">
        <f>IF($AE$3&lt;A357,"",A357)</f>
        <v/>
      </c>
      <c r="D358" s="15" t="str">
        <f t="shared" ref="D358:G358" si="688">IF($AE$3&lt;=C358,"",IF(MONTH(C358+1)=MONTH(C358),(C358+1),""))</f>
        <v/>
      </c>
      <c r="E358" s="15" t="str">
        <f t="shared" si="688"/>
        <v/>
      </c>
      <c r="F358" s="15" t="str">
        <f t="shared" si="688"/>
        <v/>
      </c>
      <c r="G358" s="15" t="str">
        <f t="shared" si="688"/>
        <v/>
      </c>
      <c r="H358" s="15" t="str">
        <f>IF($AE$3&lt;=G358,"",IF(MONTH(G358+1)=MONTH(G358),(G358+1),""))</f>
        <v/>
      </c>
      <c r="I358" s="15" t="str">
        <f t="shared" ref="I358:AG358" si="689">IF($AE$3&lt;=H358,"",IF(MONTH(H358+1)=MONTH(H358),(H358+1),""))</f>
        <v/>
      </c>
      <c r="J358" s="15" t="str">
        <f t="shared" si="689"/>
        <v/>
      </c>
      <c r="K358" s="15" t="str">
        <f t="shared" si="689"/>
        <v/>
      </c>
      <c r="L358" s="15" t="str">
        <f t="shared" si="689"/>
        <v/>
      </c>
      <c r="M358" s="15" t="str">
        <f t="shared" si="689"/>
        <v/>
      </c>
      <c r="N358" s="15" t="str">
        <f t="shared" si="689"/>
        <v/>
      </c>
      <c r="O358" s="15" t="str">
        <f t="shared" si="689"/>
        <v/>
      </c>
      <c r="P358" s="15" t="str">
        <f t="shared" si="689"/>
        <v/>
      </c>
      <c r="Q358" s="15" t="str">
        <f t="shared" si="689"/>
        <v/>
      </c>
      <c r="R358" s="15" t="str">
        <f t="shared" si="689"/>
        <v/>
      </c>
      <c r="S358" s="15" t="str">
        <f t="shared" si="689"/>
        <v/>
      </c>
      <c r="T358" s="15" t="str">
        <f t="shared" si="689"/>
        <v/>
      </c>
      <c r="U358" s="15" t="str">
        <f t="shared" si="689"/>
        <v/>
      </c>
      <c r="V358" s="15" t="str">
        <f t="shared" si="689"/>
        <v/>
      </c>
      <c r="W358" s="15" t="str">
        <f t="shared" si="689"/>
        <v/>
      </c>
      <c r="X358" s="15" t="str">
        <f t="shared" si="689"/>
        <v/>
      </c>
      <c r="Y358" s="15" t="str">
        <f t="shared" si="689"/>
        <v/>
      </c>
      <c r="Z358" s="15" t="str">
        <f t="shared" si="689"/>
        <v/>
      </c>
      <c r="AA358" s="15" t="str">
        <f t="shared" si="689"/>
        <v/>
      </c>
      <c r="AB358" s="15" t="str">
        <f t="shared" si="689"/>
        <v/>
      </c>
      <c r="AC358" s="15" t="str">
        <f t="shared" si="689"/>
        <v/>
      </c>
      <c r="AD358" s="15" t="str">
        <f t="shared" si="689"/>
        <v/>
      </c>
      <c r="AE358" s="15" t="str">
        <f t="shared" si="689"/>
        <v/>
      </c>
      <c r="AF358" s="15" t="str">
        <f t="shared" si="689"/>
        <v/>
      </c>
      <c r="AG358" s="15" t="str">
        <f t="shared" si="689"/>
        <v/>
      </c>
      <c r="AH358" s="107" t="s">
        <v>27</v>
      </c>
      <c r="AK358" s="16"/>
      <c r="AQ358" s="6">
        <f>COUNTIFS(C360:AG360,"○",C359:AG359,$AQ$7)</f>
        <v>0</v>
      </c>
      <c r="AT358" s="6">
        <v>1</v>
      </c>
      <c r="AU358" s="6">
        <v>2</v>
      </c>
      <c r="AV358" s="6">
        <v>3</v>
      </c>
      <c r="AW358" s="6">
        <v>4</v>
      </c>
      <c r="AX358" s="6">
        <v>5</v>
      </c>
      <c r="AY358" s="6">
        <v>6</v>
      </c>
      <c r="AZ358" s="6">
        <v>7</v>
      </c>
      <c r="BA358" s="6">
        <v>8</v>
      </c>
      <c r="BB358" s="6">
        <v>9</v>
      </c>
      <c r="BC358" s="6">
        <v>10</v>
      </c>
      <c r="BD358" s="6">
        <v>11</v>
      </c>
      <c r="BE358" s="6">
        <v>12</v>
      </c>
      <c r="BF358" s="6">
        <v>13</v>
      </c>
      <c r="BG358" s="6">
        <v>14</v>
      </c>
      <c r="BH358" s="6">
        <v>15</v>
      </c>
      <c r="BI358" s="6">
        <v>16</v>
      </c>
      <c r="BJ358" s="6">
        <v>17</v>
      </c>
      <c r="BK358" s="6">
        <v>18</v>
      </c>
      <c r="BL358" s="6">
        <v>19</v>
      </c>
      <c r="BM358" s="6">
        <v>20</v>
      </c>
      <c r="BN358" s="6">
        <v>21</v>
      </c>
      <c r="BO358" s="6">
        <v>22</v>
      </c>
      <c r="BP358" s="6">
        <v>23</v>
      </c>
      <c r="BQ358" s="6">
        <v>24</v>
      </c>
      <c r="BR358" s="6">
        <v>25</v>
      </c>
      <c r="BS358" s="6">
        <v>26</v>
      </c>
      <c r="BT358" s="6">
        <v>27</v>
      </c>
      <c r="BU358" s="6">
        <v>28</v>
      </c>
      <c r="BV358" s="6">
        <v>29</v>
      </c>
      <c r="BW358" s="6">
        <v>30</v>
      </c>
      <c r="BX358" s="6">
        <v>31</v>
      </c>
      <c r="BY358" s="6">
        <v>32</v>
      </c>
      <c r="BZ358" s="6">
        <v>33</v>
      </c>
      <c r="CA358" s="6">
        <v>34</v>
      </c>
      <c r="CB358" s="6">
        <v>35</v>
      </c>
      <c r="CC358" s="6">
        <v>36</v>
      </c>
      <c r="CD358" s="6">
        <v>37</v>
      </c>
      <c r="CE358" s="6">
        <v>38</v>
      </c>
      <c r="CF358" s="6">
        <v>39</v>
      </c>
      <c r="CG358" s="6">
        <v>40</v>
      </c>
      <c r="CH358" s="6">
        <v>41</v>
      </c>
      <c r="CI358" s="6">
        <v>42</v>
      </c>
      <c r="CJ358" s="6">
        <v>43</v>
      </c>
      <c r="CK358" s="6">
        <v>44</v>
      </c>
      <c r="CL358" s="6">
        <v>45</v>
      </c>
      <c r="CM358" s="6">
        <v>46</v>
      </c>
      <c r="CN358" s="6">
        <v>47</v>
      </c>
      <c r="CO358" s="6">
        <v>48</v>
      </c>
      <c r="CP358" s="6">
        <v>49</v>
      </c>
      <c r="CQ358" s="6">
        <v>50</v>
      </c>
    </row>
    <row r="359" spans="1:95" ht="19.5" customHeight="1">
      <c r="A359" s="105" t="s">
        <v>28</v>
      </c>
      <c r="B359" s="106"/>
      <c r="C359" s="15" t="str">
        <f>IF(C358="","",TEXT(C358,"AAA"))</f>
        <v/>
      </c>
      <c r="D359" s="15" t="str">
        <f t="shared" ref="D359:AG359" si="690">IF(D358="","",TEXT(D358,"AAA"))</f>
        <v/>
      </c>
      <c r="E359" s="15" t="str">
        <f t="shared" si="690"/>
        <v/>
      </c>
      <c r="F359" s="15" t="str">
        <f t="shared" si="690"/>
        <v/>
      </c>
      <c r="G359" s="15" t="str">
        <f t="shared" si="690"/>
        <v/>
      </c>
      <c r="H359" s="15" t="str">
        <f t="shared" si="690"/>
        <v/>
      </c>
      <c r="I359" s="15" t="str">
        <f t="shared" si="690"/>
        <v/>
      </c>
      <c r="J359" s="15" t="str">
        <f t="shared" si="690"/>
        <v/>
      </c>
      <c r="K359" s="15" t="str">
        <f t="shared" si="690"/>
        <v/>
      </c>
      <c r="L359" s="15" t="str">
        <f t="shared" si="690"/>
        <v/>
      </c>
      <c r="M359" s="15" t="str">
        <f t="shared" si="690"/>
        <v/>
      </c>
      <c r="N359" s="15" t="str">
        <f t="shared" si="690"/>
        <v/>
      </c>
      <c r="O359" s="15" t="str">
        <f t="shared" si="690"/>
        <v/>
      </c>
      <c r="P359" s="15" t="str">
        <f t="shared" si="690"/>
        <v/>
      </c>
      <c r="Q359" s="15" t="str">
        <f t="shared" si="690"/>
        <v/>
      </c>
      <c r="R359" s="15" t="str">
        <f t="shared" si="690"/>
        <v/>
      </c>
      <c r="S359" s="15" t="str">
        <f t="shared" si="690"/>
        <v/>
      </c>
      <c r="T359" s="15" t="str">
        <f t="shared" si="690"/>
        <v/>
      </c>
      <c r="U359" s="15" t="str">
        <f t="shared" si="690"/>
        <v/>
      </c>
      <c r="V359" s="15" t="str">
        <f t="shared" si="690"/>
        <v/>
      </c>
      <c r="W359" s="15" t="str">
        <f t="shared" si="690"/>
        <v/>
      </c>
      <c r="X359" s="15" t="str">
        <f t="shared" si="690"/>
        <v/>
      </c>
      <c r="Y359" s="15" t="str">
        <f t="shared" si="690"/>
        <v/>
      </c>
      <c r="Z359" s="15" t="str">
        <f t="shared" si="690"/>
        <v/>
      </c>
      <c r="AA359" s="15" t="str">
        <f t="shared" si="690"/>
        <v/>
      </c>
      <c r="AB359" s="15" t="str">
        <f t="shared" si="690"/>
        <v/>
      </c>
      <c r="AC359" s="15" t="str">
        <f t="shared" si="690"/>
        <v/>
      </c>
      <c r="AD359" s="15" t="str">
        <f t="shared" si="690"/>
        <v/>
      </c>
      <c r="AE359" s="15" t="str">
        <f t="shared" si="690"/>
        <v/>
      </c>
      <c r="AF359" s="15" t="str">
        <f t="shared" si="690"/>
        <v/>
      </c>
      <c r="AG359" s="15" t="str">
        <f t="shared" si="690"/>
        <v/>
      </c>
      <c r="AH359" s="108"/>
      <c r="AQ359" s="6">
        <f>COUNTIFS(C360:AG360,"○",C359:AG359,$AQ$8)</f>
        <v>0</v>
      </c>
      <c r="AT359" s="17" t="str">
        <f>IF($C358&gt;$E$6,"",IF(MAX($C358:$AG358)&lt;$E$6,"",$E$6))</f>
        <v/>
      </c>
      <c r="AU359" s="18" t="str">
        <f>IF($C358&gt;$H$6,"",IF(MAX($C358:$AG358)&lt;$H$6,"",$H$6))</f>
        <v/>
      </c>
      <c r="AV359" s="18" t="str">
        <f>IF($C358&gt;$K$6,"",IF(MAX($C358:$AG358)&lt;$K$6,"",$K$6))</f>
        <v/>
      </c>
      <c r="AW359" s="18" t="str">
        <f>IF($C358&gt;$N$6,"",IF(MAX($C358:$AG358)&lt;$N$6,"",$N$6))</f>
        <v/>
      </c>
      <c r="AX359" s="18" t="str">
        <f>IF($C358&gt;$Q$6,"",IF(MAX($C358:$AG358)&lt;$Q$6,"",$Q$6))</f>
        <v/>
      </c>
      <c r="AY359" s="18" t="str">
        <f>IF($C358&gt;$T$6,"",IF(MAX($C358:$AG358)&lt;$T$6,"",$T$6))</f>
        <v/>
      </c>
      <c r="AZ359" s="18" t="str">
        <f>IF($C358&gt;$W$6,"",IF(MAX($C358:$AG358)&lt;$W$6,"",$W$6))</f>
        <v/>
      </c>
      <c r="BA359" s="18" t="str">
        <f>IF($C358&gt;$Z$6,"",IF(MAX($C358:$AG358)&lt;$Z$6,"",$Z$6))</f>
        <v/>
      </c>
      <c r="BB359" s="18" t="str">
        <f>IF($C358&gt;$AC$6,"",IF(MAX($C358:$AG358)&lt;$AC$6,"",$AC$6))</f>
        <v/>
      </c>
      <c r="BC359" s="18">
        <f>IF($C358&gt;$AF$6,"",IF(MAX($C358:$AG358)&lt;$AF$6,"",$AF$6))</f>
        <v>0</v>
      </c>
      <c r="BD359" s="18">
        <f>IF($C358&gt;$E$7,"",IF(MAX($C358:$AG358)&lt;$E$7,"",$E$7))</f>
        <v>0</v>
      </c>
      <c r="BE359" s="18">
        <f>IF($C358&gt;$H$7,"",IF(MAX($C358:$AG358)&lt;$H$7,"",$H$7))</f>
        <v>0</v>
      </c>
      <c r="BF359" s="18">
        <f>IF($C358&gt;$K$7,"",IF(MAX($C358:$AG358)&lt;$K$7,"",$K$7))</f>
        <v>0</v>
      </c>
      <c r="BG359" s="18">
        <f>IF($C358&gt;$N$7,"",IF(MAX($C358:$AG358)&lt;$N$7,"",$N$7))</f>
        <v>0</v>
      </c>
      <c r="BH359" s="18">
        <f>IF($C358&gt;$Q$7,"",IF(MAX($C358:$AG358)&lt;$Q$7,"",$Q$7))</f>
        <v>0</v>
      </c>
      <c r="BI359" s="18">
        <f>IF($C358&gt;$T$7,"",IF(MAX($C358:$AG358)&lt;$T$7,"",$T$7))</f>
        <v>0</v>
      </c>
      <c r="BJ359" s="18">
        <f>IF($C358&gt;$W$7,"",IF(MAX($C358:$AG358)&lt;$W$7,"",$W$7))</f>
        <v>0</v>
      </c>
      <c r="BK359" s="18">
        <f>IF($C358&gt;$Z$7,"",IF(MAX($C358:$AG358)&lt;$Z$7,"",$Z$7))</f>
        <v>0</v>
      </c>
      <c r="BL359" s="18">
        <f>IF($C358&gt;$AC$7,"",IF(MAX($C358:$AG358)&lt;$AC$7,"",$AC$7))</f>
        <v>0</v>
      </c>
      <c r="BM359" s="18">
        <f>IF($C358&gt;$AF$7,"",IF(MAX($C358:$AG358)&lt;$AF$7,"",$AF$7))</f>
        <v>0</v>
      </c>
      <c r="BN359" s="18">
        <f>IF($C358&gt;$E$8,"",IF(MAX($C358:$AG358)&lt;$E$8,"",$E$8))</f>
        <v>0</v>
      </c>
      <c r="BO359" s="18">
        <f>IF($C358&gt;$H$8,"",IF(MAX($C358:$AG358)&lt;$H$8,"",$H$8))</f>
        <v>0</v>
      </c>
      <c r="BP359" s="18">
        <f>IF($C358&gt;$K$8,"",IF(MAX($C358:$AG358)&lt;$K$8,"",$K$8))</f>
        <v>0</v>
      </c>
      <c r="BQ359" s="18">
        <f>IF($C358&gt;$N$8,"",IF(MAX($C358:$AG358)&lt;$N$8,"",$N$8))</f>
        <v>0</v>
      </c>
      <c r="BR359" s="18">
        <f>IF($C358&gt;$Q$8,"",IF(MAX($C358:$AG358)&lt;$Q$8,"",$Q$8))</f>
        <v>0</v>
      </c>
      <c r="BS359" s="18">
        <f>IF($C358&gt;$T$8,"",IF(MAX($C358:$AG358)&lt;$T$8,"",$T$8))</f>
        <v>0</v>
      </c>
      <c r="BT359" s="18">
        <f>IF($C358&gt;$W$8,"",IF(MAX($C358:$AG358)&lt;$W$8,"",$W$8))</f>
        <v>0</v>
      </c>
      <c r="BU359" s="18">
        <f>IF($C358&gt;$Z$8,"",IF(MAX($C358:$AG358)&lt;$Z$8,"",$Z$8))</f>
        <v>0</v>
      </c>
      <c r="BV359" s="18">
        <f>IF($C358&gt;$AC$8,"",IF(MAX($C358:$AG358)&lt;$AC$8,"",$AC$8))</f>
        <v>0</v>
      </c>
      <c r="BW359" s="18">
        <f>IF($C358&gt;$AF$8,"",IF(MAX($C358:$AG358)&lt;$AF$8,"",$AF$8))</f>
        <v>0</v>
      </c>
      <c r="BX359" s="18">
        <f>IF($C358&gt;$E$9,"",IF(MAX($C358:$AG358)&lt;$E$9,"",$E$9))</f>
        <v>0</v>
      </c>
      <c r="BY359" s="18">
        <f>IF($C358&gt;$H$9,"",IF(MAX($C358:$AG358)&lt;$H$9,"",$H$9))</f>
        <v>0</v>
      </c>
      <c r="BZ359" s="18">
        <f>IF($C358&gt;$K$9,"",IF(MAX($C358:$AG358)&lt;$K$9,"",$K$9))</f>
        <v>0</v>
      </c>
      <c r="CA359" s="18">
        <f>IF($C358&gt;$N$9,"",IF(MAX($C358:$AG358)&lt;$N$9,"",$N$9))</f>
        <v>0</v>
      </c>
      <c r="CB359" s="18">
        <f>IF($C358&gt;$Q$9,"",IF(MAX($C358:$AG358)&lt;$Q$9,"",$Q$9))</f>
        <v>0</v>
      </c>
      <c r="CC359" s="18">
        <f>IF($C358&gt;$T$9,"",IF(MAX($C358:$AG358)&lt;$T$9,"",$T$9))</f>
        <v>0</v>
      </c>
      <c r="CD359" s="18">
        <f>IF($C358&gt;$W$9,"",IF(MAX($C358:$AG358)&lt;$W$9,"",$W$9))</f>
        <v>0</v>
      </c>
      <c r="CE359" s="18">
        <f>IF($C358&gt;$Z$9,"",IF(MAX($C358:$AG358)&lt;$Z$9,"",$Z$9))</f>
        <v>0</v>
      </c>
      <c r="CF359" s="18">
        <f>IF($C358&gt;$AC$9,"",IF(MAX($C358:$AG358)&lt;$AC$9,"",$AC$9))</f>
        <v>0</v>
      </c>
      <c r="CG359" s="18">
        <f>IF($C358&gt;$AF$9,"",IF(MAX($C358:$AG358)&lt;$AF$9,"",$AF$9))</f>
        <v>0</v>
      </c>
      <c r="CH359" s="18">
        <f>IF($C358&gt;$E$10,"",IF(MAX($C358:$AG358)&lt;$E$10,"",$E$10))</f>
        <v>0</v>
      </c>
      <c r="CI359" s="18">
        <f>IF($C358&gt;$H$10,"",IF(MAX($C358:$AG358)&lt;$H$10,"",$H$10))</f>
        <v>0</v>
      </c>
      <c r="CJ359" s="18">
        <f>IF($C358&gt;$K$10,"",IF(MAX($C358:$AG358)&lt;$K$10,"",$K$10))</f>
        <v>0</v>
      </c>
      <c r="CK359" s="18">
        <f>IF($C358&gt;$N$10,"",IF(MAX($C358:$AG358)&lt;$N$10,"",$N$10))</f>
        <v>0</v>
      </c>
      <c r="CL359" s="18">
        <f>IF($C358&gt;$Q$10,"",IF(MAX($C358:$AG358)&lt;$Q$10,"",$Q$10))</f>
        <v>0</v>
      </c>
      <c r="CM359" s="18">
        <f>IF($C358&gt;$T$10,"",IF(MAX($C358:$AG358)&lt;$T$10,"",$T$10))</f>
        <v>0</v>
      </c>
      <c r="CN359" s="18">
        <f>IF($C358&gt;$W$10,"",IF(MAX($C358:$AG358)&lt;$W$10,"",$W$10))</f>
        <v>0</v>
      </c>
      <c r="CO359" s="18">
        <f>IF($C358&gt;$Z$10,"",IF(MAX($C358:$AG358)&lt;$Z$10,"",$Z$10))</f>
        <v>0</v>
      </c>
      <c r="CP359" s="18">
        <f>IF($C358&gt;$AC$10,"",IF(MAX($C358:$AG358)&lt;$AC$10,"",$AC$10))</f>
        <v>0</v>
      </c>
      <c r="CQ359" s="19">
        <f>IF($C358&gt;$AF$10,"",IF(MAX($C358:$AG358)&lt;$AF$10,"",$AF$10))</f>
        <v>0</v>
      </c>
    </row>
    <row r="360" spans="1:95" ht="19.5" customHeight="1">
      <c r="A360" s="134" t="s">
        <v>7</v>
      </c>
      <c r="B360" s="135"/>
      <c r="C360" s="20" t="str">
        <f t="shared" ref="C360:AG360" si="691">IF(C358="","",IF($D$5&lt;=C358,IF($L$5&gt;=C358,IF(COUNT(MATCH(C358,$AT359:$CQ359,0))&gt;0,"","○"),""),""))</f>
        <v/>
      </c>
      <c r="D360" s="20" t="str">
        <f t="shared" si="691"/>
        <v/>
      </c>
      <c r="E360" s="20" t="str">
        <f t="shared" si="691"/>
        <v/>
      </c>
      <c r="F360" s="20" t="str">
        <f t="shared" si="691"/>
        <v/>
      </c>
      <c r="G360" s="20" t="str">
        <f t="shared" si="691"/>
        <v/>
      </c>
      <c r="H360" s="20" t="str">
        <f t="shared" si="691"/>
        <v/>
      </c>
      <c r="I360" s="20" t="str">
        <f t="shared" si="691"/>
        <v/>
      </c>
      <c r="J360" s="20" t="str">
        <f t="shared" si="691"/>
        <v/>
      </c>
      <c r="K360" s="20" t="str">
        <f t="shared" si="691"/>
        <v/>
      </c>
      <c r="L360" s="20" t="str">
        <f t="shared" si="691"/>
        <v/>
      </c>
      <c r="M360" s="20" t="str">
        <f t="shared" si="691"/>
        <v/>
      </c>
      <c r="N360" s="20" t="str">
        <f t="shared" si="691"/>
        <v/>
      </c>
      <c r="O360" s="20" t="str">
        <f t="shared" si="691"/>
        <v/>
      </c>
      <c r="P360" s="20" t="str">
        <f t="shared" si="691"/>
        <v/>
      </c>
      <c r="Q360" s="20" t="str">
        <f t="shared" si="691"/>
        <v/>
      </c>
      <c r="R360" s="20" t="str">
        <f t="shared" si="691"/>
        <v/>
      </c>
      <c r="S360" s="20" t="str">
        <f t="shared" si="691"/>
        <v/>
      </c>
      <c r="T360" s="20" t="str">
        <f t="shared" si="691"/>
        <v/>
      </c>
      <c r="U360" s="20" t="str">
        <f t="shared" si="691"/>
        <v/>
      </c>
      <c r="V360" s="20" t="str">
        <f t="shared" si="691"/>
        <v/>
      </c>
      <c r="W360" s="20" t="str">
        <f t="shared" si="691"/>
        <v/>
      </c>
      <c r="X360" s="20" t="str">
        <f t="shared" si="691"/>
        <v/>
      </c>
      <c r="Y360" s="20" t="str">
        <f t="shared" si="691"/>
        <v/>
      </c>
      <c r="Z360" s="20" t="str">
        <f t="shared" si="691"/>
        <v/>
      </c>
      <c r="AA360" s="20" t="str">
        <f t="shared" si="691"/>
        <v/>
      </c>
      <c r="AB360" s="20" t="str">
        <f t="shared" si="691"/>
        <v/>
      </c>
      <c r="AC360" s="20" t="str">
        <f t="shared" si="691"/>
        <v/>
      </c>
      <c r="AD360" s="20" t="str">
        <f t="shared" si="691"/>
        <v/>
      </c>
      <c r="AE360" s="20" t="str">
        <f t="shared" si="691"/>
        <v/>
      </c>
      <c r="AF360" s="20" t="str">
        <f t="shared" si="691"/>
        <v/>
      </c>
      <c r="AG360" s="20" t="str">
        <f t="shared" si="691"/>
        <v/>
      </c>
      <c r="AH360" s="20">
        <f>COUNTIF(C360:AG360,"○")</f>
        <v>0</v>
      </c>
      <c r="AJ360" s="6">
        <f>$AH360</f>
        <v>0</v>
      </c>
      <c r="AK360" s="21"/>
      <c r="AQ360" s="6">
        <f>COUNTIFS(C360:AG360,"○",C359:AG359,$AQ$6)</f>
        <v>0</v>
      </c>
      <c r="AR360" s="6" t="str">
        <f>IF(AH360=0,"",IF(SUM(AQ358:AQ360)/AJ360&lt;0.285,SUM(AQ358:AQ360)/AJ360*AJ360,ROUNDUP(AH360*0.285,0)))</f>
        <v/>
      </c>
      <c r="BY360" s="22"/>
      <c r="BZ360" s="22"/>
    </row>
    <row r="361" spans="1:95" ht="19.5" customHeight="1">
      <c r="A361" s="36" t="s">
        <v>29</v>
      </c>
      <c r="B361" s="20" t="s">
        <v>8</v>
      </c>
      <c r="C361" s="23" t="str">
        <f t="shared" ref="C361:AG361" si="692">IF(C360="","",IF(C359=$AE357,"○",IF(C359=$AF357,"○",IF(C359=$AG357,"○",""))))</f>
        <v/>
      </c>
      <c r="D361" s="23" t="str">
        <f t="shared" si="692"/>
        <v/>
      </c>
      <c r="E361" s="23" t="str">
        <f t="shared" si="692"/>
        <v/>
      </c>
      <c r="F361" s="23" t="str">
        <f t="shared" si="692"/>
        <v/>
      </c>
      <c r="G361" s="23" t="str">
        <f t="shared" si="692"/>
        <v/>
      </c>
      <c r="H361" s="23" t="str">
        <f t="shared" si="692"/>
        <v/>
      </c>
      <c r="I361" s="23" t="str">
        <f t="shared" si="692"/>
        <v/>
      </c>
      <c r="J361" s="23" t="str">
        <f t="shared" si="692"/>
        <v/>
      </c>
      <c r="K361" s="23" t="str">
        <f t="shared" si="692"/>
        <v/>
      </c>
      <c r="L361" s="23" t="str">
        <f t="shared" si="692"/>
        <v/>
      </c>
      <c r="M361" s="23" t="str">
        <f t="shared" si="692"/>
        <v/>
      </c>
      <c r="N361" s="23" t="str">
        <f t="shared" si="692"/>
        <v/>
      </c>
      <c r="O361" s="23" t="str">
        <f t="shared" si="692"/>
        <v/>
      </c>
      <c r="P361" s="23" t="str">
        <f t="shared" si="692"/>
        <v/>
      </c>
      <c r="Q361" s="23" t="str">
        <f t="shared" si="692"/>
        <v/>
      </c>
      <c r="R361" s="23" t="str">
        <f t="shared" si="692"/>
        <v/>
      </c>
      <c r="S361" s="23" t="str">
        <f t="shared" si="692"/>
        <v/>
      </c>
      <c r="T361" s="23" t="str">
        <f t="shared" si="692"/>
        <v/>
      </c>
      <c r="U361" s="23" t="str">
        <f t="shared" si="692"/>
        <v/>
      </c>
      <c r="V361" s="23" t="str">
        <f t="shared" si="692"/>
        <v/>
      </c>
      <c r="W361" s="23" t="str">
        <f t="shared" si="692"/>
        <v/>
      </c>
      <c r="X361" s="23" t="str">
        <f t="shared" si="692"/>
        <v/>
      </c>
      <c r="Y361" s="23" t="str">
        <f t="shared" si="692"/>
        <v/>
      </c>
      <c r="Z361" s="23" t="str">
        <f t="shared" si="692"/>
        <v/>
      </c>
      <c r="AA361" s="23" t="str">
        <f t="shared" si="692"/>
        <v/>
      </c>
      <c r="AB361" s="23" t="str">
        <f t="shared" si="692"/>
        <v/>
      </c>
      <c r="AC361" s="23" t="str">
        <f t="shared" si="692"/>
        <v/>
      </c>
      <c r="AD361" s="23" t="str">
        <f t="shared" si="692"/>
        <v/>
      </c>
      <c r="AE361" s="23" t="str">
        <f t="shared" si="692"/>
        <v/>
      </c>
      <c r="AF361" s="23" t="str">
        <f t="shared" si="692"/>
        <v/>
      </c>
      <c r="AG361" s="23" t="str">
        <f t="shared" si="692"/>
        <v/>
      </c>
      <c r="AH361" s="20">
        <f t="shared" ref="AH361" si="693">COUNTIF(C361:AG361,"○")</f>
        <v>0</v>
      </c>
      <c r="AK361" s="6">
        <f>$AH361</f>
        <v>0</v>
      </c>
      <c r="AU361" s="30" t="str">
        <f>IF($AE$3&lt;A357,"",A357)</f>
        <v/>
      </c>
      <c r="AV361" s="30" t="str">
        <f t="shared" ref="AV361:BZ361" si="694">IF($AE$3&lt;=C358,"",IF(MONTH(C358+1)=MONTH(C358),(C358+1),""))</f>
        <v/>
      </c>
      <c r="AW361" s="30" t="str">
        <f t="shared" si="694"/>
        <v/>
      </c>
      <c r="AX361" s="30" t="str">
        <f t="shared" si="694"/>
        <v/>
      </c>
      <c r="AY361" s="30" t="str">
        <f t="shared" si="694"/>
        <v/>
      </c>
      <c r="AZ361" s="30" t="str">
        <f t="shared" si="694"/>
        <v/>
      </c>
      <c r="BA361" s="30" t="str">
        <f t="shared" si="694"/>
        <v/>
      </c>
      <c r="BB361" s="30" t="str">
        <f t="shared" si="694"/>
        <v/>
      </c>
      <c r="BC361" s="30" t="str">
        <f t="shared" si="694"/>
        <v/>
      </c>
      <c r="BD361" s="30" t="str">
        <f t="shared" si="694"/>
        <v/>
      </c>
      <c r="BE361" s="30" t="str">
        <f t="shared" si="694"/>
        <v/>
      </c>
      <c r="BF361" s="30" t="str">
        <f t="shared" si="694"/>
        <v/>
      </c>
      <c r="BG361" s="30" t="str">
        <f t="shared" si="694"/>
        <v/>
      </c>
      <c r="BH361" s="30" t="str">
        <f t="shared" si="694"/>
        <v/>
      </c>
      <c r="BI361" s="30" t="str">
        <f t="shared" si="694"/>
        <v/>
      </c>
      <c r="BJ361" s="30" t="str">
        <f t="shared" si="694"/>
        <v/>
      </c>
      <c r="BK361" s="30" t="str">
        <f t="shared" si="694"/>
        <v/>
      </c>
      <c r="BL361" s="30" t="str">
        <f t="shared" si="694"/>
        <v/>
      </c>
      <c r="BM361" s="30" t="str">
        <f t="shared" si="694"/>
        <v/>
      </c>
      <c r="BN361" s="30" t="str">
        <f t="shared" si="694"/>
        <v/>
      </c>
      <c r="BO361" s="30" t="str">
        <f t="shared" si="694"/>
        <v/>
      </c>
      <c r="BP361" s="30" t="str">
        <f t="shared" si="694"/>
        <v/>
      </c>
      <c r="BQ361" s="30" t="str">
        <f t="shared" si="694"/>
        <v/>
      </c>
      <c r="BR361" s="30" t="str">
        <f t="shared" si="694"/>
        <v/>
      </c>
      <c r="BS361" s="30" t="str">
        <f t="shared" si="694"/>
        <v/>
      </c>
      <c r="BT361" s="30" t="str">
        <f t="shared" si="694"/>
        <v/>
      </c>
      <c r="BU361" s="30" t="str">
        <f t="shared" si="694"/>
        <v/>
      </c>
      <c r="BV361" s="30" t="str">
        <f t="shared" si="694"/>
        <v/>
      </c>
      <c r="BW361" s="30" t="str">
        <f t="shared" si="694"/>
        <v/>
      </c>
      <c r="BX361" s="30" t="str">
        <f t="shared" si="694"/>
        <v/>
      </c>
      <c r="BY361" s="30" t="str">
        <f t="shared" si="694"/>
        <v/>
      </c>
      <c r="BZ361" s="30" t="str">
        <f t="shared" si="694"/>
        <v/>
      </c>
    </row>
    <row r="362" spans="1:95" ht="19.5" customHeight="1">
      <c r="A362" s="136"/>
      <c r="B362" s="20" t="s">
        <v>9</v>
      </c>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0">
        <f>AH361+COUNTIF(C362:AG362,"○")-COUNTIF(C362:AG362,"✕")</f>
        <v>0</v>
      </c>
      <c r="AL362" s="6">
        <f>$AH362</f>
        <v>0</v>
      </c>
      <c r="AN362" s="6">
        <f>COUNTIF(C362:AG362,"○")</f>
        <v>0</v>
      </c>
      <c r="AO362" s="6">
        <f>COUNTIF(C362:AG362,"✕")</f>
        <v>0</v>
      </c>
      <c r="AU362" s="1" t="str">
        <f t="shared" ref="AU362:BY362" si="695">IF($AF$2="○",IF(C361="○",IF(C362="","○",IF(C362="○","確認","")),IF(C362="○","○",IF(C361="○","",IF(C362="✕","確認","")))),IF(C361="○",IF(C362="","",IF(C362="○","確認","")),IF(C361="○","",IF(C362="✕","確認",""))))</f>
        <v/>
      </c>
      <c r="AV362" s="1" t="str">
        <f t="shared" si="695"/>
        <v/>
      </c>
      <c r="AW362" s="1" t="str">
        <f t="shared" si="695"/>
        <v/>
      </c>
      <c r="AX362" s="1" t="str">
        <f t="shared" si="695"/>
        <v/>
      </c>
      <c r="AY362" s="1" t="str">
        <f t="shared" si="695"/>
        <v/>
      </c>
      <c r="AZ362" s="1" t="str">
        <f t="shared" si="695"/>
        <v/>
      </c>
      <c r="BA362" s="1" t="str">
        <f t="shared" si="695"/>
        <v/>
      </c>
      <c r="BB362" s="1" t="str">
        <f t="shared" si="695"/>
        <v/>
      </c>
      <c r="BC362" s="1" t="str">
        <f t="shared" si="695"/>
        <v/>
      </c>
      <c r="BD362" s="1" t="str">
        <f t="shared" si="695"/>
        <v/>
      </c>
      <c r="BE362" s="1" t="str">
        <f t="shared" si="695"/>
        <v/>
      </c>
      <c r="BF362" s="1" t="str">
        <f t="shared" si="695"/>
        <v/>
      </c>
      <c r="BG362" s="1" t="str">
        <f t="shared" si="695"/>
        <v/>
      </c>
      <c r="BH362" s="1" t="str">
        <f t="shared" si="695"/>
        <v/>
      </c>
      <c r="BI362" s="1" t="str">
        <f t="shared" si="695"/>
        <v/>
      </c>
      <c r="BJ362" s="1" t="str">
        <f t="shared" si="695"/>
        <v/>
      </c>
      <c r="BK362" s="1" t="str">
        <f t="shared" si="695"/>
        <v/>
      </c>
      <c r="BL362" s="1" t="str">
        <f t="shared" si="695"/>
        <v/>
      </c>
      <c r="BM362" s="1" t="str">
        <f t="shared" si="695"/>
        <v/>
      </c>
      <c r="BN362" s="1" t="str">
        <f t="shared" si="695"/>
        <v/>
      </c>
      <c r="BO362" s="1" t="str">
        <f t="shared" si="695"/>
        <v/>
      </c>
      <c r="BP362" s="1" t="str">
        <f t="shared" si="695"/>
        <v/>
      </c>
      <c r="BQ362" s="1" t="str">
        <f t="shared" si="695"/>
        <v/>
      </c>
      <c r="BR362" s="1" t="str">
        <f t="shared" si="695"/>
        <v/>
      </c>
      <c r="BS362" s="1" t="str">
        <f t="shared" si="695"/>
        <v/>
      </c>
      <c r="BT362" s="1" t="str">
        <f t="shared" si="695"/>
        <v/>
      </c>
      <c r="BU362" s="1" t="str">
        <f t="shared" si="695"/>
        <v/>
      </c>
      <c r="BV362" s="1" t="str">
        <f t="shared" si="695"/>
        <v/>
      </c>
      <c r="BW362" s="1" t="str">
        <f t="shared" si="695"/>
        <v/>
      </c>
      <c r="BX362" s="1" t="str">
        <f t="shared" si="695"/>
        <v/>
      </c>
      <c r="BY362" s="1" t="str">
        <f t="shared" si="695"/>
        <v/>
      </c>
    </row>
    <row r="363" spans="1:95" ht="19.5" customHeight="1">
      <c r="A363" s="137"/>
      <c r="B363" s="20" t="s">
        <v>2</v>
      </c>
      <c r="C363" s="23" t="str">
        <f t="shared" ref="C363:AG363" si="696">IF($AF$2="○",IF(C361="○",IF(C362="","○",IF(C362="○","確認","")),IF(C362="○","○",IF(C361="○","",IF(C362="✕","確認","")))),IF(C361="○",IF(C362="","",IF(C362="○","確認","")),IF(C361="○","",IF(C362="✕","確認",""))))</f>
        <v/>
      </c>
      <c r="D363" s="23" t="str">
        <f t="shared" si="696"/>
        <v/>
      </c>
      <c r="E363" s="23" t="str">
        <f t="shared" si="696"/>
        <v/>
      </c>
      <c r="F363" s="23" t="str">
        <f t="shared" si="696"/>
        <v/>
      </c>
      <c r="G363" s="23" t="str">
        <f t="shared" si="696"/>
        <v/>
      </c>
      <c r="H363" s="23" t="str">
        <f t="shared" si="696"/>
        <v/>
      </c>
      <c r="I363" s="23" t="str">
        <f t="shared" si="696"/>
        <v/>
      </c>
      <c r="J363" s="23" t="str">
        <f t="shared" si="696"/>
        <v/>
      </c>
      <c r="K363" s="23" t="str">
        <f t="shared" si="696"/>
        <v/>
      </c>
      <c r="L363" s="23" t="str">
        <f t="shared" si="696"/>
        <v/>
      </c>
      <c r="M363" s="23" t="str">
        <f t="shared" si="696"/>
        <v/>
      </c>
      <c r="N363" s="23" t="str">
        <f t="shared" si="696"/>
        <v/>
      </c>
      <c r="O363" s="23" t="str">
        <f t="shared" si="696"/>
        <v/>
      </c>
      <c r="P363" s="23" t="str">
        <f t="shared" si="696"/>
        <v/>
      </c>
      <c r="Q363" s="23" t="str">
        <f t="shared" si="696"/>
        <v/>
      </c>
      <c r="R363" s="23" t="str">
        <f t="shared" si="696"/>
        <v/>
      </c>
      <c r="S363" s="23" t="str">
        <f t="shared" si="696"/>
        <v/>
      </c>
      <c r="T363" s="23" t="str">
        <f t="shared" si="696"/>
        <v/>
      </c>
      <c r="U363" s="23" t="str">
        <f t="shared" si="696"/>
        <v/>
      </c>
      <c r="V363" s="23" t="str">
        <f t="shared" si="696"/>
        <v/>
      </c>
      <c r="W363" s="23" t="str">
        <f t="shared" si="696"/>
        <v/>
      </c>
      <c r="X363" s="23" t="str">
        <f t="shared" si="696"/>
        <v/>
      </c>
      <c r="Y363" s="23" t="str">
        <f t="shared" si="696"/>
        <v/>
      </c>
      <c r="Z363" s="23" t="str">
        <f t="shared" si="696"/>
        <v/>
      </c>
      <c r="AA363" s="23" t="str">
        <f t="shared" si="696"/>
        <v/>
      </c>
      <c r="AB363" s="23" t="str">
        <f t="shared" si="696"/>
        <v/>
      </c>
      <c r="AC363" s="23" t="str">
        <f t="shared" si="696"/>
        <v/>
      </c>
      <c r="AD363" s="23" t="str">
        <f t="shared" si="696"/>
        <v/>
      </c>
      <c r="AE363" s="23" t="str">
        <f t="shared" si="696"/>
        <v/>
      </c>
      <c r="AF363" s="23" t="str">
        <f t="shared" si="696"/>
        <v/>
      </c>
      <c r="AG363" s="23" t="str">
        <f t="shared" si="696"/>
        <v/>
      </c>
      <c r="AH363" s="20">
        <f t="shared" ref="AH363" si="697">COUNTIF(C363:AG363,"○")</f>
        <v>0</v>
      </c>
      <c r="AM363" s="6">
        <f>$AH363</f>
        <v>0</v>
      </c>
      <c r="AP363" s="6">
        <f>COUNTIF(C363:AG363,"確認")</f>
        <v>0</v>
      </c>
      <c r="AT363" s="6">
        <f>COUNTIF(AU363:BY363,"確認")</f>
        <v>0</v>
      </c>
      <c r="AU363" s="1" t="str">
        <f t="shared" ref="AU363:BY363" si="698">IF(AU362=C363,"","確認")</f>
        <v/>
      </c>
      <c r="AV363" s="1" t="str">
        <f t="shared" si="698"/>
        <v/>
      </c>
      <c r="AW363" s="1" t="str">
        <f t="shared" si="698"/>
        <v/>
      </c>
      <c r="AX363" s="1" t="str">
        <f t="shared" si="698"/>
        <v/>
      </c>
      <c r="AY363" s="1" t="str">
        <f t="shared" si="698"/>
        <v/>
      </c>
      <c r="AZ363" s="1" t="str">
        <f t="shared" si="698"/>
        <v/>
      </c>
      <c r="BA363" s="1" t="str">
        <f t="shared" si="698"/>
        <v/>
      </c>
      <c r="BB363" s="1" t="str">
        <f t="shared" si="698"/>
        <v/>
      </c>
      <c r="BC363" s="1" t="str">
        <f t="shared" si="698"/>
        <v/>
      </c>
      <c r="BD363" s="1" t="str">
        <f t="shared" si="698"/>
        <v/>
      </c>
      <c r="BE363" s="1" t="str">
        <f t="shared" si="698"/>
        <v/>
      </c>
      <c r="BF363" s="1" t="str">
        <f t="shared" si="698"/>
        <v/>
      </c>
      <c r="BG363" s="1" t="str">
        <f t="shared" si="698"/>
        <v/>
      </c>
      <c r="BH363" s="1" t="str">
        <f t="shared" si="698"/>
        <v/>
      </c>
      <c r="BI363" s="1" t="str">
        <f t="shared" si="698"/>
        <v/>
      </c>
      <c r="BJ363" s="1" t="str">
        <f t="shared" si="698"/>
        <v/>
      </c>
      <c r="BK363" s="1" t="str">
        <f t="shared" si="698"/>
        <v/>
      </c>
      <c r="BL363" s="1" t="str">
        <f t="shared" si="698"/>
        <v/>
      </c>
      <c r="BM363" s="1" t="str">
        <f t="shared" si="698"/>
        <v/>
      </c>
      <c r="BN363" s="1" t="str">
        <f t="shared" si="698"/>
        <v/>
      </c>
      <c r="BO363" s="1" t="str">
        <f t="shared" si="698"/>
        <v/>
      </c>
      <c r="BP363" s="1" t="str">
        <f t="shared" si="698"/>
        <v/>
      </c>
      <c r="BQ363" s="1" t="str">
        <f t="shared" si="698"/>
        <v/>
      </c>
      <c r="BR363" s="1" t="str">
        <f t="shared" si="698"/>
        <v/>
      </c>
      <c r="BS363" s="1" t="str">
        <f t="shared" si="698"/>
        <v/>
      </c>
      <c r="BT363" s="1" t="str">
        <f t="shared" si="698"/>
        <v/>
      </c>
      <c r="BU363" s="1" t="str">
        <f t="shared" si="698"/>
        <v/>
      </c>
      <c r="BV363" s="1" t="str">
        <f t="shared" si="698"/>
        <v/>
      </c>
      <c r="BW363" s="1" t="str">
        <f t="shared" si="698"/>
        <v/>
      </c>
      <c r="BX363" s="1" t="str">
        <f t="shared" si="698"/>
        <v/>
      </c>
      <c r="BY363" s="1" t="str">
        <f t="shared" si="698"/>
        <v/>
      </c>
      <c r="BZ363" s="1" t="str">
        <f t="shared" ref="BZ363" si="699">IF($AF$2="○",IF(AH361="○",IF(AH362="","○",IF(AH362="○","確認","")),IF(AH362="○","○",IF(AH361="○","",IF(AH362="✕","確認","")))),IF(AH361="○",IF(AH362="","",IF(AH362="○","確認","")),IF(AH361="○","",IF(AH362="✕","確認",""))))</f>
        <v/>
      </c>
    </row>
    <row r="364" spans="1:95" ht="19.5" customHeight="1">
      <c r="C364" s="129" t="str">
        <f>IF(AH360=0,"",B361)</f>
        <v/>
      </c>
      <c r="D364" s="129"/>
      <c r="E364" s="130" t="str">
        <f>IF(AH360=0,"","週休２日")</f>
        <v/>
      </c>
      <c r="F364" s="130"/>
      <c r="G364" s="130" t="str">
        <f>IF(AH360=0,"",IF(SUM(AQ358:AQ360)/AJ360&lt;0.285,IF(SUM(AQ358:AQ360)/AJ360&lt;=AH361/AH360,"達成","未達成"),IF(AH361/AJ360&gt;=SUM(AQ358:AQ360)/AJ360,"達成","未達成")))</f>
        <v/>
      </c>
      <c r="H364" s="130"/>
      <c r="I364" s="131" t="str">
        <f>IF(AH360=0,"","現場閉所率")</f>
        <v/>
      </c>
      <c r="J364" s="131"/>
      <c r="K364" s="132" t="str">
        <f>IF(AH360=0,"",IF(AH360=0,0,ROUNDDOWN(AH361/AH360,4)))</f>
        <v/>
      </c>
      <c r="L364" s="132"/>
      <c r="N364" s="129" t="str">
        <f>IF(AH360=0,"",B362)</f>
        <v/>
      </c>
      <c r="O364" s="129"/>
      <c r="P364" s="130" t="str">
        <f>IF(AH360=0,"","週休２日")</f>
        <v/>
      </c>
      <c r="Q364" s="130"/>
      <c r="R364" s="130" t="str">
        <f>IF(AH360=0,"",IF(SUM(AQ358:AQ360)/AJ360&lt;0.285,IF(SUM(AQ358:AQ360)/AJ360&lt;=AH362/AH360,"達成","未達成"),IF(AH362/AJ360&gt;=SUM(AQ358:AQ360)/AJ360,"達成","未達成")))</f>
        <v/>
      </c>
      <c r="S364" s="130"/>
      <c r="T364" s="131" t="str">
        <f>IF(AH360=0,"","現場閉所率")</f>
        <v/>
      </c>
      <c r="U364" s="131"/>
      <c r="V364" s="132" t="str">
        <f>IF(AH360=0,"",IF(AH360=0,0,ROUNDDOWN(AH362/AH360,4)))</f>
        <v/>
      </c>
      <c r="W364" s="132"/>
      <c r="X364" s="25"/>
      <c r="Y364" s="129" t="str">
        <f>IF($AF$2="○",IF(AH360=0,"",B363),"")</f>
        <v/>
      </c>
      <c r="Z364" s="129"/>
      <c r="AA364" s="130" t="str">
        <f>IF($AF$2="○",IF(AH360=0,"","週休２日"),"")</f>
        <v/>
      </c>
      <c r="AB364" s="130"/>
      <c r="AC364" s="130" t="str">
        <f>IF($AF$2="○",IF(AH360=0,"",IF(SUM(AQ358:AQ360)/AJ360&lt;0.285,IF(SUM(AQ358:AQ360)/AJ360&lt;=AH363/AH360,"達成","未達成"),IF(AH363/AJ360&gt;=SUM(AQ358:AQ360)/AJ360,"達成","未達成"))),"")</f>
        <v/>
      </c>
      <c r="AD364" s="130"/>
      <c r="AE364" s="131" t="str">
        <f>IF($AF$2="○",IF(AH360=0,"","現場閉所率"),"")</f>
        <v/>
      </c>
      <c r="AF364" s="131"/>
      <c r="AG364" s="132" t="str">
        <f>IF($AF$2="○",IF(AH360=0,"",IF(AH360=0,0,ROUNDDOWN(AH363/AH360,4))),"")</f>
        <v/>
      </c>
      <c r="AH364" s="132"/>
      <c r="AQ364" s="24" t="str">
        <f>IF($AF$2="○",AC364,R364)</f>
        <v/>
      </c>
      <c r="AR364" s="24"/>
      <c r="AT364" s="1" t="str">
        <f>IF(AH360&lt;=0,"",IF((SUM(AQ358:AQ360)/AJ360)&lt;=AH362/AH360,"達成","未達成"))</f>
        <v/>
      </c>
    </row>
    <row r="365" spans="1:95" ht="19.5" customHeight="1">
      <c r="A365" s="101" t="str">
        <f t="shared" ref="A365" si="700">IF(MAX(C358:AG358)=$AE$3,"",IF(MAX(C358:AG358)=0,"",MAX(C358:AG358)+1))</f>
        <v/>
      </c>
      <c r="B365" s="101"/>
      <c r="S365" s="102" t="str">
        <f>IF(COUNTIF(C371:AG371,"確認")&gt;0,"入力確認",IF(AH368=0,IF(SUM(AH369:AH371)=0,"","入力確認"),IF($AF$2="",IF(COUNTIF(C371:AG371,"○")+COUNTIF(C371:AG371,"✕")=0,"","現場閉所 実績表に切替必要"),IF(AT371=0,"","変更手続き確認"))))</f>
        <v/>
      </c>
      <c r="T365" s="102"/>
      <c r="U365" s="102"/>
      <c r="V365" s="102"/>
      <c r="W365" s="102"/>
      <c r="X365" s="102"/>
      <c r="Y365" s="102"/>
      <c r="Z365" s="102"/>
      <c r="AA365" s="133" t="s">
        <v>30</v>
      </c>
      <c r="AB365" s="133"/>
      <c r="AC365" s="133"/>
      <c r="AD365" s="133"/>
      <c r="AE365" s="29" t="str">
        <f t="shared" ref="AE365" si="701">$AQ$7</f>
        <v>土</v>
      </c>
      <c r="AF365" s="29" t="str">
        <f t="shared" ref="AF365" si="702">$AQ$8</f>
        <v>日</v>
      </c>
      <c r="AG365" s="26">
        <f t="shared" ref="AG365" si="703">$AQ$6</f>
        <v>0</v>
      </c>
      <c r="AL365" s="14"/>
      <c r="AM365" s="14"/>
      <c r="AN365" s="14"/>
      <c r="AO365" s="14"/>
      <c r="AP365" s="14"/>
      <c r="AQ365" s="14"/>
    </row>
    <row r="366" spans="1:95" ht="19.5" customHeight="1">
      <c r="A366" s="105" t="s">
        <v>20</v>
      </c>
      <c r="B366" s="106"/>
      <c r="C366" s="15" t="str">
        <f>IF($AE$3&lt;A365,"",A365)</f>
        <v/>
      </c>
      <c r="D366" s="15" t="str">
        <f t="shared" ref="D366:G366" si="704">IF($AE$3&lt;=C366,"",IF(MONTH(C366+1)=MONTH(C366),(C366+1),""))</f>
        <v/>
      </c>
      <c r="E366" s="15" t="str">
        <f t="shared" si="704"/>
        <v/>
      </c>
      <c r="F366" s="15" t="str">
        <f t="shared" si="704"/>
        <v/>
      </c>
      <c r="G366" s="15" t="str">
        <f t="shared" si="704"/>
        <v/>
      </c>
      <c r="H366" s="15" t="str">
        <f>IF($AE$3&lt;=G366,"",IF(MONTH(G366+1)=MONTH(G366),(G366+1),""))</f>
        <v/>
      </c>
      <c r="I366" s="15" t="str">
        <f t="shared" ref="I366:AG366" si="705">IF($AE$3&lt;=H366,"",IF(MONTH(H366+1)=MONTH(H366),(H366+1),""))</f>
        <v/>
      </c>
      <c r="J366" s="15" t="str">
        <f t="shared" si="705"/>
        <v/>
      </c>
      <c r="K366" s="15" t="str">
        <f t="shared" si="705"/>
        <v/>
      </c>
      <c r="L366" s="15" t="str">
        <f t="shared" si="705"/>
        <v/>
      </c>
      <c r="M366" s="15" t="str">
        <f t="shared" si="705"/>
        <v/>
      </c>
      <c r="N366" s="15" t="str">
        <f t="shared" si="705"/>
        <v/>
      </c>
      <c r="O366" s="15" t="str">
        <f t="shared" si="705"/>
        <v/>
      </c>
      <c r="P366" s="15" t="str">
        <f t="shared" si="705"/>
        <v/>
      </c>
      <c r="Q366" s="15" t="str">
        <f t="shared" si="705"/>
        <v/>
      </c>
      <c r="R366" s="15" t="str">
        <f t="shared" si="705"/>
        <v/>
      </c>
      <c r="S366" s="15" t="str">
        <f t="shared" si="705"/>
        <v/>
      </c>
      <c r="T366" s="15" t="str">
        <f t="shared" si="705"/>
        <v/>
      </c>
      <c r="U366" s="15" t="str">
        <f t="shared" si="705"/>
        <v/>
      </c>
      <c r="V366" s="15" t="str">
        <f t="shared" si="705"/>
        <v/>
      </c>
      <c r="W366" s="15" t="str">
        <f t="shared" si="705"/>
        <v/>
      </c>
      <c r="X366" s="15" t="str">
        <f t="shared" si="705"/>
        <v/>
      </c>
      <c r="Y366" s="15" t="str">
        <f t="shared" si="705"/>
        <v/>
      </c>
      <c r="Z366" s="15" t="str">
        <f t="shared" si="705"/>
        <v/>
      </c>
      <c r="AA366" s="15" t="str">
        <f t="shared" si="705"/>
        <v/>
      </c>
      <c r="AB366" s="15" t="str">
        <f t="shared" si="705"/>
        <v/>
      </c>
      <c r="AC366" s="15" t="str">
        <f t="shared" si="705"/>
        <v/>
      </c>
      <c r="AD366" s="15" t="str">
        <f t="shared" si="705"/>
        <v/>
      </c>
      <c r="AE366" s="15" t="str">
        <f t="shared" si="705"/>
        <v/>
      </c>
      <c r="AF366" s="15" t="str">
        <f t="shared" si="705"/>
        <v/>
      </c>
      <c r="AG366" s="15" t="str">
        <f t="shared" si="705"/>
        <v/>
      </c>
      <c r="AH366" s="107" t="s">
        <v>27</v>
      </c>
      <c r="AK366" s="16"/>
      <c r="AQ366" s="6">
        <f>COUNTIFS(C368:AG368,"○",C367:AG367,$AQ$7)</f>
        <v>0</v>
      </c>
      <c r="AT366" s="6">
        <v>1</v>
      </c>
      <c r="AU366" s="6">
        <v>2</v>
      </c>
      <c r="AV366" s="6">
        <v>3</v>
      </c>
      <c r="AW366" s="6">
        <v>4</v>
      </c>
      <c r="AX366" s="6">
        <v>5</v>
      </c>
      <c r="AY366" s="6">
        <v>6</v>
      </c>
      <c r="AZ366" s="6">
        <v>7</v>
      </c>
      <c r="BA366" s="6">
        <v>8</v>
      </c>
      <c r="BB366" s="6">
        <v>9</v>
      </c>
      <c r="BC366" s="6">
        <v>10</v>
      </c>
      <c r="BD366" s="6">
        <v>11</v>
      </c>
      <c r="BE366" s="6">
        <v>12</v>
      </c>
      <c r="BF366" s="6">
        <v>13</v>
      </c>
      <c r="BG366" s="6">
        <v>14</v>
      </c>
      <c r="BH366" s="6">
        <v>15</v>
      </c>
      <c r="BI366" s="6">
        <v>16</v>
      </c>
      <c r="BJ366" s="6">
        <v>17</v>
      </c>
      <c r="BK366" s="6">
        <v>18</v>
      </c>
      <c r="BL366" s="6">
        <v>19</v>
      </c>
      <c r="BM366" s="6">
        <v>20</v>
      </c>
      <c r="BN366" s="6">
        <v>21</v>
      </c>
      <c r="BO366" s="6">
        <v>22</v>
      </c>
      <c r="BP366" s="6">
        <v>23</v>
      </c>
      <c r="BQ366" s="6">
        <v>24</v>
      </c>
      <c r="BR366" s="6">
        <v>25</v>
      </c>
      <c r="BS366" s="6">
        <v>26</v>
      </c>
      <c r="BT366" s="6">
        <v>27</v>
      </c>
      <c r="BU366" s="6">
        <v>28</v>
      </c>
      <c r="BV366" s="6">
        <v>29</v>
      </c>
      <c r="BW366" s="6">
        <v>30</v>
      </c>
      <c r="BX366" s="6">
        <v>31</v>
      </c>
      <c r="BY366" s="6">
        <v>32</v>
      </c>
      <c r="BZ366" s="6">
        <v>33</v>
      </c>
      <c r="CA366" s="6">
        <v>34</v>
      </c>
      <c r="CB366" s="6">
        <v>35</v>
      </c>
      <c r="CC366" s="6">
        <v>36</v>
      </c>
      <c r="CD366" s="6">
        <v>37</v>
      </c>
      <c r="CE366" s="6">
        <v>38</v>
      </c>
      <c r="CF366" s="6">
        <v>39</v>
      </c>
      <c r="CG366" s="6">
        <v>40</v>
      </c>
      <c r="CH366" s="6">
        <v>41</v>
      </c>
      <c r="CI366" s="6">
        <v>42</v>
      </c>
      <c r="CJ366" s="6">
        <v>43</v>
      </c>
      <c r="CK366" s="6">
        <v>44</v>
      </c>
      <c r="CL366" s="6">
        <v>45</v>
      </c>
      <c r="CM366" s="6">
        <v>46</v>
      </c>
      <c r="CN366" s="6">
        <v>47</v>
      </c>
      <c r="CO366" s="6">
        <v>48</v>
      </c>
      <c r="CP366" s="6">
        <v>49</v>
      </c>
      <c r="CQ366" s="6">
        <v>50</v>
      </c>
    </row>
    <row r="367" spans="1:95" ht="19.5" customHeight="1">
      <c r="A367" s="105" t="s">
        <v>28</v>
      </c>
      <c r="B367" s="106"/>
      <c r="C367" s="15" t="str">
        <f>IF(C366="","",TEXT(C366,"AAA"))</f>
        <v/>
      </c>
      <c r="D367" s="15" t="str">
        <f t="shared" ref="D367:AG367" si="706">IF(D366="","",TEXT(D366,"AAA"))</f>
        <v/>
      </c>
      <c r="E367" s="15" t="str">
        <f t="shared" si="706"/>
        <v/>
      </c>
      <c r="F367" s="15" t="str">
        <f t="shared" si="706"/>
        <v/>
      </c>
      <c r="G367" s="15" t="str">
        <f t="shared" si="706"/>
        <v/>
      </c>
      <c r="H367" s="15" t="str">
        <f t="shared" si="706"/>
        <v/>
      </c>
      <c r="I367" s="15" t="str">
        <f t="shared" si="706"/>
        <v/>
      </c>
      <c r="J367" s="15" t="str">
        <f t="shared" si="706"/>
        <v/>
      </c>
      <c r="K367" s="15" t="str">
        <f t="shared" si="706"/>
        <v/>
      </c>
      <c r="L367" s="15" t="str">
        <f t="shared" si="706"/>
        <v/>
      </c>
      <c r="M367" s="15" t="str">
        <f t="shared" si="706"/>
        <v/>
      </c>
      <c r="N367" s="15" t="str">
        <f t="shared" si="706"/>
        <v/>
      </c>
      <c r="O367" s="15" t="str">
        <f t="shared" si="706"/>
        <v/>
      </c>
      <c r="P367" s="15" t="str">
        <f t="shared" si="706"/>
        <v/>
      </c>
      <c r="Q367" s="15" t="str">
        <f t="shared" si="706"/>
        <v/>
      </c>
      <c r="R367" s="15" t="str">
        <f t="shared" si="706"/>
        <v/>
      </c>
      <c r="S367" s="15" t="str">
        <f t="shared" si="706"/>
        <v/>
      </c>
      <c r="T367" s="15" t="str">
        <f t="shared" si="706"/>
        <v/>
      </c>
      <c r="U367" s="15" t="str">
        <f t="shared" si="706"/>
        <v/>
      </c>
      <c r="V367" s="15" t="str">
        <f t="shared" si="706"/>
        <v/>
      </c>
      <c r="W367" s="15" t="str">
        <f t="shared" si="706"/>
        <v/>
      </c>
      <c r="X367" s="15" t="str">
        <f t="shared" si="706"/>
        <v/>
      </c>
      <c r="Y367" s="15" t="str">
        <f t="shared" si="706"/>
        <v/>
      </c>
      <c r="Z367" s="15" t="str">
        <f t="shared" si="706"/>
        <v/>
      </c>
      <c r="AA367" s="15" t="str">
        <f t="shared" si="706"/>
        <v/>
      </c>
      <c r="AB367" s="15" t="str">
        <f t="shared" si="706"/>
        <v/>
      </c>
      <c r="AC367" s="15" t="str">
        <f t="shared" si="706"/>
        <v/>
      </c>
      <c r="AD367" s="15" t="str">
        <f t="shared" si="706"/>
        <v/>
      </c>
      <c r="AE367" s="15" t="str">
        <f t="shared" si="706"/>
        <v/>
      </c>
      <c r="AF367" s="15" t="str">
        <f t="shared" si="706"/>
        <v/>
      </c>
      <c r="AG367" s="15" t="str">
        <f t="shared" si="706"/>
        <v/>
      </c>
      <c r="AH367" s="108"/>
      <c r="AQ367" s="6">
        <f>COUNTIFS(C368:AG368,"○",C367:AG367,$AQ$8)</f>
        <v>0</v>
      </c>
      <c r="AT367" s="17" t="str">
        <f>IF($C366&gt;$E$6,"",IF(MAX($C366:$AG366)&lt;$E$6,"",$E$6))</f>
        <v/>
      </c>
      <c r="AU367" s="18" t="str">
        <f>IF($C366&gt;$H$6,"",IF(MAX($C366:$AG366)&lt;$H$6,"",$H$6))</f>
        <v/>
      </c>
      <c r="AV367" s="18" t="str">
        <f>IF($C366&gt;$K$6,"",IF(MAX($C366:$AG366)&lt;$K$6,"",$K$6))</f>
        <v/>
      </c>
      <c r="AW367" s="18" t="str">
        <f>IF($C366&gt;$N$6,"",IF(MAX($C366:$AG366)&lt;$N$6,"",$N$6))</f>
        <v/>
      </c>
      <c r="AX367" s="18" t="str">
        <f>IF($C366&gt;$Q$6,"",IF(MAX($C366:$AG366)&lt;$Q$6,"",$Q$6))</f>
        <v/>
      </c>
      <c r="AY367" s="18" t="str">
        <f>IF($C366&gt;$T$6,"",IF(MAX($C366:$AG366)&lt;$T$6,"",$T$6))</f>
        <v/>
      </c>
      <c r="AZ367" s="18" t="str">
        <f>IF($C366&gt;$W$6,"",IF(MAX($C366:$AG366)&lt;$W$6,"",$W$6))</f>
        <v/>
      </c>
      <c r="BA367" s="18" t="str">
        <f>IF($C366&gt;$Z$6,"",IF(MAX($C366:$AG366)&lt;$Z$6,"",$Z$6))</f>
        <v/>
      </c>
      <c r="BB367" s="18" t="str">
        <f>IF($C366&gt;$AC$6,"",IF(MAX($C366:$AG366)&lt;$AC$6,"",$AC$6))</f>
        <v/>
      </c>
      <c r="BC367" s="18">
        <f>IF($C366&gt;$AF$6,"",IF(MAX($C366:$AG366)&lt;$AF$6,"",$AF$6))</f>
        <v>0</v>
      </c>
      <c r="BD367" s="18">
        <f>IF($C366&gt;$E$7,"",IF(MAX($C366:$AG366)&lt;$E$7,"",$E$7))</f>
        <v>0</v>
      </c>
      <c r="BE367" s="18">
        <f>IF($C366&gt;$H$7,"",IF(MAX($C366:$AG366)&lt;$H$7,"",$H$7))</f>
        <v>0</v>
      </c>
      <c r="BF367" s="18">
        <f>IF($C366&gt;$K$7,"",IF(MAX($C366:$AG366)&lt;$K$7,"",$K$7))</f>
        <v>0</v>
      </c>
      <c r="BG367" s="18">
        <f>IF($C366&gt;$N$7,"",IF(MAX($C366:$AG366)&lt;$N$7,"",$N$7))</f>
        <v>0</v>
      </c>
      <c r="BH367" s="18">
        <f>IF($C366&gt;$Q$7,"",IF(MAX($C366:$AG366)&lt;$Q$7,"",$Q$7))</f>
        <v>0</v>
      </c>
      <c r="BI367" s="18">
        <f>IF($C366&gt;$T$7,"",IF(MAX($C366:$AG366)&lt;$T$7,"",$T$7))</f>
        <v>0</v>
      </c>
      <c r="BJ367" s="18">
        <f>IF($C366&gt;$W$7,"",IF(MAX($C366:$AG366)&lt;$W$7,"",$W$7))</f>
        <v>0</v>
      </c>
      <c r="BK367" s="18">
        <f>IF($C366&gt;$Z$7,"",IF(MAX($C366:$AG366)&lt;$Z$7,"",$Z$7))</f>
        <v>0</v>
      </c>
      <c r="BL367" s="18">
        <f>IF($C366&gt;$AC$7,"",IF(MAX($C366:$AG366)&lt;$AC$7,"",$AC$7))</f>
        <v>0</v>
      </c>
      <c r="BM367" s="18">
        <f>IF($C366&gt;$AF$7,"",IF(MAX($C366:$AG366)&lt;$AF$7,"",$AF$7))</f>
        <v>0</v>
      </c>
      <c r="BN367" s="18">
        <f>IF($C366&gt;$E$8,"",IF(MAX($C366:$AG366)&lt;$E$8,"",$E$8))</f>
        <v>0</v>
      </c>
      <c r="BO367" s="18">
        <f>IF($C366&gt;$H$8,"",IF(MAX($C366:$AG366)&lt;$H$8,"",$H$8))</f>
        <v>0</v>
      </c>
      <c r="BP367" s="18">
        <f>IF($C366&gt;$K$8,"",IF(MAX($C366:$AG366)&lt;$K$8,"",$K$8))</f>
        <v>0</v>
      </c>
      <c r="BQ367" s="18">
        <f>IF($C366&gt;$N$8,"",IF(MAX($C366:$AG366)&lt;$N$8,"",$N$8))</f>
        <v>0</v>
      </c>
      <c r="BR367" s="18">
        <f>IF($C366&gt;$Q$8,"",IF(MAX($C366:$AG366)&lt;$Q$8,"",$Q$8))</f>
        <v>0</v>
      </c>
      <c r="BS367" s="18">
        <f>IF($C366&gt;$T$8,"",IF(MAX($C366:$AG366)&lt;$T$8,"",$T$8))</f>
        <v>0</v>
      </c>
      <c r="BT367" s="18">
        <f>IF($C366&gt;$W$8,"",IF(MAX($C366:$AG366)&lt;$W$8,"",$W$8))</f>
        <v>0</v>
      </c>
      <c r="BU367" s="18">
        <f>IF($C366&gt;$Z$8,"",IF(MAX($C366:$AG366)&lt;$Z$8,"",$Z$8))</f>
        <v>0</v>
      </c>
      <c r="BV367" s="18">
        <f>IF($C366&gt;$AC$8,"",IF(MAX($C366:$AG366)&lt;$AC$8,"",$AC$8))</f>
        <v>0</v>
      </c>
      <c r="BW367" s="18">
        <f>IF($C366&gt;$AF$8,"",IF(MAX($C366:$AG366)&lt;$AF$8,"",$AF$8))</f>
        <v>0</v>
      </c>
      <c r="BX367" s="18">
        <f>IF($C366&gt;$E$9,"",IF(MAX($C366:$AG366)&lt;$E$9,"",$E$9))</f>
        <v>0</v>
      </c>
      <c r="BY367" s="18">
        <f>IF($C366&gt;$H$9,"",IF(MAX($C366:$AG366)&lt;$H$9,"",$H$9))</f>
        <v>0</v>
      </c>
      <c r="BZ367" s="18">
        <f>IF($C366&gt;$K$9,"",IF(MAX($C366:$AG366)&lt;$K$9,"",$K$9))</f>
        <v>0</v>
      </c>
      <c r="CA367" s="18">
        <f>IF($C366&gt;$N$9,"",IF(MAX($C366:$AG366)&lt;$N$9,"",$N$9))</f>
        <v>0</v>
      </c>
      <c r="CB367" s="18">
        <f>IF($C366&gt;$Q$9,"",IF(MAX($C366:$AG366)&lt;$Q$9,"",$Q$9))</f>
        <v>0</v>
      </c>
      <c r="CC367" s="18">
        <f>IF($C366&gt;$T$9,"",IF(MAX($C366:$AG366)&lt;$T$9,"",$T$9))</f>
        <v>0</v>
      </c>
      <c r="CD367" s="18">
        <f>IF($C366&gt;$W$9,"",IF(MAX($C366:$AG366)&lt;$W$9,"",$W$9))</f>
        <v>0</v>
      </c>
      <c r="CE367" s="18">
        <f>IF($C366&gt;$Z$9,"",IF(MAX($C366:$AG366)&lt;$Z$9,"",$Z$9))</f>
        <v>0</v>
      </c>
      <c r="CF367" s="18">
        <f>IF($C366&gt;$AC$9,"",IF(MAX($C366:$AG366)&lt;$AC$9,"",$AC$9))</f>
        <v>0</v>
      </c>
      <c r="CG367" s="18">
        <f>IF($C366&gt;$AF$9,"",IF(MAX($C366:$AG366)&lt;$AF$9,"",$AF$9))</f>
        <v>0</v>
      </c>
      <c r="CH367" s="18">
        <f>IF($C366&gt;$E$10,"",IF(MAX($C366:$AG366)&lt;$E$10,"",$E$10))</f>
        <v>0</v>
      </c>
      <c r="CI367" s="18">
        <f>IF($C366&gt;$H$10,"",IF(MAX($C366:$AG366)&lt;$H$10,"",$H$10))</f>
        <v>0</v>
      </c>
      <c r="CJ367" s="18">
        <f>IF($C366&gt;$K$10,"",IF(MAX($C366:$AG366)&lt;$K$10,"",$K$10))</f>
        <v>0</v>
      </c>
      <c r="CK367" s="18">
        <f>IF($C366&gt;$N$10,"",IF(MAX($C366:$AG366)&lt;$N$10,"",$N$10))</f>
        <v>0</v>
      </c>
      <c r="CL367" s="18">
        <f>IF($C366&gt;$Q$10,"",IF(MAX($C366:$AG366)&lt;$Q$10,"",$Q$10))</f>
        <v>0</v>
      </c>
      <c r="CM367" s="18">
        <f>IF($C366&gt;$T$10,"",IF(MAX($C366:$AG366)&lt;$T$10,"",$T$10))</f>
        <v>0</v>
      </c>
      <c r="CN367" s="18">
        <f>IF($C366&gt;$W$10,"",IF(MAX($C366:$AG366)&lt;$W$10,"",$W$10))</f>
        <v>0</v>
      </c>
      <c r="CO367" s="18">
        <f>IF($C366&gt;$Z$10,"",IF(MAX($C366:$AG366)&lt;$Z$10,"",$Z$10))</f>
        <v>0</v>
      </c>
      <c r="CP367" s="18">
        <f>IF($C366&gt;$AC$10,"",IF(MAX($C366:$AG366)&lt;$AC$10,"",$AC$10))</f>
        <v>0</v>
      </c>
      <c r="CQ367" s="19">
        <f>IF($C366&gt;$AF$10,"",IF(MAX($C366:$AG366)&lt;$AF$10,"",$AF$10))</f>
        <v>0</v>
      </c>
    </row>
    <row r="368" spans="1:95" ht="19.5" customHeight="1">
      <c r="A368" s="134" t="s">
        <v>7</v>
      </c>
      <c r="B368" s="135"/>
      <c r="C368" s="20" t="str">
        <f t="shared" ref="C368:AG368" si="707">IF(C366="","",IF($D$5&lt;=C366,IF($L$5&gt;=C366,IF(COUNT(MATCH(C366,$AT367:$CQ367,0))&gt;0,"","○"),""),""))</f>
        <v/>
      </c>
      <c r="D368" s="20" t="str">
        <f t="shared" si="707"/>
        <v/>
      </c>
      <c r="E368" s="20" t="str">
        <f t="shared" si="707"/>
        <v/>
      </c>
      <c r="F368" s="20" t="str">
        <f t="shared" si="707"/>
        <v/>
      </c>
      <c r="G368" s="20" t="str">
        <f t="shared" si="707"/>
        <v/>
      </c>
      <c r="H368" s="20" t="str">
        <f t="shared" si="707"/>
        <v/>
      </c>
      <c r="I368" s="20" t="str">
        <f t="shared" si="707"/>
        <v/>
      </c>
      <c r="J368" s="20" t="str">
        <f t="shared" si="707"/>
        <v/>
      </c>
      <c r="K368" s="20" t="str">
        <f t="shared" si="707"/>
        <v/>
      </c>
      <c r="L368" s="20" t="str">
        <f t="shared" si="707"/>
        <v/>
      </c>
      <c r="M368" s="20" t="str">
        <f t="shared" si="707"/>
        <v/>
      </c>
      <c r="N368" s="20" t="str">
        <f t="shared" si="707"/>
        <v/>
      </c>
      <c r="O368" s="20" t="str">
        <f t="shared" si="707"/>
        <v/>
      </c>
      <c r="P368" s="20" t="str">
        <f t="shared" si="707"/>
        <v/>
      </c>
      <c r="Q368" s="20" t="str">
        <f t="shared" si="707"/>
        <v/>
      </c>
      <c r="R368" s="20" t="str">
        <f t="shared" si="707"/>
        <v/>
      </c>
      <c r="S368" s="20" t="str">
        <f t="shared" si="707"/>
        <v/>
      </c>
      <c r="T368" s="20" t="str">
        <f t="shared" si="707"/>
        <v/>
      </c>
      <c r="U368" s="20" t="str">
        <f t="shared" si="707"/>
        <v/>
      </c>
      <c r="V368" s="20" t="str">
        <f t="shared" si="707"/>
        <v/>
      </c>
      <c r="W368" s="20" t="str">
        <f t="shared" si="707"/>
        <v/>
      </c>
      <c r="X368" s="20" t="str">
        <f t="shared" si="707"/>
        <v/>
      </c>
      <c r="Y368" s="20" t="str">
        <f t="shared" si="707"/>
        <v/>
      </c>
      <c r="Z368" s="20" t="str">
        <f t="shared" si="707"/>
        <v/>
      </c>
      <c r="AA368" s="20" t="str">
        <f t="shared" si="707"/>
        <v/>
      </c>
      <c r="AB368" s="20" t="str">
        <f t="shared" si="707"/>
        <v/>
      </c>
      <c r="AC368" s="20" t="str">
        <f t="shared" si="707"/>
        <v/>
      </c>
      <c r="AD368" s="20" t="str">
        <f t="shared" si="707"/>
        <v/>
      </c>
      <c r="AE368" s="20" t="str">
        <f t="shared" si="707"/>
        <v/>
      </c>
      <c r="AF368" s="20" t="str">
        <f t="shared" si="707"/>
        <v/>
      </c>
      <c r="AG368" s="20" t="str">
        <f t="shared" si="707"/>
        <v/>
      </c>
      <c r="AH368" s="20">
        <f>COUNTIF(C368:AG368,"○")</f>
        <v>0</v>
      </c>
      <c r="AJ368" s="6">
        <f>$AH368</f>
        <v>0</v>
      </c>
      <c r="AK368" s="21"/>
      <c r="AQ368" s="6">
        <f>COUNTIFS(C368:AG368,"○",C367:AG367,$AQ$6)</f>
        <v>0</v>
      </c>
      <c r="AR368" s="6" t="str">
        <f>IF(AH368=0,"",IF(SUM(AQ366:AQ368)/AJ368&lt;0.285,SUM(AQ366:AQ368)/AJ368*AJ368,ROUNDUP(AH368*0.285,0)))</f>
        <v/>
      </c>
      <c r="BY368" s="22"/>
      <c r="BZ368" s="22"/>
    </row>
    <row r="369" spans="1:95" ht="19.5" customHeight="1">
      <c r="A369" s="36" t="s">
        <v>29</v>
      </c>
      <c r="B369" s="20" t="s">
        <v>8</v>
      </c>
      <c r="C369" s="23" t="str">
        <f t="shared" ref="C369:AG369" si="708">IF(C368="","",IF(C367=$AE365,"○",IF(C367=$AF365,"○",IF(C367=$AG365,"○",""))))</f>
        <v/>
      </c>
      <c r="D369" s="23" t="str">
        <f t="shared" si="708"/>
        <v/>
      </c>
      <c r="E369" s="23" t="str">
        <f t="shared" si="708"/>
        <v/>
      </c>
      <c r="F369" s="23" t="str">
        <f t="shared" si="708"/>
        <v/>
      </c>
      <c r="G369" s="23" t="str">
        <f t="shared" si="708"/>
        <v/>
      </c>
      <c r="H369" s="23" t="str">
        <f t="shared" si="708"/>
        <v/>
      </c>
      <c r="I369" s="23" t="str">
        <f t="shared" si="708"/>
        <v/>
      </c>
      <c r="J369" s="23" t="str">
        <f t="shared" si="708"/>
        <v/>
      </c>
      <c r="K369" s="23" t="str">
        <f t="shared" si="708"/>
        <v/>
      </c>
      <c r="L369" s="23" t="str">
        <f t="shared" si="708"/>
        <v/>
      </c>
      <c r="M369" s="23" t="str">
        <f t="shared" si="708"/>
        <v/>
      </c>
      <c r="N369" s="23" t="str">
        <f t="shared" si="708"/>
        <v/>
      </c>
      <c r="O369" s="23" t="str">
        <f t="shared" si="708"/>
        <v/>
      </c>
      <c r="P369" s="23" t="str">
        <f t="shared" si="708"/>
        <v/>
      </c>
      <c r="Q369" s="23" t="str">
        <f t="shared" si="708"/>
        <v/>
      </c>
      <c r="R369" s="23" t="str">
        <f t="shared" si="708"/>
        <v/>
      </c>
      <c r="S369" s="23" t="str">
        <f t="shared" si="708"/>
        <v/>
      </c>
      <c r="T369" s="23" t="str">
        <f t="shared" si="708"/>
        <v/>
      </c>
      <c r="U369" s="23" t="str">
        <f t="shared" si="708"/>
        <v/>
      </c>
      <c r="V369" s="23" t="str">
        <f t="shared" si="708"/>
        <v/>
      </c>
      <c r="W369" s="23" t="str">
        <f t="shared" si="708"/>
        <v/>
      </c>
      <c r="X369" s="23" t="str">
        <f t="shared" si="708"/>
        <v/>
      </c>
      <c r="Y369" s="23" t="str">
        <f t="shared" si="708"/>
        <v/>
      </c>
      <c r="Z369" s="23" t="str">
        <f t="shared" si="708"/>
        <v/>
      </c>
      <c r="AA369" s="23" t="str">
        <f t="shared" si="708"/>
        <v/>
      </c>
      <c r="AB369" s="23" t="str">
        <f t="shared" si="708"/>
        <v/>
      </c>
      <c r="AC369" s="23" t="str">
        <f t="shared" si="708"/>
        <v/>
      </c>
      <c r="AD369" s="23" t="str">
        <f t="shared" si="708"/>
        <v/>
      </c>
      <c r="AE369" s="23" t="str">
        <f t="shared" si="708"/>
        <v/>
      </c>
      <c r="AF369" s="23" t="str">
        <f t="shared" si="708"/>
        <v/>
      </c>
      <c r="AG369" s="23" t="str">
        <f t="shared" si="708"/>
        <v/>
      </c>
      <c r="AH369" s="20">
        <f t="shared" ref="AH369" si="709">COUNTIF(C369:AG369,"○")</f>
        <v>0</v>
      </c>
      <c r="AK369" s="6">
        <f>$AH369</f>
        <v>0</v>
      </c>
      <c r="AU369" s="30" t="str">
        <f>IF($AE$3&lt;A365,"",A365)</f>
        <v/>
      </c>
      <c r="AV369" s="30" t="str">
        <f t="shared" ref="AV369:BZ369" si="710">IF($AE$3&lt;=C366,"",IF(MONTH(C366+1)=MONTH(C366),(C366+1),""))</f>
        <v/>
      </c>
      <c r="AW369" s="30" t="str">
        <f t="shared" si="710"/>
        <v/>
      </c>
      <c r="AX369" s="30" t="str">
        <f t="shared" si="710"/>
        <v/>
      </c>
      <c r="AY369" s="30" t="str">
        <f t="shared" si="710"/>
        <v/>
      </c>
      <c r="AZ369" s="30" t="str">
        <f t="shared" si="710"/>
        <v/>
      </c>
      <c r="BA369" s="30" t="str">
        <f t="shared" si="710"/>
        <v/>
      </c>
      <c r="BB369" s="30" t="str">
        <f t="shared" si="710"/>
        <v/>
      </c>
      <c r="BC369" s="30" t="str">
        <f t="shared" si="710"/>
        <v/>
      </c>
      <c r="BD369" s="30" t="str">
        <f t="shared" si="710"/>
        <v/>
      </c>
      <c r="BE369" s="30" t="str">
        <f t="shared" si="710"/>
        <v/>
      </c>
      <c r="BF369" s="30" t="str">
        <f t="shared" si="710"/>
        <v/>
      </c>
      <c r="BG369" s="30" t="str">
        <f t="shared" si="710"/>
        <v/>
      </c>
      <c r="BH369" s="30" t="str">
        <f t="shared" si="710"/>
        <v/>
      </c>
      <c r="BI369" s="30" t="str">
        <f t="shared" si="710"/>
        <v/>
      </c>
      <c r="BJ369" s="30" t="str">
        <f t="shared" si="710"/>
        <v/>
      </c>
      <c r="BK369" s="30" t="str">
        <f t="shared" si="710"/>
        <v/>
      </c>
      <c r="BL369" s="30" t="str">
        <f t="shared" si="710"/>
        <v/>
      </c>
      <c r="BM369" s="30" t="str">
        <f t="shared" si="710"/>
        <v/>
      </c>
      <c r="BN369" s="30" t="str">
        <f t="shared" si="710"/>
        <v/>
      </c>
      <c r="BO369" s="30" t="str">
        <f t="shared" si="710"/>
        <v/>
      </c>
      <c r="BP369" s="30" t="str">
        <f t="shared" si="710"/>
        <v/>
      </c>
      <c r="BQ369" s="30" t="str">
        <f t="shared" si="710"/>
        <v/>
      </c>
      <c r="BR369" s="30" t="str">
        <f t="shared" si="710"/>
        <v/>
      </c>
      <c r="BS369" s="30" t="str">
        <f t="shared" si="710"/>
        <v/>
      </c>
      <c r="BT369" s="30" t="str">
        <f t="shared" si="710"/>
        <v/>
      </c>
      <c r="BU369" s="30" t="str">
        <f t="shared" si="710"/>
        <v/>
      </c>
      <c r="BV369" s="30" t="str">
        <f t="shared" si="710"/>
        <v/>
      </c>
      <c r="BW369" s="30" t="str">
        <f t="shared" si="710"/>
        <v/>
      </c>
      <c r="BX369" s="30" t="str">
        <f t="shared" si="710"/>
        <v/>
      </c>
      <c r="BY369" s="30" t="str">
        <f t="shared" si="710"/>
        <v/>
      </c>
      <c r="BZ369" s="30" t="str">
        <f t="shared" si="710"/>
        <v/>
      </c>
    </row>
    <row r="370" spans="1:95" ht="19.5" customHeight="1">
      <c r="A370" s="136"/>
      <c r="B370" s="20" t="s">
        <v>9</v>
      </c>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0">
        <f>AH369+COUNTIF(C370:AG370,"○")-COUNTIF(C370:AG370,"✕")</f>
        <v>0</v>
      </c>
      <c r="AL370" s="6">
        <f>$AH370</f>
        <v>0</v>
      </c>
      <c r="AN370" s="6">
        <f>COUNTIF(C370:AG370,"○")</f>
        <v>0</v>
      </c>
      <c r="AO370" s="6">
        <f>COUNTIF(C370:AG370,"✕")</f>
        <v>0</v>
      </c>
      <c r="AU370" s="1" t="str">
        <f t="shared" ref="AU370:BY370" si="711">IF($AF$2="○",IF(C369="○",IF(C370="","○",IF(C370="○","確認","")),IF(C370="○","○",IF(C369="○","",IF(C370="✕","確認","")))),IF(C369="○",IF(C370="","",IF(C370="○","確認","")),IF(C369="○","",IF(C370="✕","確認",""))))</f>
        <v/>
      </c>
      <c r="AV370" s="1" t="str">
        <f t="shared" si="711"/>
        <v/>
      </c>
      <c r="AW370" s="1" t="str">
        <f t="shared" si="711"/>
        <v/>
      </c>
      <c r="AX370" s="1" t="str">
        <f t="shared" si="711"/>
        <v/>
      </c>
      <c r="AY370" s="1" t="str">
        <f t="shared" si="711"/>
        <v/>
      </c>
      <c r="AZ370" s="1" t="str">
        <f t="shared" si="711"/>
        <v/>
      </c>
      <c r="BA370" s="1" t="str">
        <f t="shared" si="711"/>
        <v/>
      </c>
      <c r="BB370" s="1" t="str">
        <f t="shared" si="711"/>
        <v/>
      </c>
      <c r="BC370" s="1" t="str">
        <f t="shared" si="711"/>
        <v/>
      </c>
      <c r="BD370" s="1" t="str">
        <f t="shared" si="711"/>
        <v/>
      </c>
      <c r="BE370" s="1" t="str">
        <f t="shared" si="711"/>
        <v/>
      </c>
      <c r="BF370" s="1" t="str">
        <f t="shared" si="711"/>
        <v/>
      </c>
      <c r="BG370" s="1" t="str">
        <f t="shared" si="711"/>
        <v/>
      </c>
      <c r="BH370" s="1" t="str">
        <f t="shared" si="711"/>
        <v/>
      </c>
      <c r="BI370" s="1" t="str">
        <f t="shared" si="711"/>
        <v/>
      </c>
      <c r="BJ370" s="1" t="str">
        <f t="shared" si="711"/>
        <v/>
      </c>
      <c r="BK370" s="1" t="str">
        <f t="shared" si="711"/>
        <v/>
      </c>
      <c r="BL370" s="1" t="str">
        <f t="shared" si="711"/>
        <v/>
      </c>
      <c r="BM370" s="1" t="str">
        <f t="shared" si="711"/>
        <v/>
      </c>
      <c r="BN370" s="1" t="str">
        <f t="shared" si="711"/>
        <v/>
      </c>
      <c r="BO370" s="1" t="str">
        <f t="shared" si="711"/>
        <v/>
      </c>
      <c r="BP370" s="1" t="str">
        <f t="shared" si="711"/>
        <v/>
      </c>
      <c r="BQ370" s="1" t="str">
        <f t="shared" si="711"/>
        <v/>
      </c>
      <c r="BR370" s="1" t="str">
        <f t="shared" si="711"/>
        <v/>
      </c>
      <c r="BS370" s="1" t="str">
        <f t="shared" si="711"/>
        <v/>
      </c>
      <c r="BT370" s="1" t="str">
        <f t="shared" si="711"/>
        <v/>
      </c>
      <c r="BU370" s="1" t="str">
        <f t="shared" si="711"/>
        <v/>
      </c>
      <c r="BV370" s="1" t="str">
        <f t="shared" si="711"/>
        <v/>
      </c>
      <c r="BW370" s="1" t="str">
        <f t="shared" si="711"/>
        <v/>
      </c>
      <c r="BX370" s="1" t="str">
        <f t="shared" si="711"/>
        <v/>
      </c>
      <c r="BY370" s="1" t="str">
        <f t="shared" si="711"/>
        <v/>
      </c>
    </row>
    <row r="371" spans="1:95" ht="19.5" customHeight="1">
      <c r="A371" s="137"/>
      <c r="B371" s="20" t="s">
        <v>2</v>
      </c>
      <c r="C371" s="23" t="str">
        <f t="shared" ref="C371:AG371" si="712">IF($AF$2="○",IF(C369="○",IF(C370="","○",IF(C370="○","確認","")),IF(C370="○","○",IF(C369="○","",IF(C370="✕","確認","")))),IF(C369="○",IF(C370="","",IF(C370="○","確認","")),IF(C369="○","",IF(C370="✕","確認",""))))</f>
        <v/>
      </c>
      <c r="D371" s="23" t="str">
        <f t="shared" si="712"/>
        <v/>
      </c>
      <c r="E371" s="23" t="str">
        <f t="shared" si="712"/>
        <v/>
      </c>
      <c r="F371" s="23" t="str">
        <f t="shared" si="712"/>
        <v/>
      </c>
      <c r="G371" s="23" t="str">
        <f t="shared" si="712"/>
        <v/>
      </c>
      <c r="H371" s="23" t="str">
        <f t="shared" si="712"/>
        <v/>
      </c>
      <c r="I371" s="23" t="str">
        <f t="shared" si="712"/>
        <v/>
      </c>
      <c r="J371" s="23" t="str">
        <f t="shared" si="712"/>
        <v/>
      </c>
      <c r="K371" s="23" t="str">
        <f t="shared" si="712"/>
        <v/>
      </c>
      <c r="L371" s="23" t="str">
        <f t="shared" si="712"/>
        <v/>
      </c>
      <c r="M371" s="23" t="str">
        <f t="shared" si="712"/>
        <v/>
      </c>
      <c r="N371" s="23" t="str">
        <f t="shared" si="712"/>
        <v/>
      </c>
      <c r="O371" s="23" t="str">
        <f t="shared" si="712"/>
        <v/>
      </c>
      <c r="P371" s="23" t="str">
        <f t="shared" si="712"/>
        <v/>
      </c>
      <c r="Q371" s="23" t="str">
        <f t="shared" si="712"/>
        <v/>
      </c>
      <c r="R371" s="23" t="str">
        <f t="shared" si="712"/>
        <v/>
      </c>
      <c r="S371" s="23" t="str">
        <f t="shared" si="712"/>
        <v/>
      </c>
      <c r="T371" s="23" t="str">
        <f t="shared" si="712"/>
        <v/>
      </c>
      <c r="U371" s="23" t="str">
        <f t="shared" si="712"/>
        <v/>
      </c>
      <c r="V371" s="23" t="str">
        <f t="shared" si="712"/>
        <v/>
      </c>
      <c r="W371" s="23" t="str">
        <f t="shared" si="712"/>
        <v/>
      </c>
      <c r="X371" s="23" t="str">
        <f t="shared" si="712"/>
        <v/>
      </c>
      <c r="Y371" s="23" t="str">
        <f t="shared" si="712"/>
        <v/>
      </c>
      <c r="Z371" s="23" t="str">
        <f t="shared" si="712"/>
        <v/>
      </c>
      <c r="AA371" s="23" t="str">
        <f t="shared" si="712"/>
        <v/>
      </c>
      <c r="AB371" s="23" t="str">
        <f t="shared" si="712"/>
        <v/>
      </c>
      <c r="AC371" s="23" t="str">
        <f t="shared" si="712"/>
        <v/>
      </c>
      <c r="AD371" s="23" t="str">
        <f t="shared" si="712"/>
        <v/>
      </c>
      <c r="AE371" s="23" t="str">
        <f t="shared" si="712"/>
        <v/>
      </c>
      <c r="AF371" s="23" t="str">
        <f t="shared" si="712"/>
        <v/>
      </c>
      <c r="AG371" s="23" t="str">
        <f t="shared" si="712"/>
        <v/>
      </c>
      <c r="AH371" s="20">
        <f t="shared" ref="AH371" si="713">COUNTIF(C371:AG371,"○")</f>
        <v>0</v>
      </c>
      <c r="AM371" s="6">
        <f>$AH371</f>
        <v>0</v>
      </c>
      <c r="AP371" s="6">
        <f>COUNTIF(C371:AG371,"確認")</f>
        <v>0</v>
      </c>
      <c r="AT371" s="6">
        <f>COUNTIF(AU371:BY371,"確認")</f>
        <v>0</v>
      </c>
      <c r="AU371" s="1" t="str">
        <f t="shared" ref="AU371:BY371" si="714">IF(AU370=C371,"","確認")</f>
        <v/>
      </c>
      <c r="AV371" s="1" t="str">
        <f t="shared" si="714"/>
        <v/>
      </c>
      <c r="AW371" s="1" t="str">
        <f t="shared" si="714"/>
        <v/>
      </c>
      <c r="AX371" s="1" t="str">
        <f t="shared" si="714"/>
        <v/>
      </c>
      <c r="AY371" s="1" t="str">
        <f t="shared" si="714"/>
        <v/>
      </c>
      <c r="AZ371" s="1" t="str">
        <f t="shared" si="714"/>
        <v/>
      </c>
      <c r="BA371" s="1" t="str">
        <f t="shared" si="714"/>
        <v/>
      </c>
      <c r="BB371" s="1" t="str">
        <f t="shared" si="714"/>
        <v/>
      </c>
      <c r="BC371" s="1" t="str">
        <f t="shared" si="714"/>
        <v/>
      </c>
      <c r="BD371" s="1" t="str">
        <f t="shared" si="714"/>
        <v/>
      </c>
      <c r="BE371" s="1" t="str">
        <f t="shared" si="714"/>
        <v/>
      </c>
      <c r="BF371" s="1" t="str">
        <f t="shared" si="714"/>
        <v/>
      </c>
      <c r="BG371" s="1" t="str">
        <f t="shared" si="714"/>
        <v/>
      </c>
      <c r="BH371" s="1" t="str">
        <f t="shared" si="714"/>
        <v/>
      </c>
      <c r="BI371" s="1" t="str">
        <f t="shared" si="714"/>
        <v/>
      </c>
      <c r="BJ371" s="1" t="str">
        <f t="shared" si="714"/>
        <v/>
      </c>
      <c r="BK371" s="1" t="str">
        <f t="shared" si="714"/>
        <v/>
      </c>
      <c r="BL371" s="1" t="str">
        <f t="shared" si="714"/>
        <v/>
      </c>
      <c r="BM371" s="1" t="str">
        <f t="shared" si="714"/>
        <v/>
      </c>
      <c r="BN371" s="1" t="str">
        <f t="shared" si="714"/>
        <v/>
      </c>
      <c r="BO371" s="1" t="str">
        <f t="shared" si="714"/>
        <v/>
      </c>
      <c r="BP371" s="1" t="str">
        <f t="shared" si="714"/>
        <v/>
      </c>
      <c r="BQ371" s="1" t="str">
        <f t="shared" si="714"/>
        <v/>
      </c>
      <c r="BR371" s="1" t="str">
        <f t="shared" si="714"/>
        <v/>
      </c>
      <c r="BS371" s="1" t="str">
        <f t="shared" si="714"/>
        <v/>
      </c>
      <c r="BT371" s="1" t="str">
        <f t="shared" si="714"/>
        <v/>
      </c>
      <c r="BU371" s="1" t="str">
        <f t="shared" si="714"/>
        <v/>
      </c>
      <c r="BV371" s="1" t="str">
        <f t="shared" si="714"/>
        <v/>
      </c>
      <c r="BW371" s="1" t="str">
        <f t="shared" si="714"/>
        <v/>
      </c>
      <c r="BX371" s="1" t="str">
        <f t="shared" si="714"/>
        <v/>
      </c>
      <c r="BY371" s="1" t="str">
        <f t="shared" si="714"/>
        <v/>
      </c>
      <c r="BZ371" s="1" t="str">
        <f t="shared" ref="BZ371" si="715">IF($AF$2="○",IF(AH369="○",IF(AH370="","○",IF(AH370="○","確認","")),IF(AH370="○","○",IF(AH369="○","",IF(AH370="✕","確認","")))),IF(AH369="○",IF(AH370="","",IF(AH370="○","確認","")),IF(AH369="○","",IF(AH370="✕","確認",""))))</f>
        <v/>
      </c>
    </row>
    <row r="372" spans="1:95" ht="19.5" customHeight="1">
      <c r="C372" s="129" t="str">
        <f>IF(AH368=0,"",B369)</f>
        <v/>
      </c>
      <c r="D372" s="129"/>
      <c r="E372" s="130" t="str">
        <f>IF(AH368=0,"","週休２日")</f>
        <v/>
      </c>
      <c r="F372" s="130"/>
      <c r="G372" s="130" t="str">
        <f>IF(AH368=0,"",IF(SUM(AQ366:AQ368)/AJ368&lt;0.285,IF(SUM(AQ366:AQ368)/AJ368&lt;=AH369/AH368,"達成","未達成"),IF(AH369/AJ368&gt;=SUM(AQ366:AQ368)/AJ368,"達成","未達成")))</f>
        <v/>
      </c>
      <c r="H372" s="130"/>
      <c r="I372" s="131" t="str">
        <f>IF(AH368=0,"","現場閉所率")</f>
        <v/>
      </c>
      <c r="J372" s="131"/>
      <c r="K372" s="132" t="str">
        <f>IF(AH368=0,"",IF(AH368=0,0,ROUNDDOWN(AH369/AH368,4)))</f>
        <v/>
      </c>
      <c r="L372" s="132"/>
      <c r="N372" s="129" t="str">
        <f>IF(AH368=0,"",B370)</f>
        <v/>
      </c>
      <c r="O372" s="129"/>
      <c r="P372" s="130" t="str">
        <f>IF(AH368=0,"","週休２日")</f>
        <v/>
      </c>
      <c r="Q372" s="130"/>
      <c r="R372" s="130" t="str">
        <f>IF(AH368=0,"",IF(SUM(AQ366:AQ368)/AJ368&lt;0.285,IF(SUM(AQ366:AQ368)/AJ368&lt;=AH370/AH368,"達成","未達成"),IF(AH370/AJ368&gt;=SUM(AQ366:AQ368)/AJ368,"達成","未達成")))</f>
        <v/>
      </c>
      <c r="S372" s="130"/>
      <c r="T372" s="131" t="str">
        <f>IF(AH368=0,"","現場閉所率")</f>
        <v/>
      </c>
      <c r="U372" s="131"/>
      <c r="V372" s="132" t="str">
        <f>IF(AH368=0,"",IF(AH368=0,0,ROUNDDOWN(AH370/AH368,4)))</f>
        <v/>
      </c>
      <c r="W372" s="132"/>
      <c r="X372" s="25"/>
      <c r="Y372" s="129" t="str">
        <f>IF($AF$2="○",IF(AH368=0,"",B371),"")</f>
        <v/>
      </c>
      <c r="Z372" s="129"/>
      <c r="AA372" s="130" t="str">
        <f>IF($AF$2="○",IF(AH368=0,"","週休２日"),"")</f>
        <v/>
      </c>
      <c r="AB372" s="130"/>
      <c r="AC372" s="130" t="str">
        <f>IF($AF$2="○",IF(AH368=0,"",IF(SUM(AQ366:AQ368)/AJ368&lt;0.285,IF(SUM(AQ366:AQ368)/AJ368&lt;=AH371/AH368,"達成","未達成"),IF(AH371/AJ368&gt;=SUM(AQ366:AQ368)/AJ368,"達成","未達成"))),"")</f>
        <v/>
      </c>
      <c r="AD372" s="130"/>
      <c r="AE372" s="131" t="str">
        <f>IF($AF$2="○",IF(AH368=0,"","現場閉所率"),"")</f>
        <v/>
      </c>
      <c r="AF372" s="131"/>
      <c r="AG372" s="132" t="str">
        <f>IF($AF$2="○",IF(AH368=0,"",IF(AH368=0,0,ROUNDDOWN(AH371/AH368,4))),"")</f>
        <v/>
      </c>
      <c r="AH372" s="132"/>
      <c r="AQ372" s="24" t="str">
        <f>IF($AF$2="○",AC372,R372)</f>
        <v/>
      </c>
      <c r="AR372" s="24"/>
      <c r="AT372" s="1" t="str">
        <f>IF(AH368&lt;=0,"",IF((SUM(AQ366:AQ368)/AJ368)&lt;=AH370/AH368,"達成","未達成"))</f>
        <v/>
      </c>
    </row>
    <row r="373" spans="1:95" ht="19.5" customHeight="1">
      <c r="A373" s="101" t="str">
        <f t="shared" ref="A373" si="716">IF(MAX(C366:AG366)=$AE$3,"",IF(MAX(C366:AG366)=0,"",MAX(C366:AG366)+1))</f>
        <v/>
      </c>
      <c r="B373" s="101"/>
      <c r="S373" s="102" t="str">
        <f>IF(COUNTIF(C379:AG379,"確認")&gt;0,"入力確認",IF(AH376=0,IF(SUM(AH377:AH379)=0,"","入力確認"),IF($AF$2="",IF(COUNTIF(C379:AG379,"○")+COUNTIF(C379:AG379,"✕")=0,"","現場閉所 実績表に切替必要"),IF(AT379=0,"","変更手続き確認"))))</f>
        <v/>
      </c>
      <c r="T373" s="102"/>
      <c r="U373" s="102"/>
      <c r="V373" s="102"/>
      <c r="W373" s="102"/>
      <c r="X373" s="102"/>
      <c r="Y373" s="102"/>
      <c r="Z373" s="102"/>
      <c r="AA373" s="133" t="s">
        <v>30</v>
      </c>
      <c r="AB373" s="133"/>
      <c r="AC373" s="133"/>
      <c r="AD373" s="133"/>
      <c r="AE373" s="29" t="str">
        <f t="shared" ref="AE373" si="717">$AQ$7</f>
        <v>土</v>
      </c>
      <c r="AF373" s="29" t="str">
        <f t="shared" ref="AF373" si="718">$AQ$8</f>
        <v>日</v>
      </c>
      <c r="AG373" s="26">
        <f t="shared" ref="AG373" si="719">$AQ$6</f>
        <v>0</v>
      </c>
      <c r="AL373" s="14"/>
      <c r="AM373" s="14"/>
      <c r="AN373" s="14"/>
      <c r="AO373" s="14"/>
      <c r="AP373" s="14"/>
      <c r="AQ373" s="14"/>
    </row>
    <row r="374" spans="1:95" ht="19.5" customHeight="1">
      <c r="A374" s="105" t="s">
        <v>20</v>
      </c>
      <c r="B374" s="106"/>
      <c r="C374" s="15" t="str">
        <f>IF($AE$3&lt;A373,"",A373)</f>
        <v/>
      </c>
      <c r="D374" s="15" t="str">
        <f t="shared" ref="D374:G374" si="720">IF($AE$3&lt;=C374,"",IF(MONTH(C374+1)=MONTH(C374),(C374+1),""))</f>
        <v/>
      </c>
      <c r="E374" s="15" t="str">
        <f t="shared" si="720"/>
        <v/>
      </c>
      <c r="F374" s="15" t="str">
        <f t="shared" si="720"/>
        <v/>
      </c>
      <c r="G374" s="15" t="str">
        <f t="shared" si="720"/>
        <v/>
      </c>
      <c r="H374" s="15" t="str">
        <f>IF($AE$3&lt;=G374,"",IF(MONTH(G374+1)=MONTH(G374),(G374+1),""))</f>
        <v/>
      </c>
      <c r="I374" s="15" t="str">
        <f t="shared" ref="I374:AG374" si="721">IF($AE$3&lt;=H374,"",IF(MONTH(H374+1)=MONTH(H374),(H374+1),""))</f>
        <v/>
      </c>
      <c r="J374" s="15" t="str">
        <f t="shared" si="721"/>
        <v/>
      </c>
      <c r="K374" s="15" t="str">
        <f t="shared" si="721"/>
        <v/>
      </c>
      <c r="L374" s="15" t="str">
        <f t="shared" si="721"/>
        <v/>
      </c>
      <c r="M374" s="15" t="str">
        <f t="shared" si="721"/>
        <v/>
      </c>
      <c r="N374" s="15" t="str">
        <f t="shared" si="721"/>
        <v/>
      </c>
      <c r="O374" s="15" t="str">
        <f t="shared" si="721"/>
        <v/>
      </c>
      <c r="P374" s="15" t="str">
        <f t="shared" si="721"/>
        <v/>
      </c>
      <c r="Q374" s="15" t="str">
        <f t="shared" si="721"/>
        <v/>
      </c>
      <c r="R374" s="15" t="str">
        <f t="shared" si="721"/>
        <v/>
      </c>
      <c r="S374" s="15" t="str">
        <f t="shared" si="721"/>
        <v/>
      </c>
      <c r="T374" s="15" t="str">
        <f t="shared" si="721"/>
        <v/>
      </c>
      <c r="U374" s="15" t="str">
        <f t="shared" si="721"/>
        <v/>
      </c>
      <c r="V374" s="15" t="str">
        <f t="shared" si="721"/>
        <v/>
      </c>
      <c r="W374" s="15" t="str">
        <f t="shared" si="721"/>
        <v/>
      </c>
      <c r="X374" s="15" t="str">
        <f t="shared" si="721"/>
        <v/>
      </c>
      <c r="Y374" s="15" t="str">
        <f t="shared" si="721"/>
        <v/>
      </c>
      <c r="Z374" s="15" t="str">
        <f t="shared" si="721"/>
        <v/>
      </c>
      <c r="AA374" s="15" t="str">
        <f t="shared" si="721"/>
        <v/>
      </c>
      <c r="AB374" s="15" t="str">
        <f t="shared" si="721"/>
        <v/>
      </c>
      <c r="AC374" s="15" t="str">
        <f t="shared" si="721"/>
        <v/>
      </c>
      <c r="AD374" s="15" t="str">
        <f t="shared" si="721"/>
        <v/>
      </c>
      <c r="AE374" s="15" t="str">
        <f t="shared" si="721"/>
        <v/>
      </c>
      <c r="AF374" s="15" t="str">
        <f t="shared" si="721"/>
        <v/>
      </c>
      <c r="AG374" s="15" t="str">
        <f t="shared" si="721"/>
        <v/>
      </c>
      <c r="AH374" s="107" t="s">
        <v>27</v>
      </c>
      <c r="AK374" s="16"/>
      <c r="AQ374" s="6">
        <f>COUNTIFS(C376:AG376,"○",C375:AG375,$AQ$7)</f>
        <v>0</v>
      </c>
      <c r="AT374" s="6">
        <v>1</v>
      </c>
      <c r="AU374" s="6">
        <v>2</v>
      </c>
      <c r="AV374" s="6">
        <v>3</v>
      </c>
      <c r="AW374" s="6">
        <v>4</v>
      </c>
      <c r="AX374" s="6">
        <v>5</v>
      </c>
      <c r="AY374" s="6">
        <v>6</v>
      </c>
      <c r="AZ374" s="6">
        <v>7</v>
      </c>
      <c r="BA374" s="6">
        <v>8</v>
      </c>
      <c r="BB374" s="6">
        <v>9</v>
      </c>
      <c r="BC374" s="6">
        <v>10</v>
      </c>
      <c r="BD374" s="6">
        <v>11</v>
      </c>
      <c r="BE374" s="6">
        <v>12</v>
      </c>
      <c r="BF374" s="6">
        <v>13</v>
      </c>
      <c r="BG374" s="6">
        <v>14</v>
      </c>
      <c r="BH374" s="6">
        <v>15</v>
      </c>
      <c r="BI374" s="6">
        <v>16</v>
      </c>
      <c r="BJ374" s="6">
        <v>17</v>
      </c>
      <c r="BK374" s="6">
        <v>18</v>
      </c>
      <c r="BL374" s="6">
        <v>19</v>
      </c>
      <c r="BM374" s="6">
        <v>20</v>
      </c>
      <c r="BN374" s="6">
        <v>21</v>
      </c>
      <c r="BO374" s="6">
        <v>22</v>
      </c>
      <c r="BP374" s="6">
        <v>23</v>
      </c>
      <c r="BQ374" s="6">
        <v>24</v>
      </c>
      <c r="BR374" s="6">
        <v>25</v>
      </c>
      <c r="BS374" s="6">
        <v>26</v>
      </c>
      <c r="BT374" s="6">
        <v>27</v>
      </c>
      <c r="BU374" s="6">
        <v>28</v>
      </c>
      <c r="BV374" s="6">
        <v>29</v>
      </c>
      <c r="BW374" s="6">
        <v>30</v>
      </c>
      <c r="BX374" s="6">
        <v>31</v>
      </c>
      <c r="BY374" s="6">
        <v>32</v>
      </c>
      <c r="BZ374" s="6">
        <v>33</v>
      </c>
      <c r="CA374" s="6">
        <v>34</v>
      </c>
      <c r="CB374" s="6">
        <v>35</v>
      </c>
      <c r="CC374" s="6">
        <v>36</v>
      </c>
      <c r="CD374" s="6">
        <v>37</v>
      </c>
      <c r="CE374" s="6">
        <v>38</v>
      </c>
      <c r="CF374" s="6">
        <v>39</v>
      </c>
      <c r="CG374" s="6">
        <v>40</v>
      </c>
      <c r="CH374" s="6">
        <v>41</v>
      </c>
      <c r="CI374" s="6">
        <v>42</v>
      </c>
      <c r="CJ374" s="6">
        <v>43</v>
      </c>
      <c r="CK374" s="6">
        <v>44</v>
      </c>
      <c r="CL374" s="6">
        <v>45</v>
      </c>
      <c r="CM374" s="6">
        <v>46</v>
      </c>
      <c r="CN374" s="6">
        <v>47</v>
      </c>
      <c r="CO374" s="6">
        <v>48</v>
      </c>
      <c r="CP374" s="6">
        <v>49</v>
      </c>
      <c r="CQ374" s="6">
        <v>50</v>
      </c>
    </row>
    <row r="375" spans="1:95" ht="19.5" customHeight="1">
      <c r="A375" s="105" t="s">
        <v>28</v>
      </c>
      <c r="B375" s="106"/>
      <c r="C375" s="15" t="str">
        <f>IF(C374="","",TEXT(C374,"AAA"))</f>
        <v/>
      </c>
      <c r="D375" s="15" t="str">
        <f t="shared" ref="D375:AG375" si="722">IF(D374="","",TEXT(D374,"AAA"))</f>
        <v/>
      </c>
      <c r="E375" s="15" t="str">
        <f t="shared" si="722"/>
        <v/>
      </c>
      <c r="F375" s="15" t="str">
        <f t="shared" si="722"/>
        <v/>
      </c>
      <c r="G375" s="15" t="str">
        <f t="shared" si="722"/>
        <v/>
      </c>
      <c r="H375" s="15" t="str">
        <f t="shared" si="722"/>
        <v/>
      </c>
      <c r="I375" s="15" t="str">
        <f t="shared" si="722"/>
        <v/>
      </c>
      <c r="J375" s="15" t="str">
        <f t="shared" si="722"/>
        <v/>
      </c>
      <c r="K375" s="15" t="str">
        <f t="shared" si="722"/>
        <v/>
      </c>
      <c r="L375" s="15" t="str">
        <f t="shared" si="722"/>
        <v/>
      </c>
      <c r="M375" s="15" t="str">
        <f t="shared" si="722"/>
        <v/>
      </c>
      <c r="N375" s="15" t="str">
        <f t="shared" si="722"/>
        <v/>
      </c>
      <c r="O375" s="15" t="str">
        <f t="shared" si="722"/>
        <v/>
      </c>
      <c r="P375" s="15" t="str">
        <f t="shared" si="722"/>
        <v/>
      </c>
      <c r="Q375" s="15" t="str">
        <f t="shared" si="722"/>
        <v/>
      </c>
      <c r="R375" s="15" t="str">
        <f t="shared" si="722"/>
        <v/>
      </c>
      <c r="S375" s="15" t="str">
        <f t="shared" si="722"/>
        <v/>
      </c>
      <c r="T375" s="15" t="str">
        <f t="shared" si="722"/>
        <v/>
      </c>
      <c r="U375" s="15" t="str">
        <f t="shared" si="722"/>
        <v/>
      </c>
      <c r="V375" s="15" t="str">
        <f t="shared" si="722"/>
        <v/>
      </c>
      <c r="W375" s="15" t="str">
        <f t="shared" si="722"/>
        <v/>
      </c>
      <c r="X375" s="15" t="str">
        <f t="shared" si="722"/>
        <v/>
      </c>
      <c r="Y375" s="15" t="str">
        <f t="shared" si="722"/>
        <v/>
      </c>
      <c r="Z375" s="15" t="str">
        <f t="shared" si="722"/>
        <v/>
      </c>
      <c r="AA375" s="15" t="str">
        <f t="shared" si="722"/>
        <v/>
      </c>
      <c r="AB375" s="15" t="str">
        <f t="shared" si="722"/>
        <v/>
      </c>
      <c r="AC375" s="15" t="str">
        <f t="shared" si="722"/>
        <v/>
      </c>
      <c r="AD375" s="15" t="str">
        <f t="shared" si="722"/>
        <v/>
      </c>
      <c r="AE375" s="15" t="str">
        <f t="shared" si="722"/>
        <v/>
      </c>
      <c r="AF375" s="15" t="str">
        <f t="shared" si="722"/>
        <v/>
      </c>
      <c r="AG375" s="15" t="str">
        <f t="shared" si="722"/>
        <v/>
      </c>
      <c r="AH375" s="108"/>
      <c r="AQ375" s="6">
        <f>COUNTIFS(C376:AG376,"○",C375:AG375,$AQ$8)</f>
        <v>0</v>
      </c>
      <c r="AT375" s="17" t="str">
        <f>IF($C374&gt;$E$6,"",IF(MAX($C374:$AG374)&lt;$E$6,"",$E$6))</f>
        <v/>
      </c>
      <c r="AU375" s="18" t="str">
        <f>IF($C374&gt;$H$6,"",IF(MAX($C374:$AG374)&lt;$H$6,"",$H$6))</f>
        <v/>
      </c>
      <c r="AV375" s="18" t="str">
        <f>IF($C374&gt;$K$6,"",IF(MAX($C374:$AG374)&lt;$K$6,"",$K$6))</f>
        <v/>
      </c>
      <c r="AW375" s="18" t="str">
        <f>IF($C374&gt;$N$6,"",IF(MAX($C374:$AG374)&lt;$N$6,"",$N$6))</f>
        <v/>
      </c>
      <c r="AX375" s="18" t="str">
        <f>IF($C374&gt;$Q$6,"",IF(MAX($C374:$AG374)&lt;$Q$6,"",$Q$6))</f>
        <v/>
      </c>
      <c r="AY375" s="18" t="str">
        <f>IF($C374&gt;$T$6,"",IF(MAX($C374:$AG374)&lt;$T$6,"",$T$6))</f>
        <v/>
      </c>
      <c r="AZ375" s="18" t="str">
        <f>IF($C374&gt;$W$6,"",IF(MAX($C374:$AG374)&lt;$W$6,"",$W$6))</f>
        <v/>
      </c>
      <c r="BA375" s="18" t="str">
        <f>IF($C374&gt;$Z$6,"",IF(MAX($C374:$AG374)&lt;$Z$6,"",$Z$6))</f>
        <v/>
      </c>
      <c r="BB375" s="18" t="str">
        <f>IF($C374&gt;$AC$6,"",IF(MAX($C374:$AG374)&lt;$AC$6,"",$AC$6))</f>
        <v/>
      </c>
      <c r="BC375" s="18">
        <f>IF($C374&gt;$AF$6,"",IF(MAX($C374:$AG374)&lt;$AF$6,"",$AF$6))</f>
        <v>0</v>
      </c>
      <c r="BD375" s="18">
        <f>IF($C374&gt;$E$7,"",IF(MAX($C374:$AG374)&lt;$E$7,"",$E$7))</f>
        <v>0</v>
      </c>
      <c r="BE375" s="18">
        <f>IF($C374&gt;$H$7,"",IF(MAX($C374:$AG374)&lt;$H$7,"",$H$7))</f>
        <v>0</v>
      </c>
      <c r="BF375" s="18">
        <f>IF($C374&gt;$K$7,"",IF(MAX($C374:$AG374)&lt;$K$7,"",$K$7))</f>
        <v>0</v>
      </c>
      <c r="BG375" s="18">
        <f>IF($C374&gt;$N$7,"",IF(MAX($C374:$AG374)&lt;$N$7,"",$N$7))</f>
        <v>0</v>
      </c>
      <c r="BH375" s="18">
        <f>IF($C374&gt;$Q$7,"",IF(MAX($C374:$AG374)&lt;$Q$7,"",$Q$7))</f>
        <v>0</v>
      </c>
      <c r="BI375" s="18">
        <f>IF($C374&gt;$T$7,"",IF(MAX($C374:$AG374)&lt;$T$7,"",$T$7))</f>
        <v>0</v>
      </c>
      <c r="BJ375" s="18">
        <f>IF($C374&gt;$W$7,"",IF(MAX($C374:$AG374)&lt;$W$7,"",$W$7))</f>
        <v>0</v>
      </c>
      <c r="BK375" s="18">
        <f>IF($C374&gt;$Z$7,"",IF(MAX($C374:$AG374)&lt;$Z$7,"",$Z$7))</f>
        <v>0</v>
      </c>
      <c r="BL375" s="18">
        <f>IF($C374&gt;$AC$7,"",IF(MAX($C374:$AG374)&lt;$AC$7,"",$AC$7))</f>
        <v>0</v>
      </c>
      <c r="BM375" s="18">
        <f>IF($C374&gt;$AF$7,"",IF(MAX($C374:$AG374)&lt;$AF$7,"",$AF$7))</f>
        <v>0</v>
      </c>
      <c r="BN375" s="18">
        <f>IF($C374&gt;$E$8,"",IF(MAX($C374:$AG374)&lt;$E$8,"",$E$8))</f>
        <v>0</v>
      </c>
      <c r="BO375" s="18">
        <f>IF($C374&gt;$H$8,"",IF(MAX($C374:$AG374)&lt;$H$8,"",$H$8))</f>
        <v>0</v>
      </c>
      <c r="BP375" s="18">
        <f>IF($C374&gt;$K$8,"",IF(MAX($C374:$AG374)&lt;$K$8,"",$K$8))</f>
        <v>0</v>
      </c>
      <c r="BQ375" s="18">
        <f>IF($C374&gt;$N$8,"",IF(MAX($C374:$AG374)&lt;$N$8,"",$N$8))</f>
        <v>0</v>
      </c>
      <c r="BR375" s="18">
        <f>IF($C374&gt;$Q$8,"",IF(MAX($C374:$AG374)&lt;$Q$8,"",$Q$8))</f>
        <v>0</v>
      </c>
      <c r="BS375" s="18">
        <f>IF($C374&gt;$T$8,"",IF(MAX($C374:$AG374)&lt;$T$8,"",$T$8))</f>
        <v>0</v>
      </c>
      <c r="BT375" s="18">
        <f>IF($C374&gt;$W$8,"",IF(MAX($C374:$AG374)&lt;$W$8,"",$W$8))</f>
        <v>0</v>
      </c>
      <c r="BU375" s="18">
        <f>IF($C374&gt;$Z$8,"",IF(MAX($C374:$AG374)&lt;$Z$8,"",$Z$8))</f>
        <v>0</v>
      </c>
      <c r="BV375" s="18">
        <f>IF($C374&gt;$AC$8,"",IF(MAX($C374:$AG374)&lt;$AC$8,"",$AC$8))</f>
        <v>0</v>
      </c>
      <c r="BW375" s="18">
        <f>IF($C374&gt;$AF$8,"",IF(MAX($C374:$AG374)&lt;$AF$8,"",$AF$8))</f>
        <v>0</v>
      </c>
      <c r="BX375" s="18">
        <f>IF($C374&gt;$E$9,"",IF(MAX($C374:$AG374)&lt;$E$9,"",$E$9))</f>
        <v>0</v>
      </c>
      <c r="BY375" s="18">
        <f>IF($C374&gt;$H$9,"",IF(MAX($C374:$AG374)&lt;$H$9,"",$H$9))</f>
        <v>0</v>
      </c>
      <c r="BZ375" s="18">
        <f>IF($C374&gt;$K$9,"",IF(MAX($C374:$AG374)&lt;$K$9,"",$K$9))</f>
        <v>0</v>
      </c>
      <c r="CA375" s="18">
        <f>IF($C374&gt;$N$9,"",IF(MAX($C374:$AG374)&lt;$N$9,"",$N$9))</f>
        <v>0</v>
      </c>
      <c r="CB375" s="18">
        <f>IF($C374&gt;$Q$9,"",IF(MAX($C374:$AG374)&lt;$Q$9,"",$Q$9))</f>
        <v>0</v>
      </c>
      <c r="CC375" s="18">
        <f>IF($C374&gt;$T$9,"",IF(MAX($C374:$AG374)&lt;$T$9,"",$T$9))</f>
        <v>0</v>
      </c>
      <c r="CD375" s="18">
        <f>IF($C374&gt;$W$9,"",IF(MAX($C374:$AG374)&lt;$W$9,"",$W$9))</f>
        <v>0</v>
      </c>
      <c r="CE375" s="18">
        <f>IF($C374&gt;$Z$9,"",IF(MAX($C374:$AG374)&lt;$Z$9,"",$Z$9))</f>
        <v>0</v>
      </c>
      <c r="CF375" s="18">
        <f>IF($C374&gt;$AC$9,"",IF(MAX($C374:$AG374)&lt;$AC$9,"",$AC$9))</f>
        <v>0</v>
      </c>
      <c r="CG375" s="18">
        <f>IF($C374&gt;$AF$9,"",IF(MAX($C374:$AG374)&lt;$AF$9,"",$AF$9))</f>
        <v>0</v>
      </c>
      <c r="CH375" s="18">
        <f>IF($C374&gt;$E$10,"",IF(MAX($C374:$AG374)&lt;$E$10,"",$E$10))</f>
        <v>0</v>
      </c>
      <c r="CI375" s="18">
        <f>IF($C374&gt;$H$10,"",IF(MAX($C374:$AG374)&lt;$H$10,"",$H$10))</f>
        <v>0</v>
      </c>
      <c r="CJ375" s="18">
        <f>IF($C374&gt;$K$10,"",IF(MAX($C374:$AG374)&lt;$K$10,"",$K$10))</f>
        <v>0</v>
      </c>
      <c r="CK375" s="18">
        <f>IF($C374&gt;$N$10,"",IF(MAX($C374:$AG374)&lt;$N$10,"",$N$10))</f>
        <v>0</v>
      </c>
      <c r="CL375" s="18">
        <f>IF($C374&gt;$Q$10,"",IF(MAX($C374:$AG374)&lt;$Q$10,"",$Q$10))</f>
        <v>0</v>
      </c>
      <c r="CM375" s="18">
        <f>IF($C374&gt;$T$10,"",IF(MAX($C374:$AG374)&lt;$T$10,"",$T$10))</f>
        <v>0</v>
      </c>
      <c r="CN375" s="18">
        <f>IF($C374&gt;$W$10,"",IF(MAX($C374:$AG374)&lt;$W$10,"",$W$10))</f>
        <v>0</v>
      </c>
      <c r="CO375" s="18">
        <f>IF($C374&gt;$Z$10,"",IF(MAX($C374:$AG374)&lt;$Z$10,"",$Z$10))</f>
        <v>0</v>
      </c>
      <c r="CP375" s="18">
        <f>IF($C374&gt;$AC$10,"",IF(MAX($C374:$AG374)&lt;$AC$10,"",$AC$10))</f>
        <v>0</v>
      </c>
      <c r="CQ375" s="19">
        <f>IF($C374&gt;$AF$10,"",IF(MAX($C374:$AG374)&lt;$AF$10,"",$AF$10))</f>
        <v>0</v>
      </c>
    </row>
    <row r="376" spans="1:95" ht="19.5" customHeight="1">
      <c r="A376" s="134" t="s">
        <v>7</v>
      </c>
      <c r="B376" s="135"/>
      <c r="C376" s="20" t="str">
        <f t="shared" ref="C376:AG376" si="723">IF(C374="","",IF($D$5&lt;=C374,IF($L$5&gt;=C374,IF(COUNT(MATCH(C374,$AT375:$CQ375,0))&gt;0,"","○"),""),""))</f>
        <v/>
      </c>
      <c r="D376" s="20" t="str">
        <f t="shared" si="723"/>
        <v/>
      </c>
      <c r="E376" s="20" t="str">
        <f t="shared" si="723"/>
        <v/>
      </c>
      <c r="F376" s="20" t="str">
        <f t="shared" si="723"/>
        <v/>
      </c>
      <c r="G376" s="20" t="str">
        <f t="shared" si="723"/>
        <v/>
      </c>
      <c r="H376" s="20" t="str">
        <f t="shared" si="723"/>
        <v/>
      </c>
      <c r="I376" s="20" t="str">
        <f t="shared" si="723"/>
        <v/>
      </c>
      <c r="J376" s="20" t="str">
        <f t="shared" si="723"/>
        <v/>
      </c>
      <c r="K376" s="20" t="str">
        <f t="shared" si="723"/>
        <v/>
      </c>
      <c r="L376" s="20" t="str">
        <f t="shared" si="723"/>
        <v/>
      </c>
      <c r="M376" s="20" t="str">
        <f t="shared" si="723"/>
        <v/>
      </c>
      <c r="N376" s="20" t="str">
        <f t="shared" si="723"/>
        <v/>
      </c>
      <c r="O376" s="20" t="str">
        <f t="shared" si="723"/>
        <v/>
      </c>
      <c r="P376" s="20" t="str">
        <f t="shared" si="723"/>
        <v/>
      </c>
      <c r="Q376" s="20" t="str">
        <f t="shared" si="723"/>
        <v/>
      </c>
      <c r="R376" s="20" t="str">
        <f t="shared" si="723"/>
        <v/>
      </c>
      <c r="S376" s="20" t="str">
        <f t="shared" si="723"/>
        <v/>
      </c>
      <c r="T376" s="20" t="str">
        <f t="shared" si="723"/>
        <v/>
      </c>
      <c r="U376" s="20" t="str">
        <f t="shared" si="723"/>
        <v/>
      </c>
      <c r="V376" s="20" t="str">
        <f t="shared" si="723"/>
        <v/>
      </c>
      <c r="W376" s="20" t="str">
        <f t="shared" si="723"/>
        <v/>
      </c>
      <c r="X376" s="20" t="str">
        <f t="shared" si="723"/>
        <v/>
      </c>
      <c r="Y376" s="20" t="str">
        <f t="shared" si="723"/>
        <v/>
      </c>
      <c r="Z376" s="20" t="str">
        <f t="shared" si="723"/>
        <v/>
      </c>
      <c r="AA376" s="20" t="str">
        <f t="shared" si="723"/>
        <v/>
      </c>
      <c r="AB376" s="20" t="str">
        <f t="shared" si="723"/>
        <v/>
      </c>
      <c r="AC376" s="20" t="str">
        <f t="shared" si="723"/>
        <v/>
      </c>
      <c r="AD376" s="20" t="str">
        <f t="shared" si="723"/>
        <v/>
      </c>
      <c r="AE376" s="20" t="str">
        <f t="shared" si="723"/>
        <v/>
      </c>
      <c r="AF376" s="20" t="str">
        <f t="shared" si="723"/>
        <v/>
      </c>
      <c r="AG376" s="20" t="str">
        <f t="shared" si="723"/>
        <v/>
      </c>
      <c r="AH376" s="20">
        <f>COUNTIF(C376:AG376,"○")</f>
        <v>0</v>
      </c>
      <c r="AJ376" s="6">
        <f>$AH376</f>
        <v>0</v>
      </c>
      <c r="AK376" s="21"/>
      <c r="AQ376" s="6">
        <f>COUNTIFS(C376:AG376,"○",C375:AG375,$AQ$6)</f>
        <v>0</v>
      </c>
      <c r="AR376" s="6" t="str">
        <f>IF(AH376=0,"",IF(SUM(AQ374:AQ376)/AJ376&lt;0.285,SUM(AQ374:AQ376)/AJ376*AJ376,ROUNDUP(AH376*0.285,0)))</f>
        <v/>
      </c>
      <c r="BY376" s="22"/>
      <c r="BZ376" s="22"/>
    </row>
    <row r="377" spans="1:95" ht="19.5" customHeight="1">
      <c r="A377" s="36" t="s">
        <v>29</v>
      </c>
      <c r="B377" s="20" t="s">
        <v>8</v>
      </c>
      <c r="C377" s="23" t="str">
        <f t="shared" ref="C377:AG377" si="724">IF(C376="","",IF(C375=$AE373,"○",IF(C375=$AF373,"○",IF(C375=$AG373,"○",""))))</f>
        <v/>
      </c>
      <c r="D377" s="23" t="str">
        <f t="shared" si="724"/>
        <v/>
      </c>
      <c r="E377" s="23" t="str">
        <f t="shared" si="724"/>
        <v/>
      </c>
      <c r="F377" s="23" t="str">
        <f t="shared" si="724"/>
        <v/>
      </c>
      <c r="G377" s="23" t="str">
        <f t="shared" si="724"/>
        <v/>
      </c>
      <c r="H377" s="23" t="str">
        <f t="shared" si="724"/>
        <v/>
      </c>
      <c r="I377" s="23" t="str">
        <f t="shared" si="724"/>
        <v/>
      </c>
      <c r="J377" s="23" t="str">
        <f t="shared" si="724"/>
        <v/>
      </c>
      <c r="K377" s="23" t="str">
        <f t="shared" si="724"/>
        <v/>
      </c>
      <c r="L377" s="23" t="str">
        <f t="shared" si="724"/>
        <v/>
      </c>
      <c r="M377" s="23" t="str">
        <f t="shared" si="724"/>
        <v/>
      </c>
      <c r="N377" s="23" t="str">
        <f t="shared" si="724"/>
        <v/>
      </c>
      <c r="O377" s="23" t="str">
        <f t="shared" si="724"/>
        <v/>
      </c>
      <c r="P377" s="23" t="str">
        <f t="shared" si="724"/>
        <v/>
      </c>
      <c r="Q377" s="23" t="str">
        <f t="shared" si="724"/>
        <v/>
      </c>
      <c r="R377" s="23" t="str">
        <f t="shared" si="724"/>
        <v/>
      </c>
      <c r="S377" s="23" t="str">
        <f t="shared" si="724"/>
        <v/>
      </c>
      <c r="T377" s="23" t="str">
        <f t="shared" si="724"/>
        <v/>
      </c>
      <c r="U377" s="23" t="str">
        <f t="shared" si="724"/>
        <v/>
      </c>
      <c r="V377" s="23" t="str">
        <f t="shared" si="724"/>
        <v/>
      </c>
      <c r="W377" s="23" t="str">
        <f t="shared" si="724"/>
        <v/>
      </c>
      <c r="X377" s="23" t="str">
        <f t="shared" si="724"/>
        <v/>
      </c>
      <c r="Y377" s="23" t="str">
        <f t="shared" si="724"/>
        <v/>
      </c>
      <c r="Z377" s="23" t="str">
        <f t="shared" si="724"/>
        <v/>
      </c>
      <c r="AA377" s="23" t="str">
        <f t="shared" si="724"/>
        <v/>
      </c>
      <c r="AB377" s="23" t="str">
        <f t="shared" si="724"/>
        <v/>
      </c>
      <c r="AC377" s="23" t="str">
        <f t="shared" si="724"/>
        <v/>
      </c>
      <c r="AD377" s="23" t="str">
        <f t="shared" si="724"/>
        <v/>
      </c>
      <c r="AE377" s="23" t="str">
        <f t="shared" si="724"/>
        <v/>
      </c>
      <c r="AF377" s="23" t="str">
        <f t="shared" si="724"/>
        <v/>
      </c>
      <c r="AG377" s="23" t="str">
        <f t="shared" si="724"/>
        <v/>
      </c>
      <c r="AH377" s="20">
        <f t="shared" ref="AH377" si="725">COUNTIF(C377:AG377,"○")</f>
        <v>0</v>
      </c>
      <c r="AK377" s="6">
        <f>$AH377</f>
        <v>0</v>
      </c>
      <c r="AU377" s="30" t="str">
        <f>IF($AE$3&lt;A373,"",A373)</f>
        <v/>
      </c>
      <c r="AV377" s="30" t="str">
        <f t="shared" ref="AV377:BZ377" si="726">IF($AE$3&lt;=C374,"",IF(MONTH(C374+1)=MONTH(C374),(C374+1),""))</f>
        <v/>
      </c>
      <c r="AW377" s="30" t="str">
        <f t="shared" si="726"/>
        <v/>
      </c>
      <c r="AX377" s="30" t="str">
        <f t="shared" si="726"/>
        <v/>
      </c>
      <c r="AY377" s="30" t="str">
        <f t="shared" si="726"/>
        <v/>
      </c>
      <c r="AZ377" s="30" t="str">
        <f t="shared" si="726"/>
        <v/>
      </c>
      <c r="BA377" s="30" t="str">
        <f t="shared" si="726"/>
        <v/>
      </c>
      <c r="BB377" s="30" t="str">
        <f t="shared" si="726"/>
        <v/>
      </c>
      <c r="BC377" s="30" t="str">
        <f t="shared" si="726"/>
        <v/>
      </c>
      <c r="BD377" s="30" t="str">
        <f t="shared" si="726"/>
        <v/>
      </c>
      <c r="BE377" s="30" t="str">
        <f t="shared" si="726"/>
        <v/>
      </c>
      <c r="BF377" s="30" t="str">
        <f t="shared" si="726"/>
        <v/>
      </c>
      <c r="BG377" s="30" t="str">
        <f t="shared" si="726"/>
        <v/>
      </c>
      <c r="BH377" s="30" t="str">
        <f t="shared" si="726"/>
        <v/>
      </c>
      <c r="BI377" s="30" t="str">
        <f t="shared" si="726"/>
        <v/>
      </c>
      <c r="BJ377" s="30" t="str">
        <f t="shared" si="726"/>
        <v/>
      </c>
      <c r="BK377" s="30" t="str">
        <f t="shared" si="726"/>
        <v/>
      </c>
      <c r="BL377" s="30" t="str">
        <f t="shared" si="726"/>
        <v/>
      </c>
      <c r="BM377" s="30" t="str">
        <f t="shared" si="726"/>
        <v/>
      </c>
      <c r="BN377" s="30" t="str">
        <f t="shared" si="726"/>
        <v/>
      </c>
      <c r="BO377" s="30" t="str">
        <f t="shared" si="726"/>
        <v/>
      </c>
      <c r="BP377" s="30" t="str">
        <f t="shared" si="726"/>
        <v/>
      </c>
      <c r="BQ377" s="30" t="str">
        <f t="shared" si="726"/>
        <v/>
      </c>
      <c r="BR377" s="30" t="str">
        <f t="shared" si="726"/>
        <v/>
      </c>
      <c r="BS377" s="30" t="str">
        <f t="shared" si="726"/>
        <v/>
      </c>
      <c r="BT377" s="30" t="str">
        <f t="shared" si="726"/>
        <v/>
      </c>
      <c r="BU377" s="30" t="str">
        <f t="shared" si="726"/>
        <v/>
      </c>
      <c r="BV377" s="30" t="str">
        <f t="shared" si="726"/>
        <v/>
      </c>
      <c r="BW377" s="30" t="str">
        <f t="shared" si="726"/>
        <v/>
      </c>
      <c r="BX377" s="30" t="str">
        <f t="shared" si="726"/>
        <v/>
      </c>
      <c r="BY377" s="30" t="str">
        <f t="shared" si="726"/>
        <v/>
      </c>
      <c r="BZ377" s="30" t="str">
        <f t="shared" si="726"/>
        <v/>
      </c>
    </row>
    <row r="378" spans="1:95" ht="19.5" customHeight="1">
      <c r="A378" s="136"/>
      <c r="B378" s="20" t="s">
        <v>9</v>
      </c>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0">
        <f>AH377+COUNTIF(C378:AG378,"○")-COUNTIF(C378:AG378,"✕")</f>
        <v>0</v>
      </c>
      <c r="AL378" s="6">
        <f>$AH378</f>
        <v>0</v>
      </c>
      <c r="AN378" s="6">
        <f>COUNTIF(C378:AG378,"○")</f>
        <v>0</v>
      </c>
      <c r="AO378" s="6">
        <f>COUNTIF(C378:AG378,"✕")</f>
        <v>0</v>
      </c>
      <c r="AU378" s="1" t="str">
        <f t="shared" ref="AU378:BY378" si="727">IF($AF$2="○",IF(C377="○",IF(C378="","○",IF(C378="○","確認","")),IF(C378="○","○",IF(C377="○","",IF(C378="✕","確認","")))),IF(C377="○",IF(C378="","",IF(C378="○","確認","")),IF(C377="○","",IF(C378="✕","確認",""))))</f>
        <v/>
      </c>
      <c r="AV378" s="1" t="str">
        <f t="shared" si="727"/>
        <v/>
      </c>
      <c r="AW378" s="1" t="str">
        <f t="shared" si="727"/>
        <v/>
      </c>
      <c r="AX378" s="1" t="str">
        <f t="shared" si="727"/>
        <v/>
      </c>
      <c r="AY378" s="1" t="str">
        <f t="shared" si="727"/>
        <v/>
      </c>
      <c r="AZ378" s="1" t="str">
        <f t="shared" si="727"/>
        <v/>
      </c>
      <c r="BA378" s="1" t="str">
        <f t="shared" si="727"/>
        <v/>
      </c>
      <c r="BB378" s="1" t="str">
        <f t="shared" si="727"/>
        <v/>
      </c>
      <c r="BC378" s="1" t="str">
        <f t="shared" si="727"/>
        <v/>
      </c>
      <c r="BD378" s="1" t="str">
        <f t="shared" si="727"/>
        <v/>
      </c>
      <c r="BE378" s="1" t="str">
        <f t="shared" si="727"/>
        <v/>
      </c>
      <c r="BF378" s="1" t="str">
        <f t="shared" si="727"/>
        <v/>
      </c>
      <c r="BG378" s="1" t="str">
        <f t="shared" si="727"/>
        <v/>
      </c>
      <c r="BH378" s="1" t="str">
        <f t="shared" si="727"/>
        <v/>
      </c>
      <c r="BI378" s="1" t="str">
        <f t="shared" si="727"/>
        <v/>
      </c>
      <c r="BJ378" s="1" t="str">
        <f t="shared" si="727"/>
        <v/>
      </c>
      <c r="BK378" s="1" t="str">
        <f t="shared" si="727"/>
        <v/>
      </c>
      <c r="BL378" s="1" t="str">
        <f t="shared" si="727"/>
        <v/>
      </c>
      <c r="BM378" s="1" t="str">
        <f t="shared" si="727"/>
        <v/>
      </c>
      <c r="BN378" s="1" t="str">
        <f t="shared" si="727"/>
        <v/>
      </c>
      <c r="BO378" s="1" t="str">
        <f t="shared" si="727"/>
        <v/>
      </c>
      <c r="BP378" s="1" t="str">
        <f t="shared" si="727"/>
        <v/>
      </c>
      <c r="BQ378" s="1" t="str">
        <f t="shared" si="727"/>
        <v/>
      </c>
      <c r="BR378" s="1" t="str">
        <f t="shared" si="727"/>
        <v/>
      </c>
      <c r="BS378" s="1" t="str">
        <f t="shared" si="727"/>
        <v/>
      </c>
      <c r="BT378" s="1" t="str">
        <f t="shared" si="727"/>
        <v/>
      </c>
      <c r="BU378" s="1" t="str">
        <f t="shared" si="727"/>
        <v/>
      </c>
      <c r="BV378" s="1" t="str">
        <f t="shared" si="727"/>
        <v/>
      </c>
      <c r="BW378" s="1" t="str">
        <f t="shared" si="727"/>
        <v/>
      </c>
      <c r="BX378" s="1" t="str">
        <f t="shared" si="727"/>
        <v/>
      </c>
      <c r="BY378" s="1" t="str">
        <f t="shared" si="727"/>
        <v/>
      </c>
    </row>
    <row r="379" spans="1:95" ht="19.5" customHeight="1">
      <c r="A379" s="137"/>
      <c r="B379" s="20" t="s">
        <v>2</v>
      </c>
      <c r="C379" s="23" t="str">
        <f t="shared" ref="C379:AG379" si="728">IF($AF$2="○",IF(C377="○",IF(C378="","○",IF(C378="○","確認","")),IF(C378="○","○",IF(C377="○","",IF(C378="✕","確認","")))),IF(C377="○",IF(C378="","",IF(C378="○","確認","")),IF(C377="○","",IF(C378="✕","確認",""))))</f>
        <v/>
      </c>
      <c r="D379" s="23" t="str">
        <f t="shared" si="728"/>
        <v/>
      </c>
      <c r="E379" s="23" t="str">
        <f t="shared" si="728"/>
        <v/>
      </c>
      <c r="F379" s="23" t="str">
        <f t="shared" si="728"/>
        <v/>
      </c>
      <c r="G379" s="23" t="str">
        <f t="shared" si="728"/>
        <v/>
      </c>
      <c r="H379" s="23" t="str">
        <f t="shared" si="728"/>
        <v/>
      </c>
      <c r="I379" s="23" t="str">
        <f t="shared" si="728"/>
        <v/>
      </c>
      <c r="J379" s="23" t="str">
        <f t="shared" si="728"/>
        <v/>
      </c>
      <c r="K379" s="23" t="str">
        <f t="shared" si="728"/>
        <v/>
      </c>
      <c r="L379" s="23" t="str">
        <f t="shared" si="728"/>
        <v/>
      </c>
      <c r="M379" s="23" t="str">
        <f t="shared" si="728"/>
        <v/>
      </c>
      <c r="N379" s="23" t="str">
        <f t="shared" si="728"/>
        <v/>
      </c>
      <c r="O379" s="23" t="str">
        <f t="shared" si="728"/>
        <v/>
      </c>
      <c r="P379" s="23" t="str">
        <f t="shared" si="728"/>
        <v/>
      </c>
      <c r="Q379" s="23" t="str">
        <f t="shared" si="728"/>
        <v/>
      </c>
      <c r="R379" s="23" t="str">
        <f t="shared" si="728"/>
        <v/>
      </c>
      <c r="S379" s="23" t="str">
        <f t="shared" si="728"/>
        <v/>
      </c>
      <c r="T379" s="23" t="str">
        <f t="shared" si="728"/>
        <v/>
      </c>
      <c r="U379" s="23" t="str">
        <f t="shared" si="728"/>
        <v/>
      </c>
      <c r="V379" s="23" t="str">
        <f t="shared" si="728"/>
        <v/>
      </c>
      <c r="W379" s="23" t="str">
        <f t="shared" si="728"/>
        <v/>
      </c>
      <c r="X379" s="23" t="str">
        <f t="shared" si="728"/>
        <v/>
      </c>
      <c r="Y379" s="23" t="str">
        <f t="shared" si="728"/>
        <v/>
      </c>
      <c r="Z379" s="23" t="str">
        <f t="shared" si="728"/>
        <v/>
      </c>
      <c r="AA379" s="23" t="str">
        <f t="shared" si="728"/>
        <v/>
      </c>
      <c r="AB379" s="23" t="str">
        <f t="shared" si="728"/>
        <v/>
      </c>
      <c r="AC379" s="23" t="str">
        <f t="shared" si="728"/>
        <v/>
      </c>
      <c r="AD379" s="23" t="str">
        <f t="shared" si="728"/>
        <v/>
      </c>
      <c r="AE379" s="23" t="str">
        <f t="shared" si="728"/>
        <v/>
      </c>
      <c r="AF379" s="23" t="str">
        <f t="shared" si="728"/>
        <v/>
      </c>
      <c r="AG379" s="23" t="str">
        <f t="shared" si="728"/>
        <v/>
      </c>
      <c r="AH379" s="20">
        <f t="shared" ref="AH379" si="729">COUNTIF(C379:AG379,"○")</f>
        <v>0</v>
      </c>
      <c r="AM379" s="6">
        <f>$AH379</f>
        <v>0</v>
      </c>
      <c r="AP379" s="6">
        <f>COUNTIF(C379:AG379,"確認")</f>
        <v>0</v>
      </c>
      <c r="AT379" s="6">
        <f>COUNTIF(AU379:BY379,"確認")</f>
        <v>0</v>
      </c>
      <c r="AU379" s="1" t="str">
        <f t="shared" ref="AU379:BY379" si="730">IF(AU378=C379,"","確認")</f>
        <v/>
      </c>
      <c r="AV379" s="1" t="str">
        <f t="shared" si="730"/>
        <v/>
      </c>
      <c r="AW379" s="1" t="str">
        <f t="shared" si="730"/>
        <v/>
      </c>
      <c r="AX379" s="1" t="str">
        <f t="shared" si="730"/>
        <v/>
      </c>
      <c r="AY379" s="1" t="str">
        <f t="shared" si="730"/>
        <v/>
      </c>
      <c r="AZ379" s="1" t="str">
        <f t="shared" si="730"/>
        <v/>
      </c>
      <c r="BA379" s="1" t="str">
        <f t="shared" si="730"/>
        <v/>
      </c>
      <c r="BB379" s="1" t="str">
        <f t="shared" si="730"/>
        <v/>
      </c>
      <c r="BC379" s="1" t="str">
        <f t="shared" si="730"/>
        <v/>
      </c>
      <c r="BD379" s="1" t="str">
        <f t="shared" si="730"/>
        <v/>
      </c>
      <c r="BE379" s="1" t="str">
        <f t="shared" si="730"/>
        <v/>
      </c>
      <c r="BF379" s="1" t="str">
        <f t="shared" si="730"/>
        <v/>
      </c>
      <c r="BG379" s="1" t="str">
        <f t="shared" si="730"/>
        <v/>
      </c>
      <c r="BH379" s="1" t="str">
        <f t="shared" si="730"/>
        <v/>
      </c>
      <c r="BI379" s="1" t="str">
        <f t="shared" si="730"/>
        <v/>
      </c>
      <c r="BJ379" s="1" t="str">
        <f t="shared" si="730"/>
        <v/>
      </c>
      <c r="BK379" s="1" t="str">
        <f t="shared" si="730"/>
        <v/>
      </c>
      <c r="BL379" s="1" t="str">
        <f t="shared" si="730"/>
        <v/>
      </c>
      <c r="BM379" s="1" t="str">
        <f t="shared" si="730"/>
        <v/>
      </c>
      <c r="BN379" s="1" t="str">
        <f t="shared" si="730"/>
        <v/>
      </c>
      <c r="BO379" s="1" t="str">
        <f t="shared" si="730"/>
        <v/>
      </c>
      <c r="BP379" s="1" t="str">
        <f t="shared" si="730"/>
        <v/>
      </c>
      <c r="BQ379" s="1" t="str">
        <f t="shared" si="730"/>
        <v/>
      </c>
      <c r="BR379" s="1" t="str">
        <f t="shared" si="730"/>
        <v/>
      </c>
      <c r="BS379" s="1" t="str">
        <f t="shared" si="730"/>
        <v/>
      </c>
      <c r="BT379" s="1" t="str">
        <f t="shared" si="730"/>
        <v/>
      </c>
      <c r="BU379" s="1" t="str">
        <f t="shared" si="730"/>
        <v/>
      </c>
      <c r="BV379" s="1" t="str">
        <f t="shared" si="730"/>
        <v/>
      </c>
      <c r="BW379" s="1" t="str">
        <f t="shared" si="730"/>
        <v/>
      </c>
      <c r="BX379" s="1" t="str">
        <f t="shared" si="730"/>
        <v/>
      </c>
      <c r="BY379" s="1" t="str">
        <f t="shared" si="730"/>
        <v/>
      </c>
      <c r="BZ379" s="1" t="str">
        <f t="shared" ref="BZ379" si="731">IF($AF$2="○",IF(AH377="○",IF(AH378="","○",IF(AH378="○","確認","")),IF(AH378="○","○",IF(AH377="○","",IF(AH378="✕","確認","")))),IF(AH377="○",IF(AH378="","",IF(AH378="○","確認","")),IF(AH377="○","",IF(AH378="✕","確認",""))))</f>
        <v/>
      </c>
    </row>
    <row r="380" spans="1:95" ht="19.5" customHeight="1">
      <c r="C380" s="129" t="str">
        <f>IF(AH376=0,"",B377)</f>
        <v/>
      </c>
      <c r="D380" s="129"/>
      <c r="E380" s="130" t="str">
        <f>IF(AH376=0,"","週休２日")</f>
        <v/>
      </c>
      <c r="F380" s="130"/>
      <c r="G380" s="130" t="str">
        <f>IF(AH376=0,"",IF(SUM(AQ374:AQ376)/AJ376&lt;0.285,IF(SUM(AQ374:AQ376)/AJ376&lt;=AH377/AH376,"達成","未達成"),IF(AH377/AJ376&gt;=SUM(AQ374:AQ376)/AJ376,"達成","未達成")))</f>
        <v/>
      </c>
      <c r="H380" s="130"/>
      <c r="I380" s="131" t="str">
        <f>IF(AH376=0,"","現場閉所率")</f>
        <v/>
      </c>
      <c r="J380" s="131"/>
      <c r="K380" s="132" t="str">
        <f>IF(AH376=0,"",IF(AH376=0,0,ROUNDDOWN(AH377/AH376,4)))</f>
        <v/>
      </c>
      <c r="L380" s="132"/>
      <c r="N380" s="129" t="str">
        <f>IF(AH376=0,"",B378)</f>
        <v/>
      </c>
      <c r="O380" s="129"/>
      <c r="P380" s="130" t="str">
        <f>IF(AH376=0,"","週休２日")</f>
        <v/>
      </c>
      <c r="Q380" s="130"/>
      <c r="R380" s="130" t="str">
        <f>IF(AH376=0,"",IF(SUM(AQ374:AQ376)/AJ376&lt;0.285,IF(SUM(AQ374:AQ376)/AJ376&lt;=AH378/AH376,"達成","未達成"),IF(AH378/AJ376&gt;=SUM(AQ374:AQ376)/AJ376,"達成","未達成")))</f>
        <v/>
      </c>
      <c r="S380" s="130"/>
      <c r="T380" s="131" t="str">
        <f>IF(AH376=0,"","現場閉所率")</f>
        <v/>
      </c>
      <c r="U380" s="131"/>
      <c r="V380" s="132" t="str">
        <f>IF(AH376=0,"",IF(AH376=0,0,ROUNDDOWN(AH378/AH376,4)))</f>
        <v/>
      </c>
      <c r="W380" s="132"/>
      <c r="X380" s="25"/>
      <c r="Y380" s="129" t="str">
        <f>IF($AF$2="○",IF(AH376=0,"",B379),"")</f>
        <v/>
      </c>
      <c r="Z380" s="129"/>
      <c r="AA380" s="130" t="str">
        <f>IF($AF$2="○",IF(AH376=0,"","週休２日"),"")</f>
        <v/>
      </c>
      <c r="AB380" s="130"/>
      <c r="AC380" s="130" t="str">
        <f>IF($AF$2="○",IF(AH376=0,"",IF(SUM(AQ374:AQ376)/AJ376&lt;0.285,IF(SUM(AQ374:AQ376)/AJ376&lt;=AH379/AH376,"達成","未達成"),IF(AH379/AJ376&gt;=SUM(AQ374:AQ376)/AJ376,"達成","未達成"))),"")</f>
        <v/>
      </c>
      <c r="AD380" s="130"/>
      <c r="AE380" s="131" t="str">
        <f>IF($AF$2="○",IF(AH376=0,"","現場閉所率"),"")</f>
        <v/>
      </c>
      <c r="AF380" s="131"/>
      <c r="AG380" s="132" t="str">
        <f>IF($AF$2="○",IF(AH376=0,"",IF(AH376=0,0,ROUNDDOWN(AH379/AH376,4))),"")</f>
        <v/>
      </c>
      <c r="AH380" s="132"/>
      <c r="AQ380" s="24" t="str">
        <f>IF($AF$2="○",AC380,R380)</f>
        <v/>
      </c>
      <c r="AR380" s="24"/>
      <c r="AT380" s="1" t="str">
        <f>IF(AH376&lt;=0,"",IF((SUM(AQ374:AQ376)/AJ376)&lt;=AH378/AH376,"達成","未達成"))</f>
        <v/>
      </c>
    </row>
    <row r="381" spans="1:95" ht="19.5" customHeight="1">
      <c r="A381" s="101" t="str">
        <f t="shared" ref="A381" si="732">IF(MAX(C374:AG374)=$AE$3,"",IF(MAX(C374:AG374)=0,"",MAX(C374:AG374)+1))</f>
        <v/>
      </c>
      <c r="B381" s="101"/>
      <c r="S381" s="102" t="str">
        <f>IF(COUNTIF(C387:AG387,"確認")&gt;0,"入力確認",IF(AH384=0,IF(SUM(AH385:AH387)=0,"","入力確認"),IF($AF$2="",IF(COUNTIF(C387:AG387,"○")+COUNTIF(C387:AG387,"✕")=0,"","現場閉所 実績表に切替必要"),IF(AT387=0,"","変更手続き確認"))))</f>
        <v/>
      </c>
      <c r="T381" s="102"/>
      <c r="U381" s="102"/>
      <c r="V381" s="102"/>
      <c r="W381" s="102"/>
      <c r="X381" s="102"/>
      <c r="Y381" s="102"/>
      <c r="Z381" s="102"/>
      <c r="AA381" s="133" t="s">
        <v>30</v>
      </c>
      <c r="AB381" s="133"/>
      <c r="AC381" s="133"/>
      <c r="AD381" s="133"/>
      <c r="AE381" s="29" t="str">
        <f t="shared" ref="AE381" si="733">$AQ$7</f>
        <v>土</v>
      </c>
      <c r="AF381" s="29" t="str">
        <f t="shared" ref="AF381" si="734">$AQ$8</f>
        <v>日</v>
      </c>
      <c r="AG381" s="26">
        <f t="shared" ref="AG381" si="735">$AQ$6</f>
        <v>0</v>
      </c>
      <c r="AL381" s="14"/>
      <c r="AM381" s="14"/>
      <c r="AN381" s="14"/>
      <c r="AO381" s="14"/>
      <c r="AP381" s="14"/>
      <c r="AQ381" s="14"/>
    </row>
    <row r="382" spans="1:95" ht="19.5" customHeight="1">
      <c r="A382" s="105" t="s">
        <v>20</v>
      </c>
      <c r="B382" s="106"/>
      <c r="C382" s="15" t="str">
        <f>IF($AE$3&lt;A381,"",A381)</f>
        <v/>
      </c>
      <c r="D382" s="15" t="str">
        <f t="shared" ref="D382:G382" si="736">IF($AE$3&lt;=C382,"",IF(MONTH(C382+1)=MONTH(C382),(C382+1),""))</f>
        <v/>
      </c>
      <c r="E382" s="15" t="str">
        <f t="shared" si="736"/>
        <v/>
      </c>
      <c r="F382" s="15" t="str">
        <f t="shared" si="736"/>
        <v/>
      </c>
      <c r="G382" s="15" t="str">
        <f t="shared" si="736"/>
        <v/>
      </c>
      <c r="H382" s="15" t="str">
        <f>IF($AE$3&lt;=G382,"",IF(MONTH(G382+1)=MONTH(G382),(G382+1),""))</f>
        <v/>
      </c>
      <c r="I382" s="15" t="str">
        <f t="shared" ref="I382:AG382" si="737">IF($AE$3&lt;=H382,"",IF(MONTH(H382+1)=MONTH(H382),(H382+1),""))</f>
        <v/>
      </c>
      <c r="J382" s="15" t="str">
        <f t="shared" si="737"/>
        <v/>
      </c>
      <c r="K382" s="15" t="str">
        <f t="shared" si="737"/>
        <v/>
      </c>
      <c r="L382" s="15" t="str">
        <f t="shared" si="737"/>
        <v/>
      </c>
      <c r="M382" s="15" t="str">
        <f t="shared" si="737"/>
        <v/>
      </c>
      <c r="N382" s="15" t="str">
        <f t="shared" si="737"/>
        <v/>
      </c>
      <c r="O382" s="15" t="str">
        <f t="shared" si="737"/>
        <v/>
      </c>
      <c r="P382" s="15" t="str">
        <f t="shared" si="737"/>
        <v/>
      </c>
      <c r="Q382" s="15" t="str">
        <f t="shared" si="737"/>
        <v/>
      </c>
      <c r="R382" s="15" t="str">
        <f t="shared" si="737"/>
        <v/>
      </c>
      <c r="S382" s="15" t="str">
        <f t="shared" si="737"/>
        <v/>
      </c>
      <c r="T382" s="15" t="str">
        <f t="shared" si="737"/>
        <v/>
      </c>
      <c r="U382" s="15" t="str">
        <f t="shared" si="737"/>
        <v/>
      </c>
      <c r="V382" s="15" t="str">
        <f t="shared" si="737"/>
        <v/>
      </c>
      <c r="W382" s="15" t="str">
        <f t="shared" si="737"/>
        <v/>
      </c>
      <c r="X382" s="15" t="str">
        <f t="shared" si="737"/>
        <v/>
      </c>
      <c r="Y382" s="15" t="str">
        <f t="shared" si="737"/>
        <v/>
      </c>
      <c r="Z382" s="15" t="str">
        <f t="shared" si="737"/>
        <v/>
      </c>
      <c r="AA382" s="15" t="str">
        <f t="shared" si="737"/>
        <v/>
      </c>
      <c r="AB382" s="15" t="str">
        <f t="shared" si="737"/>
        <v/>
      </c>
      <c r="AC382" s="15" t="str">
        <f t="shared" si="737"/>
        <v/>
      </c>
      <c r="AD382" s="15" t="str">
        <f t="shared" si="737"/>
        <v/>
      </c>
      <c r="AE382" s="15" t="str">
        <f t="shared" si="737"/>
        <v/>
      </c>
      <c r="AF382" s="15" t="str">
        <f t="shared" si="737"/>
        <v/>
      </c>
      <c r="AG382" s="15" t="str">
        <f t="shared" si="737"/>
        <v/>
      </c>
      <c r="AH382" s="107" t="s">
        <v>27</v>
      </c>
      <c r="AK382" s="16"/>
      <c r="AQ382" s="6">
        <f>COUNTIFS(C384:AG384,"○",C383:AG383,$AQ$7)</f>
        <v>0</v>
      </c>
      <c r="AT382" s="6">
        <v>1</v>
      </c>
      <c r="AU382" s="6">
        <v>2</v>
      </c>
      <c r="AV382" s="6">
        <v>3</v>
      </c>
      <c r="AW382" s="6">
        <v>4</v>
      </c>
      <c r="AX382" s="6">
        <v>5</v>
      </c>
      <c r="AY382" s="6">
        <v>6</v>
      </c>
      <c r="AZ382" s="6">
        <v>7</v>
      </c>
      <c r="BA382" s="6">
        <v>8</v>
      </c>
      <c r="BB382" s="6">
        <v>9</v>
      </c>
      <c r="BC382" s="6">
        <v>10</v>
      </c>
      <c r="BD382" s="6">
        <v>11</v>
      </c>
      <c r="BE382" s="6">
        <v>12</v>
      </c>
      <c r="BF382" s="6">
        <v>13</v>
      </c>
      <c r="BG382" s="6">
        <v>14</v>
      </c>
      <c r="BH382" s="6">
        <v>15</v>
      </c>
      <c r="BI382" s="6">
        <v>16</v>
      </c>
      <c r="BJ382" s="6">
        <v>17</v>
      </c>
      <c r="BK382" s="6">
        <v>18</v>
      </c>
      <c r="BL382" s="6">
        <v>19</v>
      </c>
      <c r="BM382" s="6">
        <v>20</v>
      </c>
      <c r="BN382" s="6">
        <v>21</v>
      </c>
      <c r="BO382" s="6">
        <v>22</v>
      </c>
      <c r="BP382" s="6">
        <v>23</v>
      </c>
      <c r="BQ382" s="6">
        <v>24</v>
      </c>
      <c r="BR382" s="6">
        <v>25</v>
      </c>
      <c r="BS382" s="6">
        <v>26</v>
      </c>
      <c r="BT382" s="6">
        <v>27</v>
      </c>
      <c r="BU382" s="6">
        <v>28</v>
      </c>
      <c r="BV382" s="6">
        <v>29</v>
      </c>
      <c r="BW382" s="6">
        <v>30</v>
      </c>
      <c r="BX382" s="6">
        <v>31</v>
      </c>
      <c r="BY382" s="6">
        <v>32</v>
      </c>
      <c r="BZ382" s="6">
        <v>33</v>
      </c>
      <c r="CA382" s="6">
        <v>34</v>
      </c>
      <c r="CB382" s="6">
        <v>35</v>
      </c>
      <c r="CC382" s="6">
        <v>36</v>
      </c>
      <c r="CD382" s="6">
        <v>37</v>
      </c>
      <c r="CE382" s="6">
        <v>38</v>
      </c>
      <c r="CF382" s="6">
        <v>39</v>
      </c>
      <c r="CG382" s="6">
        <v>40</v>
      </c>
      <c r="CH382" s="6">
        <v>41</v>
      </c>
      <c r="CI382" s="6">
        <v>42</v>
      </c>
      <c r="CJ382" s="6">
        <v>43</v>
      </c>
      <c r="CK382" s="6">
        <v>44</v>
      </c>
      <c r="CL382" s="6">
        <v>45</v>
      </c>
      <c r="CM382" s="6">
        <v>46</v>
      </c>
      <c r="CN382" s="6">
        <v>47</v>
      </c>
      <c r="CO382" s="6">
        <v>48</v>
      </c>
      <c r="CP382" s="6">
        <v>49</v>
      </c>
      <c r="CQ382" s="6">
        <v>50</v>
      </c>
    </row>
    <row r="383" spans="1:95" ht="19.5" customHeight="1">
      <c r="A383" s="105" t="s">
        <v>28</v>
      </c>
      <c r="B383" s="106"/>
      <c r="C383" s="15" t="str">
        <f>IF(C382="","",TEXT(C382,"AAA"))</f>
        <v/>
      </c>
      <c r="D383" s="15" t="str">
        <f t="shared" ref="D383:AG383" si="738">IF(D382="","",TEXT(D382,"AAA"))</f>
        <v/>
      </c>
      <c r="E383" s="15" t="str">
        <f t="shared" si="738"/>
        <v/>
      </c>
      <c r="F383" s="15" t="str">
        <f t="shared" si="738"/>
        <v/>
      </c>
      <c r="G383" s="15" t="str">
        <f t="shared" si="738"/>
        <v/>
      </c>
      <c r="H383" s="15" t="str">
        <f t="shared" si="738"/>
        <v/>
      </c>
      <c r="I383" s="15" t="str">
        <f t="shared" si="738"/>
        <v/>
      </c>
      <c r="J383" s="15" t="str">
        <f t="shared" si="738"/>
        <v/>
      </c>
      <c r="K383" s="15" t="str">
        <f t="shared" si="738"/>
        <v/>
      </c>
      <c r="L383" s="15" t="str">
        <f t="shared" si="738"/>
        <v/>
      </c>
      <c r="M383" s="15" t="str">
        <f t="shared" si="738"/>
        <v/>
      </c>
      <c r="N383" s="15" t="str">
        <f t="shared" si="738"/>
        <v/>
      </c>
      <c r="O383" s="15" t="str">
        <f t="shared" si="738"/>
        <v/>
      </c>
      <c r="P383" s="15" t="str">
        <f t="shared" si="738"/>
        <v/>
      </c>
      <c r="Q383" s="15" t="str">
        <f t="shared" si="738"/>
        <v/>
      </c>
      <c r="R383" s="15" t="str">
        <f t="shared" si="738"/>
        <v/>
      </c>
      <c r="S383" s="15" t="str">
        <f t="shared" si="738"/>
        <v/>
      </c>
      <c r="T383" s="15" t="str">
        <f t="shared" si="738"/>
        <v/>
      </c>
      <c r="U383" s="15" t="str">
        <f t="shared" si="738"/>
        <v/>
      </c>
      <c r="V383" s="15" t="str">
        <f t="shared" si="738"/>
        <v/>
      </c>
      <c r="W383" s="15" t="str">
        <f t="shared" si="738"/>
        <v/>
      </c>
      <c r="X383" s="15" t="str">
        <f t="shared" si="738"/>
        <v/>
      </c>
      <c r="Y383" s="15" t="str">
        <f t="shared" si="738"/>
        <v/>
      </c>
      <c r="Z383" s="15" t="str">
        <f t="shared" si="738"/>
        <v/>
      </c>
      <c r="AA383" s="15" t="str">
        <f t="shared" si="738"/>
        <v/>
      </c>
      <c r="AB383" s="15" t="str">
        <f t="shared" si="738"/>
        <v/>
      </c>
      <c r="AC383" s="15" t="str">
        <f t="shared" si="738"/>
        <v/>
      </c>
      <c r="AD383" s="15" t="str">
        <f t="shared" si="738"/>
        <v/>
      </c>
      <c r="AE383" s="15" t="str">
        <f t="shared" si="738"/>
        <v/>
      </c>
      <c r="AF383" s="15" t="str">
        <f t="shared" si="738"/>
        <v/>
      </c>
      <c r="AG383" s="15" t="str">
        <f t="shared" si="738"/>
        <v/>
      </c>
      <c r="AH383" s="108"/>
      <c r="AQ383" s="6">
        <f>COUNTIFS(C384:AG384,"○",C383:AG383,$AQ$8)</f>
        <v>0</v>
      </c>
      <c r="AT383" s="17" t="str">
        <f>IF($C382&gt;$E$6,"",IF(MAX($C382:$AG382)&lt;$E$6,"",$E$6))</f>
        <v/>
      </c>
      <c r="AU383" s="18" t="str">
        <f>IF($C382&gt;$H$6,"",IF(MAX($C382:$AG382)&lt;$H$6,"",$H$6))</f>
        <v/>
      </c>
      <c r="AV383" s="18" t="str">
        <f>IF($C382&gt;$K$6,"",IF(MAX($C382:$AG382)&lt;$K$6,"",$K$6))</f>
        <v/>
      </c>
      <c r="AW383" s="18" t="str">
        <f>IF($C382&gt;$N$6,"",IF(MAX($C382:$AG382)&lt;$N$6,"",$N$6))</f>
        <v/>
      </c>
      <c r="AX383" s="18" t="str">
        <f>IF($C382&gt;$Q$6,"",IF(MAX($C382:$AG382)&lt;$Q$6,"",$Q$6))</f>
        <v/>
      </c>
      <c r="AY383" s="18" t="str">
        <f>IF($C382&gt;$T$6,"",IF(MAX($C382:$AG382)&lt;$T$6,"",$T$6))</f>
        <v/>
      </c>
      <c r="AZ383" s="18" t="str">
        <f>IF($C382&gt;$W$6,"",IF(MAX($C382:$AG382)&lt;$W$6,"",$W$6))</f>
        <v/>
      </c>
      <c r="BA383" s="18" t="str">
        <f>IF($C382&gt;$Z$6,"",IF(MAX($C382:$AG382)&lt;$Z$6,"",$Z$6))</f>
        <v/>
      </c>
      <c r="BB383" s="18" t="str">
        <f>IF($C382&gt;$AC$6,"",IF(MAX($C382:$AG382)&lt;$AC$6,"",$AC$6))</f>
        <v/>
      </c>
      <c r="BC383" s="18">
        <f>IF($C382&gt;$AF$6,"",IF(MAX($C382:$AG382)&lt;$AF$6,"",$AF$6))</f>
        <v>0</v>
      </c>
      <c r="BD383" s="18">
        <f>IF($C382&gt;$E$7,"",IF(MAX($C382:$AG382)&lt;$E$7,"",$E$7))</f>
        <v>0</v>
      </c>
      <c r="BE383" s="18">
        <f>IF($C382&gt;$H$7,"",IF(MAX($C382:$AG382)&lt;$H$7,"",$H$7))</f>
        <v>0</v>
      </c>
      <c r="BF383" s="18">
        <f>IF($C382&gt;$K$7,"",IF(MAX($C382:$AG382)&lt;$K$7,"",$K$7))</f>
        <v>0</v>
      </c>
      <c r="BG383" s="18">
        <f>IF($C382&gt;$N$7,"",IF(MAX($C382:$AG382)&lt;$N$7,"",$N$7))</f>
        <v>0</v>
      </c>
      <c r="BH383" s="18">
        <f>IF($C382&gt;$Q$7,"",IF(MAX($C382:$AG382)&lt;$Q$7,"",$Q$7))</f>
        <v>0</v>
      </c>
      <c r="BI383" s="18">
        <f>IF($C382&gt;$T$7,"",IF(MAX($C382:$AG382)&lt;$T$7,"",$T$7))</f>
        <v>0</v>
      </c>
      <c r="BJ383" s="18">
        <f>IF($C382&gt;$W$7,"",IF(MAX($C382:$AG382)&lt;$W$7,"",$W$7))</f>
        <v>0</v>
      </c>
      <c r="BK383" s="18">
        <f>IF($C382&gt;$Z$7,"",IF(MAX($C382:$AG382)&lt;$Z$7,"",$Z$7))</f>
        <v>0</v>
      </c>
      <c r="BL383" s="18">
        <f>IF($C382&gt;$AC$7,"",IF(MAX($C382:$AG382)&lt;$AC$7,"",$AC$7))</f>
        <v>0</v>
      </c>
      <c r="BM383" s="18">
        <f>IF($C382&gt;$AF$7,"",IF(MAX($C382:$AG382)&lt;$AF$7,"",$AF$7))</f>
        <v>0</v>
      </c>
      <c r="BN383" s="18">
        <f>IF($C382&gt;$E$8,"",IF(MAX($C382:$AG382)&lt;$E$8,"",$E$8))</f>
        <v>0</v>
      </c>
      <c r="BO383" s="18">
        <f>IF($C382&gt;$H$8,"",IF(MAX($C382:$AG382)&lt;$H$8,"",$H$8))</f>
        <v>0</v>
      </c>
      <c r="BP383" s="18">
        <f>IF($C382&gt;$K$8,"",IF(MAX($C382:$AG382)&lt;$K$8,"",$K$8))</f>
        <v>0</v>
      </c>
      <c r="BQ383" s="18">
        <f>IF($C382&gt;$N$8,"",IF(MAX($C382:$AG382)&lt;$N$8,"",$N$8))</f>
        <v>0</v>
      </c>
      <c r="BR383" s="18">
        <f>IF($C382&gt;$Q$8,"",IF(MAX($C382:$AG382)&lt;$Q$8,"",$Q$8))</f>
        <v>0</v>
      </c>
      <c r="BS383" s="18">
        <f>IF($C382&gt;$T$8,"",IF(MAX($C382:$AG382)&lt;$T$8,"",$T$8))</f>
        <v>0</v>
      </c>
      <c r="BT383" s="18">
        <f>IF($C382&gt;$W$8,"",IF(MAX($C382:$AG382)&lt;$W$8,"",$W$8))</f>
        <v>0</v>
      </c>
      <c r="BU383" s="18">
        <f>IF($C382&gt;$Z$8,"",IF(MAX($C382:$AG382)&lt;$Z$8,"",$Z$8))</f>
        <v>0</v>
      </c>
      <c r="BV383" s="18">
        <f>IF($C382&gt;$AC$8,"",IF(MAX($C382:$AG382)&lt;$AC$8,"",$AC$8))</f>
        <v>0</v>
      </c>
      <c r="BW383" s="18">
        <f>IF($C382&gt;$AF$8,"",IF(MAX($C382:$AG382)&lt;$AF$8,"",$AF$8))</f>
        <v>0</v>
      </c>
      <c r="BX383" s="18">
        <f>IF($C382&gt;$E$9,"",IF(MAX($C382:$AG382)&lt;$E$9,"",$E$9))</f>
        <v>0</v>
      </c>
      <c r="BY383" s="18">
        <f>IF($C382&gt;$H$9,"",IF(MAX($C382:$AG382)&lt;$H$9,"",$H$9))</f>
        <v>0</v>
      </c>
      <c r="BZ383" s="18">
        <f>IF($C382&gt;$K$9,"",IF(MAX($C382:$AG382)&lt;$K$9,"",$K$9))</f>
        <v>0</v>
      </c>
      <c r="CA383" s="18">
        <f>IF($C382&gt;$N$9,"",IF(MAX($C382:$AG382)&lt;$N$9,"",$N$9))</f>
        <v>0</v>
      </c>
      <c r="CB383" s="18">
        <f>IF($C382&gt;$Q$9,"",IF(MAX($C382:$AG382)&lt;$Q$9,"",$Q$9))</f>
        <v>0</v>
      </c>
      <c r="CC383" s="18">
        <f>IF($C382&gt;$T$9,"",IF(MAX($C382:$AG382)&lt;$T$9,"",$T$9))</f>
        <v>0</v>
      </c>
      <c r="CD383" s="18">
        <f>IF($C382&gt;$W$9,"",IF(MAX($C382:$AG382)&lt;$W$9,"",$W$9))</f>
        <v>0</v>
      </c>
      <c r="CE383" s="18">
        <f>IF($C382&gt;$Z$9,"",IF(MAX($C382:$AG382)&lt;$Z$9,"",$Z$9))</f>
        <v>0</v>
      </c>
      <c r="CF383" s="18">
        <f>IF($C382&gt;$AC$9,"",IF(MAX($C382:$AG382)&lt;$AC$9,"",$AC$9))</f>
        <v>0</v>
      </c>
      <c r="CG383" s="18">
        <f>IF($C382&gt;$AF$9,"",IF(MAX($C382:$AG382)&lt;$AF$9,"",$AF$9))</f>
        <v>0</v>
      </c>
      <c r="CH383" s="18">
        <f>IF($C382&gt;$E$10,"",IF(MAX($C382:$AG382)&lt;$E$10,"",$E$10))</f>
        <v>0</v>
      </c>
      <c r="CI383" s="18">
        <f>IF($C382&gt;$H$10,"",IF(MAX($C382:$AG382)&lt;$H$10,"",$H$10))</f>
        <v>0</v>
      </c>
      <c r="CJ383" s="18">
        <f>IF($C382&gt;$K$10,"",IF(MAX($C382:$AG382)&lt;$K$10,"",$K$10))</f>
        <v>0</v>
      </c>
      <c r="CK383" s="18">
        <f>IF($C382&gt;$N$10,"",IF(MAX($C382:$AG382)&lt;$N$10,"",$N$10))</f>
        <v>0</v>
      </c>
      <c r="CL383" s="18">
        <f>IF($C382&gt;$Q$10,"",IF(MAX($C382:$AG382)&lt;$Q$10,"",$Q$10))</f>
        <v>0</v>
      </c>
      <c r="CM383" s="18">
        <f>IF($C382&gt;$T$10,"",IF(MAX($C382:$AG382)&lt;$T$10,"",$T$10))</f>
        <v>0</v>
      </c>
      <c r="CN383" s="18">
        <f>IF($C382&gt;$W$10,"",IF(MAX($C382:$AG382)&lt;$W$10,"",$W$10))</f>
        <v>0</v>
      </c>
      <c r="CO383" s="18">
        <f>IF($C382&gt;$Z$10,"",IF(MAX($C382:$AG382)&lt;$Z$10,"",$Z$10))</f>
        <v>0</v>
      </c>
      <c r="CP383" s="18">
        <f>IF($C382&gt;$AC$10,"",IF(MAX($C382:$AG382)&lt;$AC$10,"",$AC$10))</f>
        <v>0</v>
      </c>
      <c r="CQ383" s="19">
        <f>IF($C382&gt;$AF$10,"",IF(MAX($C382:$AG382)&lt;$AF$10,"",$AF$10))</f>
        <v>0</v>
      </c>
    </row>
    <row r="384" spans="1:95" ht="19.5" customHeight="1">
      <c r="A384" s="134" t="s">
        <v>7</v>
      </c>
      <c r="B384" s="135"/>
      <c r="C384" s="20" t="str">
        <f t="shared" ref="C384:AG384" si="739">IF(C382="","",IF($D$5&lt;=C382,IF($L$5&gt;=C382,IF(COUNT(MATCH(C382,$AT383:$CQ383,0))&gt;0,"","○"),""),""))</f>
        <v/>
      </c>
      <c r="D384" s="20" t="str">
        <f t="shared" si="739"/>
        <v/>
      </c>
      <c r="E384" s="20" t="str">
        <f t="shared" si="739"/>
        <v/>
      </c>
      <c r="F384" s="20" t="str">
        <f t="shared" si="739"/>
        <v/>
      </c>
      <c r="G384" s="20" t="str">
        <f t="shared" si="739"/>
        <v/>
      </c>
      <c r="H384" s="20" t="str">
        <f t="shared" si="739"/>
        <v/>
      </c>
      <c r="I384" s="20" t="str">
        <f t="shared" si="739"/>
        <v/>
      </c>
      <c r="J384" s="20" t="str">
        <f t="shared" si="739"/>
        <v/>
      </c>
      <c r="K384" s="20" t="str">
        <f t="shared" si="739"/>
        <v/>
      </c>
      <c r="L384" s="20" t="str">
        <f t="shared" si="739"/>
        <v/>
      </c>
      <c r="M384" s="20" t="str">
        <f t="shared" si="739"/>
        <v/>
      </c>
      <c r="N384" s="20" t="str">
        <f t="shared" si="739"/>
        <v/>
      </c>
      <c r="O384" s="20" t="str">
        <f t="shared" si="739"/>
        <v/>
      </c>
      <c r="P384" s="20" t="str">
        <f t="shared" si="739"/>
        <v/>
      </c>
      <c r="Q384" s="20" t="str">
        <f t="shared" si="739"/>
        <v/>
      </c>
      <c r="R384" s="20" t="str">
        <f t="shared" si="739"/>
        <v/>
      </c>
      <c r="S384" s="20" t="str">
        <f t="shared" si="739"/>
        <v/>
      </c>
      <c r="T384" s="20" t="str">
        <f t="shared" si="739"/>
        <v/>
      </c>
      <c r="U384" s="20" t="str">
        <f t="shared" si="739"/>
        <v/>
      </c>
      <c r="V384" s="20" t="str">
        <f t="shared" si="739"/>
        <v/>
      </c>
      <c r="W384" s="20" t="str">
        <f t="shared" si="739"/>
        <v/>
      </c>
      <c r="X384" s="20" t="str">
        <f t="shared" si="739"/>
        <v/>
      </c>
      <c r="Y384" s="20" t="str">
        <f t="shared" si="739"/>
        <v/>
      </c>
      <c r="Z384" s="20" t="str">
        <f t="shared" si="739"/>
        <v/>
      </c>
      <c r="AA384" s="20" t="str">
        <f t="shared" si="739"/>
        <v/>
      </c>
      <c r="AB384" s="20" t="str">
        <f t="shared" si="739"/>
        <v/>
      </c>
      <c r="AC384" s="20" t="str">
        <f t="shared" si="739"/>
        <v/>
      </c>
      <c r="AD384" s="20" t="str">
        <f t="shared" si="739"/>
        <v/>
      </c>
      <c r="AE384" s="20" t="str">
        <f t="shared" si="739"/>
        <v/>
      </c>
      <c r="AF384" s="20" t="str">
        <f t="shared" si="739"/>
        <v/>
      </c>
      <c r="AG384" s="20" t="str">
        <f t="shared" si="739"/>
        <v/>
      </c>
      <c r="AH384" s="20">
        <f>COUNTIF(C384:AG384,"○")</f>
        <v>0</v>
      </c>
      <c r="AJ384" s="6">
        <f>$AH384</f>
        <v>0</v>
      </c>
      <c r="AK384" s="21"/>
      <c r="AQ384" s="6">
        <f>COUNTIFS(C384:AG384,"○",C383:AG383,$AQ$6)</f>
        <v>0</v>
      </c>
      <c r="AR384" s="6" t="str">
        <f>IF(AH384=0,"",IF(SUM(AQ382:AQ384)/AJ384&lt;0.285,SUM(AQ382:AQ384)/AJ384*AJ384,ROUNDUP(AH384*0.285,0)))</f>
        <v/>
      </c>
      <c r="BY384" s="22"/>
      <c r="BZ384" s="22"/>
    </row>
    <row r="385" spans="1:95" ht="19.5" customHeight="1">
      <c r="A385" s="36" t="s">
        <v>29</v>
      </c>
      <c r="B385" s="20" t="s">
        <v>8</v>
      </c>
      <c r="C385" s="23" t="str">
        <f t="shared" ref="C385:AG385" si="740">IF(C384="","",IF(C383=$AE381,"○",IF(C383=$AF381,"○",IF(C383=$AG381,"○",""))))</f>
        <v/>
      </c>
      <c r="D385" s="23" t="str">
        <f t="shared" si="740"/>
        <v/>
      </c>
      <c r="E385" s="23" t="str">
        <f t="shared" si="740"/>
        <v/>
      </c>
      <c r="F385" s="23" t="str">
        <f t="shared" si="740"/>
        <v/>
      </c>
      <c r="G385" s="23" t="str">
        <f t="shared" si="740"/>
        <v/>
      </c>
      <c r="H385" s="23" t="str">
        <f t="shared" si="740"/>
        <v/>
      </c>
      <c r="I385" s="23" t="str">
        <f t="shared" si="740"/>
        <v/>
      </c>
      <c r="J385" s="23" t="str">
        <f t="shared" si="740"/>
        <v/>
      </c>
      <c r="K385" s="23" t="str">
        <f t="shared" si="740"/>
        <v/>
      </c>
      <c r="L385" s="23" t="str">
        <f t="shared" si="740"/>
        <v/>
      </c>
      <c r="M385" s="23" t="str">
        <f t="shared" si="740"/>
        <v/>
      </c>
      <c r="N385" s="23" t="str">
        <f t="shared" si="740"/>
        <v/>
      </c>
      <c r="O385" s="23" t="str">
        <f t="shared" si="740"/>
        <v/>
      </c>
      <c r="P385" s="23" t="str">
        <f t="shared" si="740"/>
        <v/>
      </c>
      <c r="Q385" s="23" t="str">
        <f t="shared" si="740"/>
        <v/>
      </c>
      <c r="R385" s="23" t="str">
        <f t="shared" si="740"/>
        <v/>
      </c>
      <c r="S385" s="23" t="str">
        <f t="shared" si="740"/>
        <v/>
      </c>
      <c r="T385" s="23" t="str">
        <f t="shared" si="740"/>
        <v/>
      </c>
      <c r="U385" s="23" t="str">
        <f t="shared" si="740"/>
        <v/>
      </c>
      <c r="V385" s="23" t="str">
        <f t="shared" si="740"/>
        <v/>
      </c>
      <c r="W385" s="23" t="str">
        <f t="shared" si="740"/>
        <v/>
      </c>
      <c r="X385" s="23" t="str">
        <f t="shared" si="740"/>
        <v/>
      </c>
      <c r="Y385" s="23" t="str">
        <f t="shared" si="740"/>
        <v/>
      </c>
      <c r="Z385" s="23" t="str">
        <f t="shared" si="740"/>
        <v/>
      </c>
      <c r="AA385" s="23" t="str">
        <f t="shared" si="740"/>
        <v/>
      </c>
      <c r="AB385" s="23" t="str">
        <f t="shared" si="740"/>
        <v/>
      </c>
      <c r="AC385" s="23" t="str">
        <f t="shared" si="740"/>
        <v/>
      </c>
      <c r="AD385" s="23" t="str">
        <f t="shared" si="740"/>
        <v/>
      </c>
      <c r="AE385" s="23" t="str">
        <f t="shared" si="740"/>
        <v/>
      </c>
      <c r="AF385" s="23" t="str">
        <f t="shared" si="740"/>
        <v/>
      </c>
      <c r="AG385" s="23" t="str">
        <f t="shared" si="740"/>
        <v/>
      </c>
      <c r="AH385" s="20">
        <f t="shared" ref="AH385" si="741">COUNTIF(C385:AG385,"○")</f>
        <v>0</v>
      </c>
      <c r="AK385" s="6">
        <f>$AH385</f>
        <v>0</v>
      </c>
      <c r="AU385" s="30" t="str">
        <f>IF($AE$3&lt;A381,"",A381)</f>
        <v/>
      </c>
      <c r="AV385" s="30" t="str">
        <f t="shared" ref="AV385:BZ385" si="742">IF($AE$3&lt;=C382,"",IF(MONTH(C382+1)=MONTH(C382),(C382+1),""))</f>
        <v/>
      </c>
      <c r="AW385" s="30" t="str">
        <f t="shared" si="742"/>
        <v/>
      </c>
      <c r="AX385" s="30" t="str">
        <f t="shared" si="742"/>
        <v/>
      </c>
      <c r="AY385" s="30" t="str">
        <f t="shared" si="742"/>
        <v/>
      </c>
      <c r="AZ385" s="30" t="str">
        <f t="shared" si="742"/>
        <v/>
      </c>
      <c r="BA385" s="30" t="str">
        <f t="shared" si="742"/>
        <v/>
      </c>
      <c r="BB385" s="30" t="str">
        <f t="shared" si="742"/>
        <v/>
      </c>
      <c r="BC385" s="30" t="str">
        <f t="shared" si="742"/>
        <v/>
      </c>
      <c r="BD385" s="30" t="str">
        <f t="shared" si="742"/>
        <v/>
      </c>
      <c r="BE385" s="30" t="str">
        <f t="shared" si="742"/>
        <v/>
      </c>
      <c r="BF385" s="30" t="str">
        <f t="shared" si="742"/>
        <v/>
      </c>
      <c r="BG385" s="30" t="str">
        <f t="shared" si="742"/>
        <v/>
      </c>
      <c r="BH385" s="30" t="str">
        <f t="shared" si="742"/>
        <v/>
      </c>
      <c r="BI385" s="30" t="str">
        <f t="shared" si="742"/>
        <v/>
      </c>
      <c r="BJ385" s="30" t="str">
        <f t="shared" si="742"/>
        <v/>
      </c>
      <c r="BK385" s="30" t="str">
        <f t="shared" si="742"/>
        <v/>
      </c>
      <c r="BL385" s="30" t="str">
        <f t="shared" si="742"/>
        <v/>
      </c>
      <c r="BM385" s="30" t="str">
        <f t="shared" si="742"/>
        <v/>
      </c>
      <c r="BN385" s="30" t="str">
        <f t="shared" si="742"/>
        <v/>
      </c>
      <c r="BO385" s="30" t="str">
        <f t="shared" si="742"/>
        <v/>
      </c>
      <c r="BP385" s="30" t="str">
        <f t="shared" si="742"/>
        <v/>
      </c>
      <c r="BQ385" s="30" t="str">
        <f t="shared" si="742"/>
        <v/>
      </c>
      <c r="BR385" s="30" t="str">
        <f t="shared" si="742"/>
        <v/>
      </c>
      <c r="BS385" s="30" t="str">
        <f t="shared" si="742"/>
        <v/>
      </c>
      <c r="BT385" s="30" t="str">
        <f t="shared" si="742"/>
        <v/>
      </c>
      <c r="BU385" s="30" t="str">
        <f t="shared" si="742"/>
        <v/>
      </c>
      <c r="BV385" s="30" t="str">
        <f t="shared" si="742"/>
        <v/>
      </c>
      <c r="BW385" s="30" t="str">
        <f t="shared" si="742"/>
        <v/>
      </c>
      <c r="BX385" s="30" t="str">
        <f t="shared" si="742"/>
        <v/>
      </c>
      <c r="BY385" s="30" t="str">
        <f t="shared" si="742"/>
        <v/>
      </c>
      <c r="BZ385" s="30" t="str">
        <f t="shared" si="742"/>
        <v/>
      </c>
    </row>
    <row r="386" spans="1:95" ht="19.5" customHeight="1">
      <c r="A386" s="136"/>
      <c r="B386" s="20" t="s">
        <v>9</v>
      </c>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0">
        <f>AH385+COUNTIF(C386:AG386,"○")-COUNTIF(C386:AG386,"✕")</f>
        <v>0</v>
      </c>
      <c r="AL386" s="6">
        <f>$AH386</f>
        <v>0</v>
      </c>
      <c r="AN386" s="6">
        <f>COUNTIF(C386:AG386,"○")</f>
        <v>0</v>
      </c>
      <c r="AO386" s="6">
        <f>COUNTIF(C386:AG386,"✕")</f>
        <v>0</v>
      </c>
      <c r="AU386" s="1" t="str">
        <f t="shared" ref="AU386:BY386" si="743">IF($AF$2="○",IF(C385="○",IF(C386="","○",IF(C386="○","確認","")),IF(C386="○","○",IF(C385="○","",IF(C386="✕","確認","")))),IF(C385="○",IF(C386="","",IF(C386="○","確認","")),IF(C385="○","",IF(C386="✕","確認",""))))</f>
        <v/>
      </c>
      <c r="AV386" s="1" t="str">
        <f t="shared" si="743"/>
        <v/>
      </c>
      <c r="AW386" s="1" t="str">
        <f t="shared" si="743"/>
        <v/>
      </c>
      <c r="AX386" s="1" t="str">
        <f t="shared" si="743"/>
        <v/>
      </c>
      <c r="AY386" s="1" t="str">
        <f t="shared" si="743"/>
        <v/>
      </c>
      <c r="AZ386" s="1" t="str">
        <f t="shared" si="743"/>
        <v/>
      </c>
      <c r="BA386" s="1" t="str">
        <f t="shared" si="743"/>
        <v/>
      </c>
      <c r="BB386" s="1" t="str">
        <f t="shared" si="743"/>
        <v/>
      </c>
      <c r="BC386" s="1" t="str">
        <f t="shared" si="743"/>
        <v/>
      </c>
      <c r="BD386" s="1" t="str">
        <f t="shared" si="743"/>
        <v/>
      </c>
      <c r="BE386" s="1" t="str">
        <f t="shared" si="743"/>
        <v/>
      </c>
      <c r="BF386" s="1" t="str">
        <f t="shared" si="743"/>
        <v/>
      </c>
      <c r="BG386" s="1" t="str">
        <f t="shared" si="743"/>
        <v/>
      </c>
      <c r="BH386" s="1" t="str">
        <f t="shared" si="743"/>
        <v/>
      </c>
      <c r="BI386" s="1" t="str">
        <f t="shared" si="743"/>
        <v/>
      </c>
      <c r="BJ386" s="1" t="str">
        <f t="shared" si="743"/>
        <v/>
      </c>
      <c r="BK386" s="1" t="str">
        <f t="shared" si="743"/>
        <v/>
      </c>
      <c r="BL386" s="1" t="str">
        <f t="shared" si="743"/>
        <v/>
      </c>
      <c r="BM386" s="1" t="str">
        <f t="shared" si="743"/>
        <v/>
      </c>
      <c r="BN386" s="1" t="str">
        <f t="shared" si="743"/>
        <v/>
      </c>
      <c r="BO386" s="1" t="str">
        <f t="shared" si="743"/>
        <v/>
      </c>
      <c r="BP386" s="1" t="str">
        <f t="shared" si="743"/>
        <v/>
      </c>
      <c r="BQ386" s="1" t="str">
        <f t="shared" si="743"/>
        <v/>
      </c>
      <c r="BR386" s="1" t="str">
        <f t="shared" si="743"/>
        <v/>
      </c>
      <c r="BS386" s="1" t="str">
        <f t="shared" si="743"/>
        <v/>
      </c>
      <c r="BT386" s="1" t="str">
        <f t="shared" si="743"/>
        <v/>
      </c>
      <c r="BU386" s="1" t="str">
        <f t="shared" si="743"/>
        <v/>
      </c>
      <c r="BV386" s="1" t="str">
        <f t="shared" si="743"/>
        <v/>
      </c>
      <c r="BW386" s="1" t="str">
        <f t="shared" si="743"/>
        <v/>
      </c>
      <c r="BX386" s="1" t="str">
        <f t="shared" si="743"/>
        <v/>
      </c>
      <c r="BY386" s="1" t="str">
        <f t="shared" si="743"/>
        <v/>
      </c>
    </row>
    <row r="387" spans="1:95" ht="19.5" customHeight="1">
      <c r="A387" s="137"/>
      <c r="B387" s="20" t="s">
        <v>2</v>
      </c>
      <c r="C387" s="23" t="str">
        <f t="shared" ref="C387:AG387" si="744">IF($AF$2="○",IF(C385="○",IF(C386="","○",IF(C386="○","確認","")),IF(C386="○","○",IF(C385="○","",IF(C386="✕","確認","")))),IF(C385="○",IF(C386="","",IF(C386="○","確認","")),IF(C385="○","",IF(C386="✕","確認",""))))</f>
        <v/>
      </c>
      <c r="D387" s="23" t="str">
        <f t="shared" si="744"/>
        <v/>
      </c>
      <c r="E387" s="23" t="str">
        <f t="shared" si="744"/>
        <v/>
      </c>
      <c r="F387" s="23" t="str">
        <f t="shared" si="744"/>
        <v/>
      </c>
      <c r="G387" s="23" t="str">
        <f t="shared" si="744"/>
        <v/>
      </c>
      <c r="H387" s="23" t="str">
        <f t="shared" si="744"/>
        <v/>
      </c>
      <c r="I387" s="23" t="str">
        <f t="shared" si="744"/>
        <v/>
      </c>
      <c r="J387" s="23" t="str">
        <f t="shared" si="744"/>
        <v/>
      </c>
      <c r="K387" s="23" t="str">
        <f t="shared" si="744"/>
        <v/>
      </c>
      <c r="L387" s="23" t="str">
        <f t="shared" si="744"/>
        <v/>
      </c>
      <c r="M387" s="23" t="str">
        <f t="shared" si="744"/>
        <v/>
      </c>
      <c r="N387" s="23" t="str">
        <f t="shared" si="744"/>
        <v/>
      </c>
      <c r="O387" s="23" t="str">
        <f t="shared" si="744"/>
        <v/>
      </c>
      <c r="P387" s="23" t="str">
        <f t="shared" si="744"/>
        <v/>
      </c>
      <c r="Q387" s="23" t="str">
        <f t="shared" si="744"/>
        <v/>
      </c>
      <c r="R387" s="23" t="str">
        <f t="shared" si="744"/>
        <v/>
      </c>
      <c r="S387" s="23" t="str">
        <f t="shared" si="744"/>
        <v/>
      </c>
      <c r="T387" s="23" t="str">
        <f t="shared" si="744"/>
        <v/>
      </c>
      <c r="U387" s="23" t="str">
        <f t="shared" si="744"/>
        <v/>
      </c>
      <c r="V387" s="23" t="str">
        <f t="shared" si="744"/>
        <v/>
      </c>
      <c r="W387" s="23" t="str">
        <f t="shared" si="744"/>
        <v/>
      </c>
      <c r="X387" s="23" t="str">
        <f t="shared" si="744"/>
        <v/>
      </c>
      <c r="Y387" s="23" t="str">
        <f t="shared" si="744"/>
        <v/>
      </c>
      <c r="Z387" s="23" t="str">
        <f t="shared" si="744"/>
        <v/>
      </c>
      <c r="AA387" s="23" t="str">
        <f t="shared" si="744"/>
        <v/>
      </c>
      <c r="AB387" s="23" t="str">
        <f t="shared" si="744"/>
        <v/>
      </c>
      <c r="AC387" s="23" t="str">
        <f t="shared" si="744"/>
        <v/>
      </c>
      <c r="AD387" s="23" t="str">
        <f t="shared" si="744"/>
        <v/>
      </c>
      <c r="AE387" s="23" t="str">
        <f t="shared" si="744"/>
        <v/>
      </c>
      <c r="AF387" s="23" t="str">
        <f t="shared" si="744"/>
        <v/>
      </c>
      <c r="AG387" s="23" t="str">
        <f t="shared" si="744"/>
        <v/>
      </c>
      <c r="AH387" s="20">
        <f t="shared" ref="AH387" si="745">COUNTIF(C387:AG387,"○")</f>
        <v>0</v>
      </c>
      <c r="AM387" s="6">
        <f>$AH387</f>
        <v>0</v>
      </c>
      <c r="AP387" s="6">
        <f>COUNTIF(C387:AG387,"確認")</f>
        <v>0</v>
      </c>
      <c r="AT387" s="6">
        <f>COUNTIF(AU387:BY387,"確認")</f>
        <v>0</v>
      </c>
      <c r="AU387" s="1" t="str">
        <f t="shared" ref="AU387:BY387" si="746">IF(AU386=C387,"","確認")</f>
        <v/>
      </c>
      <c r="AV387" s="1" t="str">
        <f t="shared" si="746"/>
        <v/>
      </c>
      <c r="AW387" s="1" t="str">
        <f t="shared" si="746"/>
        <v/>
      </c>
      <c r="AX387" s="1" t="str">
        <f t="shared" si="746"/>
        <v/>
      </c>
      <c r="AY387" s="1" t="str">
        <f t="shared" si="746"/>
        <v/>
      </c>
      <c r="AZ387" s="1" t="str">
        <f t="shared" si="746"/>
        <v/>
      </c>
      <c r="BA387" s="1" t="str">
        <f t="shared" si="746"/>
        <v/>
      </c>
      <c r="BB387" s="1" t="str">
        <f t="shared" si="746"/>
        <v/>
      </c>
      <c r="BC387" s="1" t="str">
        <f t="shared" si="746"/>
        <v/>
      </c>
      <c r="BD387" s="1" t="str">
        <f t="shared" si="746"/>
        <v/>
      </c>
      <c r="BE387" s="1" t="str">
        <f t="shared" si="746"/>
        <v/>
      </c>
      <c r="BF387" s="1" t="str">
        <f t="shared" si="746"/>
        <v/>
      </c>
      <c r="BG387" s="1" t="str">
        <f t="shared" si="746"/>
        <v/>
      </c>
      <c r="BH387" s="1" t="str">
        <f t="shared" si="746"/>
        <v/>
      </c>
      <c r="BI387" s="1" t="str">
        <f t="shared" si="746"/>
        <v/>
      </c>
      <c r="BJ387" s="1" t="str">
        <f t="shared" si="746"/>
        <v/>
      </c>
      <c r="BK387" s="1" t="str">
        <f t="shared" si="746"/>
        <v/>
      </c>
      <c r="BL387" s="1" t="str">
        <f t="shared" si="746"/>
        <v/>
      </c>
      <c r="BM387" s="1" t="str">
        <f t="shared" si="746"/>
        <v/>
      </c>
      <c r="BN387" s="1" t="str">
        <f t="shared" si="746"/>
        <v/>
      </c>
      <c r="BO387" s="1" t="str">
        <f t="shared" si="746"/>
        <v/>
      </c>
      <c r="BP387" s="1" t="str">
        <f t="shared" si="746"/>
        <v/>
      </c>
      <c r="BQ387" s="1" t="str">
        <f t="shared" si="746"/>
        <v/>
      </c>
      <c r="BR387" s="1" t="str">
        <f t="shared" si="746"/>
        <v/>
      </c>
      <c r="BS387" s="1" t="str">
        <f t="shared" si="746"/>
        <v/>
      </c>
      <c r="BT387" s="1" t="str">
        <f t="shared" si="746"/>
        <v/>
      </c>
      <c r="BU387" s="1" t="str">
        <f t="shared" si="746"/>
        <v/>
      </c>
      <c r="BV387" s="1" t="str">
        <f t="shared" si="746"/>
        <v/>
      </c>
      <c r="BW387" s="1" t="str">
        <f t="shared" si="746"/>
        <v/>
      </c>
      <c r="BX387" s="1" t="str">
        <f t="shared" si="746"/>
        <v/>
      </c>
      <c r="BY387" s="1" t="str">
        <f t="shared" si="746"/>
        <v/>
      </c>
      <c r="BZ387" s="1" t="str">
        <f t="shared" ref="BZ387" si="747">IF($AF$2="○",IF(AH385="○",IF(AH386="","○",IF(AH386="○","確認","")),IF(AH386="○","○",IF(AH385="○","",IF(AH386="✕","確認","")))),IF(AH385="○",IF(AH386="","",IF(AH386="○","確認","")),IF(AH385="○","",IF(AH386="✕","確認",""))))</f>
        <v/>
      </c>
    </row>
    <row r="388" spans="1:95" ht="19.5" customHeight="1">
      <c r="C388" s="129" t="str">
        <f>IF(AH384=0,"",B385)</f>
        <v/>
      </c>
      <c r="D388" s="129"/>
      <c r="E388" s="130" t="str">
        <f>IF(AH384=0,"","週休２日")</f>
        <v/>
      </c>
      <c r="F388" s="130"/>
      <c r="G388" s="130" t="str">
        <f>IF(AH384=0,"",IF(SUM(AQ382:AQ384)/AJ384&lt;0.285,IF(SUM(AQ382:AQ384)/AJ384&lt;=AH385/AH384,"達成","未達成"),IF(AH385/AJ384&gt;=SUM(AQ382:AQ384)/AJ384,"達成","未達成")))</f>
        <v/>
      </c>
      <c r="H388" s="130"/>
      <c r="I388" s="131" t="str">
        <f>IF(AH384=0,"","現場閉所率")</f>
        <v/>
      </c>
      <c r="J388" s="131"/>
      <c r="K388" s="132" t="str">
        <f>IF(AH384=0,"",IF(AH384=0,0,ROUNDDOWN(AH385/AH384,4)))</f>
        <v/>
      </c>
      <c r="L388" s="132"/>
      <c r="N388" s="129" t="str">
        <f>IF(AH384=0,"",B386)</f>
        <v/>
      </c>
      <c r="O388" s="129"/>
      <c r="P388" s="130" t="str">
        <f>IF(AH384=0,"","週休２日")</f>
        <v/>
      </c>
      <c r="Q388" s="130"/>
      <c r="R388" s="130" t="str">
        <f>IF(AH384=0,"",IF(SUM(AQ382:AQ384)/AJ384&lt;0.285,IF(SUM(AQ382:AQ384)/AJ384&lt;=AH386/AH384,"達成","未達成"),IF(AH386/AJ384&gt;=SUM(AQ382:AQ384)/AJ384,"達成","未達成")))</f>
        <v/>
      </c>
      <c r="S388" s="130"/>
      <c r="T388" s="131" t="str">
        <f>IF(AH384=0,"","現場閉所率")</f>
        <v/>
      </c>
      <c r="U388" s="131"/>
      <c r="V388" s="132" t="str">
        <f>IF(AH384=0,"",IF(AH384=0,0,ROUNDDOWN(AH386/AH384,4)))</f>
        <v/>
      </c>
      <c r="W388" s="132"/>
      <c r="X388" s="25"/>
      <c r="Y388" s="129" t="str">
        <f>IF($AF$2="○",IF(AH384=0,"",B387),"")</f>
        <v/>
      </c>
      <c r="Z388" s="129"/>
      <c r="AA388" s="130" t="str">
        <f>IF($AF$2="○",IF(AH384=0,"","週休２日"),"")</f>
        <v/>
      </c>
      <c r="AB388" s="130"/>
      <c r="AC388" s="130" t="str">
        <f>IF($AF$2="○",IF(AH384=0,"",IF(SUM(AQ382:AQ384)/AJ384&lt;0.285,IF(SUM(AQ382:AQ384)/AJ384&lt;=AH387/AH384,"達成","未達成"),IF(AH387/AJ384&gt;=SUM(AQ382:AQ384)/AJ384,"達成","未達成"))),"")</f>
        <v/>
      </c>
      <c r="AD388" s="130"/>
      <c r="AE388" s="131" t="str">
        <f>IF($AF$2="○",IF(AH384=0,"","現場閉所率"),"")</f>
        <v/>
      </c>
      <c r="AF388" s="131"/>
      <c r="AG388" s="132" t="str">
        <f>IF($AF$2="○",IF(AH384=0,"",IF(AH384=0,0,ROUNDDOWN(AH387/AH384,4))),"")</f>
        <v/>
      </c>
      <c r="AH388" s="132"/>
      <c r="AQ388" s="24" t="str">
        <f>IF($AF$2="○",AC388,R388)</f>
        <v/>
      </c>
      <c r="AR388" s="24"/>
      <c r="AT388" s="1" t="str">
        <f>IF(AH384&lt;=0,"",IF((SUM(AQ382:AQ384)/AJ384)&lt;=AH386/AH384,"達成","未達成"))</f>
        <v/>
      </c>
    </row>
    <row r="389" spans="1:95" ht="19.5" customHeight="1">
      <c r="A389" s="101" t="str">
        <f t="shared" ref="A389" si="748">IF(MAX(C382:AG382)=$AE$3,"",IF(MAX(C382:AG382)=0,"",MAX(C382:AG382)+1))</f>
        <v/>
      </c>
      <c r="B389" s="101"/>
      <c r="S389" s="102" t="str">
        <f>IF(COUNTIF(C395:AG395,"確認")&gt;0,"入力確認",IF(AH392=0,IF(SUM(AH393:AH395)=0,"","入力確認"),IF($AF$2="",IF(COUNTIF(C395:AG395,"○")+COUNTIF(C395:AG395,"✕")=0,"","現場閉所 実績表に切替必要"),IF(AT395=0,"","変更手続き確認"))))</f>
        <v/>
      </c>
      <c r="T389" s="102"/>
      <c r="U389" s="102"/>
      <c r="V389" s="102"/>
      <c r="W389" s="102"/>
      <c r="X389" s="102"/>
      <c r="Y389" s="102"/>
      <c r="Z389" s="102"/>
      <c r="AA389" s="133" t="s">
        <v>30</v>
      </c>
      <c r="AB389" s="133"/>
      <c r="AC389" s="133"/>
      <c r="AD389" s="133"/>
      <c r="AE389" s="29" t="str">
        <f t="shared" ref="AE389" si="749">$AQ$7</f>
        <v>土</v>
      </c>
      <c r="AF389" s="29" t="str">
        <f t="shared" ref="AF389" si="750">$AQ$8</f>
        <v>日</v>
      </c>
      <c r="AG389" s="26">
        <f t="shared" ref="AG389" si="751">$AQ$6</f>
        <v>0</v>
      </c>
      <c r="AL389" s="14"/>
      <c r="AM389" s="14"/>
      <c r="AN389" s="14"/>
      <c r="AO389" s="14"/>
      <c r="AP389" s="14"/>
      <c r="AQ389" s="14"/>
    </row>
    <row r="390" spans="1:95" ht="19.5" customHeight="1">
      <c r="A390" s="105" t="s">
        <v>20</v>
      </c>
      <c r="B390" s="106"/>
      <c r="C390" s="15" t="str">
        <f>IF($AE$3&lt;A389,"",A389)</f>
        <v/>
      </c>
      <c r="D390" s="15" t="str">
        <f t="shared" ref="D390:G390" si="752">IF($AE$3&lt;=C390,"",IF(MONTH(C390+1)=MONTH(C390),(C390+1),""))</f>
        <v/>
      </c>
      <c r="E390" s="15" t="str">
        <f t="shared" si="752"/>
        <v/>
      </c>
      <c r="F390" s="15" t="str">
        <f t="shared" si="752"/>
        <v/>
      </c>
      <c r="G390" s="15" t="str">
        <f t="shared" si="752"/>
        <v/>
      </c>
      <c r="H390" s="15" t="str">
        <f>IF($AE$3&lt;=G390,"",IF(MONTH(G390+1)=MONTH(G390),(G390+1),""))</f>
        <v/>
      </c>
      <c r="I390" s="15" t="str">
        <f t="shared" ref="I390:AG390" si="753">IF($AE$3&lt;=H390,"",IF(MONTH(H390+1)=MONTH(H390),(H390+1),""))</f>
        <v/>
      </c>
      <c r="J390" s="15" t="str">
        <f t="shared" si="753"/>
        <v/>
      </c>
      <c r="K390" s="15" t="str">
        <f t="shared" si="753"/>
        <v/>
      </c>
      <c r="L390" s="15" t="str">
        <f t="shared" si="753"/>
        <v/>
      </c>
      <c r="M390" s="15" t="str">
        <f t="shared" si="753"/>
        <v/>
      </c>
      <c r="N390" s="15" t="str">
        <f t="shared" si="753"/>
        <v/>
      </c>
      <c r="O390" s="15" t="str">
        <f t="shared" si="753"/>
        <v/>
      </c>
      <c r="P390" s="15" t="str">
        <f t="shared" si="753"/>
        <v/>
      </c>
      <c r="Q390" s="15" t="str">
        <f t="shared" si="753"/>
        <v/>
      </c>
      <c r="R390" s="15" t="str">
        <f t="shared" si="753"/>
        <v/>
      </c>
      <c r="S390" s="15" t="str">
        <f t="shared" si="753"/>
        <v/>
      </c>
      <c r="T390" s="15" t="str">
        <f t="shared" si="753"/>
        <v/>
      </c>
      <c r="U390" s="15" t="str">
        <f t="shared" si="753"/>
        <v/>
      </c>
      <c r="V390" s="15" t="str">
        <f t="shared" si="753"/>
        <v/>
      </c>
      <c r="W390" s="15" t="str">
        <f t="shared" si="753"/>
        <v/>
      </c>
      <c r="X390" s="15" t="str">
        <f t="shared" si="753"/>
        <v/>
      </c>
      <c r="Y390" s="15" t="str">
        <f t="shared" si="753"/>
        <v/>
      </c>
      <c r="Z390" s="15" t="str">
        <f t="shared" si="753"/>
        <v/>
      </c>
      <c r="AA390" s="15" t="str">
        <f t="shared" si="753"/>
        <v/>
      </c>
      <c r="AB390" s="15" t="str">
        <f t="shared" si="753"/>
        <v/>
      </c>
      <c r="AC390" s="15" t="str">
        <f t="shared" si="753"/>
        <v/>
      </c>
      <c r="AD390" s="15" t="str">
        <f t="shared" si="753"/>
        <v/>
      </c>
      <c r="AE390" s="15" t="str">
        <f t="shared" si="753"/>
        <v/>
      </c>
      <c r="AF390" s="15" t="str">
        <f t="shared" si="753"/>
        <v/>
      </c>
      <c r="AG390" s="15" t="str">
        <f t="shared" si="753"/>
        <v/>
      </c>
      <c r="AH390" s="107" t="s">
        <v>27</v>
      </c>
      <c r="AK390" s="16"/>
      <c r="AQ390" s="6">
        <f>COUNTIFS(C392:AG392,"○",C391:AG391,$AQ$7)</f>
        <v>0</v>
      </c>
      <c r="AT390" s="6">
        <v>1</v>
      </c>
      <c r="AU390" s="6">
        <v>2</v>
      </c>
      <c r="AV390" s="6">
        <v>3</v>
      </c>
      <c r="AW390" s="6">
        <v>4</v>
      </c>
      <c r="AX390" s="6">
        <v>5</v>
      </c>
      <c r="AY390" s="6">
        <v>6</v>
      </c>
      <c r="AZ390" s="6">
        <v>7</v>
      </c>
      <c r="BA390" s="6">
        <v>8</v>
      </c>
      <c r="BB390" s="6">
        <v>9</v>
      </c>
      <c r="BC390" s="6">
        <v>10</v>
      </c>
      <c r="BD390" s="6">
        <v>11</v>
      </c>
      <c r="BE390" s="6">
        <v>12</v>
      </c>
      <c r="BF390" s="6">
        <v>13</v>
      </c>
      <c r="BG390" s="6">
        <v>14</v>
      </c>
      <c r="BH390" s="6">
        <v>15</v>
      </c>
      <c r="BI390" s="6">
        <v>16</v>
      </c>
      <c r="BJ390" s="6">
        <v>17</v>
      </c>
      <c r="BK390" s="6">
        <v>18</v>
      </c>
      <c r="BL390" s="6">
        <v>19</v>
      </c>
      <c r="BM390" s="6">
        <v>20</v>
      </c>
      <c r="BN390" s="6">
        <v>21</v>
      </c>
      <c r="BO390" s="6">
        <v>22</v>
      </c>
      <c r="BP390" s="6">
        <v>23</v>
      </c>
      <c r="BQ390" s="6">
        <v>24</v>
      </c>
      <c r="BR390" s="6">
        <v>25</v>
      </c>
      <c r="BS390" s="6">
        <v>26</v>
      </c>
      <c r="BT390" s="6">
        <v>27</v>
      </c>
      <c r="BU390" s="6">
        <v>28</v>
      </c>
      <c r="BV390" s="6">
        <v>29</v>
      </c>
      <c r="BW390" s="6">
        <v>30</v>
      </c>
      <c r="BX390" s="6">
        <v>31</v>
      </c>
      <c r="BY390" s="6">
        <v>32</v>
      </c>
      <c r="BZ390" s="6">
        <v>33</v>
      </c>
      <c r="CA390" s="6">
        <v>34</v>
      </c>
      <c r="CB390" s="6">
        <v>35</v>
      </c>
      <c r="CC390" s="6">
        <v>36</v>
      </c>
      <c r="CD390" s="6">
        <v>37</v>
      </c>
      <c r="CE390" s="6">
        <v>38</v>
      </c>
      <c r="CF390" s="6">
        <v>39</v>
      </c>
      <c r="CG390" s="6">
        <v>40</v>
      </c>
      <c r="CH390" s="6">
        <v>41</v>
      </c>
      <c r="CI390" s="6">
        <v>42</v>
      </c>
      <c r="CJ390" s="6">
        <v>43</v>
      </c>
      <c r="CK390" s="6">
        <v>44</v>
      </c>
      <c r="CL390" s="6">
        <v>45</v>
      </c>
      <c r="CM390" s="6">
        <v>46</v>
      </c>
      <c r="CN390" s="6">
        <v>47</v>
      </c>
      <c r="CO390" s="6">
        <v>48</v>
      </c>
      <c r="CP390" s="6">
        <v>49</v>
      </c>
      <c r="CQ390" s="6">
        <v>50</v>
      </c>
    </row>
    <row r="391" spans="1:95" ht="19.5" customHeight="1">
      <c r="A391" s="105" t="s">
        <v>28</v>
      </c>
      <c r="B391" s="106"/>
      <c r="C391" s="15" t="str">
        <f>IF(C390="","",TEXT(C390,"AAA"))</f>
        <v/>
      </c>
      <c r="D391" s="15" t="str">
        <f t="shared" ref="D391:AG391" si="754">IF(D390="","",TEXT(D390,"AAA"))</f>
        <v/>
      </c>
      <c r="E391" s="15" t="str">
        <f t="shared" si="754"/>
        <v/>
      </c>
      <c r="F391" s="15" t="str">
        <f t="shared" si="754"/>
        <v/>
      </c>
      <c r="G391" s="15" t="str">
        <f t="shared" si="754"/>
        <v/>
      </c>
      <c r="H391" s="15" t="str">
        <f t="shared" si="754"/>
        <v/>
      </c>
      <c r="I391" s="15" t="str">
        <f t="shared" si="754"/>
        <v/>
      </c>
      <c r="J391" s="15" t="str">
        <f t="shared" si="754"/>
        <v/>
      </c>
      <c r="K391" s="15" t="str">
        <f t="shared" si="754"/>
        <v/>
      </c>
      <c r="L391" s="15" t="str">
        <f t="shared" si="754"/>
        <v/>
      </c>
      <c r="M391" s="15" t="str">
        <f t="shared" si="754"/>
        <v/>
      </c>
      <c r="N391" s="15" t="str">
        <f t="shared" si="754"/>
        <v/>
      </c>
      <c r="O391" s="15" t="str">
        <f t="shared" si="754"/>
        <v/>
      </c>
      <c r="P391" s="15" t="str">
        <f t="shared" si="754"/>
        <v/>
      </c>
      <c r="Q391" s="15" t="str">
        <f t="shared" si="754"/>
        <v/>
      </c>
      <c r="R391" s="15" t="str">
        <f t="shared" si="754"/>
        <v/>
      </c>
      <c r="S391" s="15" t="str">
        <f t="shared" si="754"/>
        <v/>
      </c>
      <c r="T391" s="15" t="str">
        <f t="shared" si="754"/>
        <v/>
      </c>
      <c r="U391" s="15" t="str">
        <f t="shared" si="754"/>
        <v/>
      </c>
      <c r="V391" s="15" t="str">
        <f t="shared" si="754"/>
        <v/>
      </c>
      <c r="W391" s="15" t="str">
        <f t="shared" si="754"/>
        <v/>
      </c>
      <c r="X391" s="15" t="str">
        <f t="shared" si="754"/>
        <v/>
      </c>
      <c r="Y391" s="15" t="str">
        <f t="shared" si="754"/>
        <v/>
      </c>
      <c r="Z391" s="15" t="str">
        <f t="shared" si="754"/>
        <v/>
      </c>
      <c r="AA391" s="15" t="str">
        <f t="shared" si="754"/>
        <v/>
      </c>
      <c r="AB391" s="15" t="str">
        <f t="shared" si="754"/>
        <v/>
      </c>
      <c r="AC391" s="15" t="str">
        <f t="shared" si="754"/>
        <v/>
      </c>
      <c r="AD391" s="15" t="str">
        <f t="shared" si="754"/>
        <v/>
      </c>
      <c r="AE391" s="15" t="str">
        <f t="shared" si="754"/>
        <v/>
      </c>
      <c r="AF391" s="15" t="str">
        <f t="shared" si="754"/>
        <v/>
      </c>
      <c r="AG391" s="15" t="str">
        <f t="shared" si="754"/>
        <v/>
      </c>
      <c r="AH391" s="108"/>
      <c r="AQ391" s="6">
        <f>COUNTIFS(C392:AG392,"○",C391:AG391,$AQ$8)</f>
        <v>0</v>
      </c>
      <c r="AT391" s="17" t="str">
        <f>IF($C390&gt;$E$6,"",IF(MAX($C390:$AG390)&lt;$E$6,"",$E$6))</f>
        <v/>
      </c>
      <c r="AU391" s="18" t="str">
        <f>IF($C390&gt;$H$6,"",IF(MAX($C390:$AG390)&lt;$H$6,"",$H$6))</f>
        <v/>
      </c>
      <c r="AV391" s="18" t="str">
        <f>IF($C390&gt;$K$6,"",IF(MAX($C390:$AG390)&lt;$K$6,"",$K$6))</f>
        <v/>
      </c>
      <c r="AW391" s="18" t="str">
        <f>IF($C390&gt;$N$6,"",IF(MAX($C390:$AG390)&lt;$N$6,"",$N$6))</f>
        <v/>
      </c>
      <c r="AX391" s="18" t="str">
        <f>IF($C390&gt;$Q$6,"",IF(MAX($C390:$AG390)&lt;$Q$6,"",$Q$6))</f>
        <v/>
      </c>
      <c r="AY391" s="18" t="str">
        <f>IF($C390&gt;$T$6,"",IF(MAX($C390:$AG390)&lt;$T$6,"",$T$6))</f>
        <v/>
      </c>
      <c r="AZ391" s="18" t="str">
        <f>IF($C390&gt;$W$6,"",IF(MAX($C390:$AG390)&lt;$W$6,"",$W$6))</f>
        <v/>
      </c>
      <c r="BA391" s="18" t="str">
        <f>IF($C390&gt;$Z$6,"",IF(MAX($C390:$AG390)&lt;$Z$6,"",$Z$6))</f>
        <v/>
      </c>
      <c r="BB391" s="18" t="str">
        <f>IF($C390&gt;$AC$6,"",IF(MAX($C390:$AG390)&lt;$AC$6,"",$AC$6))</f>
        <v/>
      </c>
      <c r="BC391" s="18">
        <f>IF($C390&gt;$AF$6,"",IF(MAX($C390:$AG390)&lt;$AF$6,"",$AF$6))</f>
        <v>0</v>
      </c>
      <c r="BD391" s="18">
        <f>IF($C390&gt;$E$7,"",IF(MAX($C390:$AG390)&lt;$E$7,"",$E$7))</f>
        <v>0</v>
      </c>
      <c r="BE391" s="18">
        <f>IF($C390&gt;$H$7,"",IF(MAX($C390:$AG390)&lt;$H$7,"",$H$7))</f>
        <v>0</v>
      </c>
      <c r="BF391" s="18">
        <f>IF($C390&gt;$K$7,"",IF(MAX($C390:$AG390)&lt;$K$7,"",$K$7))</f>
        <v>0</v>
      </c>
      <c r="BG391" s="18">
        <f>IF($C390&gt;$N$7,"",IF(MAX($C390:$AG390)&lt;$N$7,"",$N$7))</f>
        <v>0</v>
      </c>
      <c r="BH391" s="18">
        <f>IF($C390&gt;$Q$7,"",IF(MAX($C390:$AG390)&lt;$Q$7,"",$Q$7))</f>
        <v>0</v>
      </c>
      <c r="BI391" s="18">
        <f>IF($C390&gt;$T$7,"",IF(MAX($C390:$AG390)&lt;$T$7,"",$T$7))</f>
        <v>0</v>
      </c>
      <c r="BJ391" s="18">
        <f>IF($C390&gt;$W$7,"",IF(MAX($C390:$AG390)&lt;$W$7,"",$W$7))</f>
        <v>0</v>
      </c>
      <c r="BK391" s="18">
        <f>IF($C390&gt;$Z$7,"",IF(MAX($C390:$AG390)&lt;$Z$7,"",$Z$7))</f>
        <v>0</v>
      </c>
      <c r="BL391" s="18">
        <f>IF($C390&gt;$AC$7,"",IF(MAX($C390:$AG390)&lt;$AC$7,"",$AC$7))</f>
        <v>0</v>
      </c>
      <c r="BM391" s="18">
        <f>IF($C390&gt;$AF$7,"",IF(MAX($C390:$AG390)&lt;$AF$7,"",$AF$7))</f>
        <v>0</v>
      </c>
      <c r="BN391" s="18">
        <f>IF($C390&gt;$E$8,"",IF(MAX($C390:$AG390)&lt;$E$8,"",$E$8))</f>
        <v>0</v>
      </c>
      <c r="BO391" s="18">
        <f>IF($C390&gt;$H$8,"",IF(MAX($C390:$AG390)&lt;$H$8,"",$H$8))</f>
        <v>0</v>
      </c>
      <c r="BP391" s="18">
        <f>IF($C390&gt;$K$8,"",IF(MAX($C390:$AG390)&lt;$K$8,"",$K$8))</f>
        <v>0</v>
      </c>
      <c r="BQ391" s="18">
        <f>IF($C390&gt;$N$8,"",IF(MAX($C390:$AG390)&lt;$N$8,"",$N$8))</f>
        <v>0</v>
      </c>
      <c r="BR391" s="18">
        <f>IF($C390&gt;$Q$8,"",IF(MAX($C390:$AG390)&lt;$Q$8,"",$Q$8))</f>
        <v>0</v>
      </c>
      <c r="BS391" s="18">
        <f>IF($C390&gt;$T$8,"",IF(MAX($C390:$AG390)&lt;$T$8,"",$T$8))</f>
        <v>0</v>
      </c>
      <c r="BT391" s="18">
        <f>IF($C390&gt;$W$8,"",IF(MAX($C390:$AG390)&lt;$W$8,"",$W$8))</f>
        <v>0</v>
      </c>
      <c r="BU391" s="18">
        <f>IF($C390&gt;$Z$8,"",IF(MAX($C390:$AG390)&lt;$Z$8,"",$Z$8))</f>
        <v>0</v>
      </c>
      <c r="BV391" s="18">
        <f>IF($C390&gt;$AC$8,"",IF(MAX($C390:$AG390)&lt;$AC$8,"",$AC$8))</f>
        <v>0</v>
      </c>
      <c r="BW391" s="18">
        <f>IF($C390&gt;$AF$8,"",IF(MAX($C390:$AG390)&lt;$AF$8,"",$AF$8))</f>
        <v>0</v>
      </c>
      <c r="BX391" s="18">
        <f>IF($C390&gt;$E$9,"",IF(MAX($C390:$AG390)&lt;$E$9,"",$E$9))</f>
        <v>0</v>
      </c>
      <c r="BY391" s="18">
        <f>IF($C390&gt;$H$9,"",IF(MAX($C390:$AG390)&lt;$H$9,"",$H$9))</f>
        <v>0</v>
      </c>
      <c r="BZ391" s="18">
        <f>IF($C390&gt;$K$9,"",IF(MAX($C390:$AG390)&lt;$K$9,"",$K$9))</f>
        <v>0</v>
      </c>
      <c r="CA391" s="18">
        <f>IF($C390&gt;$N$9,"",IF(MAX($C390:$AG390)&lt;$N$9,"",$N$9))</f>
        <v>0</v>
      </c>
      <c r="CB391" s="18">
        <f>IF($C390&gt;$Q$9,"",IF(MAX($C390:$AG390)&lt;$Q$9,"",$Q$9))</f>
        <v>0</v>
      </c>
      <c r="CC391" s="18">
        <f>IF($C390&gt;$T$9,"",IF(MAX($C390:$AG390)&lt;$T$9,"",$T$9))</f>
        <v>0</v>
      </c>
      <c r="CD391" s="18">
        <f>IF($C390&gt;$W$9,"",IF(MAX($C390:$AG390)&lt;$W$9,"",$W$9))</f>
        <v>0</v>
      </c>
      <c r="CE391" s="18">
        <f>IF($C390&gt;$Z$9,"",IF(MAX($C390:$AG390)&lt;$Z$9,"",$Z$9))</f>
        <v>0</v>
      </c>
      <c r="CF391" s="18">
        <f>IF($C390&gt;$AC$9,"",IF(MAX($C390:$AG390)&lt;$AC$9,"",$AC$9))</f>
        <v>0</v>
      </c>
      <c r="CG391" s="18">
        <f>IF($C390&gt;$AF$9,"",IF(MAX($C390:$AG390)&lt;$AF$9,"",$AF$9))</f>
        <v>0</v>
      </c>
      <c r="CH391" s="18">
        <f>IF($C390&gt;$E$10,"",IF(MAX($C390:$AG390)&lt;$E$10,"",$E$10))</f>
        <v>0</v>
      </c>
      <c r="CI391" s="18">
        <f>IF($C390&gt;$H$10,"",IF(MAX($C390:$AG390)&lt;$H$10,"",$H$10))</f>
        <v>0</v>
      </c>
      <c r="CJ391" s="18">
        <f>IF($C390&gt;$K$10,"",IF(MAX($C390:$AG390)&lt;$K$10,"",$K$10))</f>
        <v>0</v>
      </c>
      <c r="CK391" s="18">
        <f>IF($C390&gt;$N$10,"",IF(MAX($C390:$AG390)&lt;$N$10,"",$N$10))</f>
        <v>0</v>
      </c>
      <c r="CL391" s="18">
        <f>IF($C390&gt;$Q$10,"",IF(MAX($C390:$AG390)&lt;$Q$10,"",$Q$10))</f>
        <v>0</v>
      </c>
      <c r="CM391" s="18">
        <f>IF($C390&gt;$T$10,"",IF(MAX($C390:$AG390)&lt;$T$10,"",$T$10))</f>
        <v>0</v>
      </c>
      <c r="CN391" s="18">
        <f>IF($C390&gt;$W$10,"",IF(MAX($C390:$AG390)&lt;$W$10,"",$W$10))</f>
        <v>0</v>
      </c>
      <c r="CO391" s="18">
        <f>IF($C390&gt;$Z$10,"",IF(MAX($C390:$AG390)&lt;$Z$10,"",$Z$10))</f>
        <v>0</v>
      </c>
      <c r="CP391" s="18">
        <f>IF($C390&gt;$AC$10,"",IF(MAX($C390:$AG390)&lt;$AC$10,"",$AC$10))</f>
        <v>0</v>
      </c>
      <c r="CQ391" s="19">
        <f>IF($C390&gt;$AF$10,"",IF(MAX($C390:$AG390)&lt;$AF$10,"",$AF$10))</f>
        <v>0</v>
      </c>
    </row>
    <row r="392" spans="1:95" ht="19.5" customHeight="1">
      <c r="A392" s="134" t="s">
        <v>7</v>
      </c>
      <c r="B392" s="135"/>
      <c r="C392" s="20" t="str">
        <f t="shared" ref="C392:AG392" si="755">IF(C390="","",IF($D$5&lt;=C390,IF($L$5&gt;=C390,IF(COUNT(MATCH(C390,$AT391:$CQ391,0))&gt;0,"","○"),""),""))</f>
        <v/>
      </c>
      <c r="D392" s="20" t="str">
        <f t="shared" si="755"/>
        <v/>
      </c>
      <c r="E392" s="20" t="str">
        <f t="shared" si="755"/>
        <v/>
      </c>
      <c r="F392" s="20" t="str">
        <f t="shared" si="755"/>
        <v/>
      </c>
      <c r="G392" s="20" t="str">
        <f t="shared" si="755"/>
        <v/>
      </c>
      <c r="H392" s="20" t="str">
        <f t="shared" si="755"/>
        <v/>
      </c>
      <c r="I392" s="20" t="str">
        <f t="shared" si="755"/>
        <v/>
      </c>
      <c r="J392" s="20" t="str">
        <f t="shared" si="755"/>
        <v/>
      </c>
      <c r="K392" s="20" t="str">
        <f t="shared" si="755"/>
        <v/>
      </c>
      <c r="L392" s="20" t="str">
        <f t="shared" si="755"/>
        <v/>
      </c>
      <c r="M392" s="20" t="str">
        <f t="shared" si="755"/>
        <v/>
      </c>
      <c r="N392" s="20" t="str">
        <f t="shared" si="755"/>
        <v/>
      </c>
      <c r="O392" s="20" t="str">
        <f t="shared" si="755"/>
        <v/>
      </c>
      <c r="P392" s="20" t="str">
        <f t="shared" si="755"/>
        <v/>
      </c>
      <c r="Q392" s="20" t="str">
        <f t="shared" si="755"/>
        <v/>
      </c>
      <c r="R392" s="20" t="str">
        <f t="shared" si="755"/>
        <v/>
      </c>
      <c r="S392" s="20" t="str">
        <f t="shared" si="755"/>
        <v/>
      </c>
      <c r="T392" s="20" t="str">
        <f t="shared" si="755"/>
        <v/>
      </c>
      <c r="U392" s="20" t="str">
        <f t="shared" si="755"/>
        <v/>
      </c>
      <c r="V392" s="20" t="str">
        <f t="shared" si="755"/>
        <v/>
      </c>
      <c r="W392" s="20" t="str">
        <f t="shared" si="755"/>
        <v/>
      </c>
      <c r="X392" s="20" t="str">
        <f t="shared" si="755"/>
        <v/>
      </c>
      <c r="Y392" s="20" t="str">
        <f t="shared" si="755"/>
        <v/>
      </c>
      <c r="Z392" s="20" t="str">
        <f t="shared" si="755"/>
        <v/>
      </c>
      <c r="AA392" s="20" t="str">
        <f t="shared" si="755"/>
        <v/>
      </c>
      <c r="AB392" s="20" t="str">
        <f t="shared" si="755"/>
        <v/>
      </c>
      <c r="AC392" s="20" t="str">
        <f t="shared" si="755"/>
        <v/>
      </c>
      <c r="AD392" s="20" t="str">
        <f t="shared" si="755"/>
        <v/>
      </c>
      <c r="AE392" s="20" t="str">
        <f t="shared" si="755"/>
        <v/>
      </c>
      <c r="AF392" s="20" t="str">
        <f t="shared" si="755"/>
        <v/>
      </c>
      <c r="AG392" s="20" t="str">
        <f t="shared" si="755"/>
        <v/>
      </c>
      <c r="AH392" s="20">
        <f>COUNTIF(C392:AG392,"○")</f>
        <v>0</v>
      </c>
      <c r="AJ392" s="6">
        <f>$AH392</f>
        <v>0</v>
      </c>
      <c r="AK392" s="21"/>
      <c r="AQ392" s="6">
        <f>COUNTIFS(C392:AG392,"○",C391:AG391,$AQ$6)</f>
        <v>0</v>
      </c>
      <c r="AR392" s="6" t="str">
        <f>IF(AH392=0,"",IF(SUM(AQ390:AQ392)/AJ392&lt;0.285,SUM(AQ390:AQ392)/AJ392*AJ392,ROUNDUP(AH392*0.285,0)))</f>
        <v/>
      </c>
      <c r="BY392" s="22"/>
      <c r="BZ392" s="22"/>
    </row>
    <row r="393" spans="1:95" ht="19.5" customHeight="1">
      <c r="A393" s="36" t="s">
        <v>29</v>
      </c>
      <c r="B393" s="20" t="s">
        <v>8</v>
      </c>
      <c r="C393" s="23" t="str">
        <f t="shared" ref="C393:AG393" si="756">IF(C392="","",IF(C391=$AE389,"○",IF(C391=$AF389,"○",IF(C391=$AG389,"○",""))))</f>
        <v/>
      </c>
      <c r="D393" s="23" t="str">
        <f t="shared" si="756"/>
        <v/>
      </c>
      <c r="E393" s="23" t="str">
        <f t="shared" si="756"/>
        <v/>
      </c>
      <c r="F393" s="23" t="str">
        <f t="shared" si="756"/>
        <v/>
      </c>
      <c r="G393" s="23" t="str">
        <f t="shared" si="756"/>
        <v/>
      </c>
      <c r="H393" s="23" t="str">
        <f t="shared" si="756"/>
        <v/>
      </c>
      <c r="I393" s="23" t="str">
        <f t="shared" si="756"/>
        <v/>
      </c>
      <c r="J393" s="23" t="str">
        <f t="shared" si="756"/>
        <v/>
      </c>
      <c r="K393" s="23" t="str">
        <f t="shared" si="756"/>
        <v/>
      </c>
      <c r="L393" s="23" t="str">
        <f t="shared" si="756"/>
        <v/>
      </c>
      <c r="M393" s="23" t="str">
        <f t="shared" si="756"/>
        <v/>
      </c>
      <c r="N393" s="23" t="str">
        <f t="shared" si="756"/>
        <v/>
      </c>
      <c r="O393" s="23" t="str">
        <f t="shared" si="756"/>
        <v/>
      </c>
      <c r="P393" s="23" t="str">
        <f t="shared" si="756"/>
        <v/>
      </c>
      <c r="Q393" s="23" t="str">
        <f t="shared" si="756"/>
        <v/>
      </c>
      <c r="R393" s="23" t="str">
        <f t="shared" si="756"/>
        <v/>
      </c>
      <c r="S393" s="23" t="str">
        <f t="shared" si="756"/>
        <v/>
      </c>
      <c r="T393" s="23" t="str">
        <f t="shared" si="756"/>
        <v/>
      </c>
      <c r="U393" s="23" t="str">
        <f t="shared" si="756"/>
        <v/>
      </c>
      <c r="V393" s="23" t="str">
        <f t="shared" si="756"/>
        <v/>
      </c>
      <c r="W393" s="23" t="str">
        <f t="shared" si="756"/>
        <v/>
      </c>
      <c r="X393" s="23" t="str">
        <f t="shared" si="756"/>
        <v/>
      </c>
      <c r="Y393" s="23" t="str">
        <f t="shared" si="756"/>
        <v/>
      </c>
      <c r="Z393" s="23" t="str">
        <f t="shared" si="756"/>
        <v/>
      </c>
      <c r="AA393" s="23" t="str">
        <f t="shared" si="756"/>
        <v/>
      </c>
      <c r="AB393" s="23" t="str">
        <f t="shared" si="756"/>
        <v/>
      </c>
      <c r="AC393" s="23" t="str">
        <f t="shared" si="756"/>
        <v/>
      </c>
      <c r="AD393" s="23" t="str">
        <f t="shared" si="756"/>
        <v/>
      </c>
      <c r="AE393" s="23" t="str">
        <f t="shared" si="756"/>
        <v/>
      </c>
      <c r="AF393" s="23" t="str">
        <f t="shared" si="756"/>
        <v/>
      </c>
      <c r="AG393" s="23" t="str">
        <f t="shared" si="756"/>
        <v/>
      </c>
      <c r="AH393" s="20">
        <f t="shared" ref="AH393" si="757">COUNTIF(C393:AG393,"○")</f>
        <v>0</v>
      </c>
      <c r="AK393" s="6">
        <f>$AH393</f>
        <v>0</v>
      </c>
      <c r="AU393" s="30" t="str">
        <f>IF($AE$3&lt;A389,"",A389)</f>
        <v/>
      </c>
      <c r="AV393" s="30" t="str">
        <f t="shared" ref="AV393:BZ393" si="758">IF($AE$3&lt;=C390,"",IF(MONTH(C390+1)=MONTH(C390),(C390+1),""))</f>
        <v/>
      </c>
      <c r="AW393" s="30" t="str">
        <f t="shared" si="758"/>
        <v/>
      </c>
      <c r="AX393" s="30" t="str">
        <f t="shared" si="758"/>
        <v/>
      </c>
      <c r="AY393" s="30" t="str">
        <f t="shared" si="758"/>
        <v/>
      </c>
      <c r="AZ393" s="30" t="str">
        <f t="shared" si="758"/>
        <v/>
      </c>
      <c r="BA393" s="30" t="str">
        <f t="shared" si="758"/>
        <v/>
      </c>
      <c r="BB393" s="30" t="str">
        <f t="shared" si="758"/>
        <v/>
      </c>
      <c r="BC393" s="30" t="str">
        <f t="shared" si="758"/>
        <v/>
      </c>
      <c r="BD393" s="30" t="str">
        <f t="shared" si="758"/>
        <v/>
      </c>
      <c r="BE393" s="30" t="str">
        <f t="shared" si="758"/>
        <v/>
      </c>
      <c r="BF393" s="30" t="str">
        <f t="shared" si="758"/>
        <v/>
      </c>
      <c r="BG393" s="30" t="str">
        <f t="shared" si="758"/>
        <v/>
      </c>
      <c r="BH393" s="30" t="str">
        <f t="shared" si="758"/>
        <v/>
      </c>
      <c r="BI393" s="30" t="str">
        <f t="shared" si="758"/>
        <v/>
      </c>
      <c r="BJ393" s="30" t="str">
        <f t="shared" si="758"/>
        <v/>
      </c>
      <c r="BK393" s="30" t="str">
        <f t="shared" si="758"/>
        <v/>
      </c>
      <c r="BL393" s="30" t="str">
        <f t="shared" si="758"/>
        <v/>
      </c>
      <c r="BM393" s="30" t="str">
        <f t="shared" si="758"/>
        <v/>
      </c>
      <c r="BN393" s="30" t="str">
        <f t="shared" si="758"/>
        <v/>
      </c>
      <c r="BO393" s="30" t="str">
        <f t="shared" si="758"/>
        <v/>
      </c>
      <c r="BP393" s="30" t="str">
        <f t="shared" si="758"/>
        <v/>
      </c>
      <c r="BQ393" s="30" t="str">
        <f t="shared" si="758"/>
        <v/>
      </c>
      <c r="BR393" s="30" t="str">
        <f t="shared" si="758"/>
        <v/>
      </c>
      <c r="BS393" s="30" t="str">
        <f t="shared" si="758"/>
        <v/>
      </c>
      <c r="BT393" s="30" t="str">
        <f t="shared" si="758"/>
        <v/>
      </c>
      <c r="BU393" s="30" t="str">
        <f t="shared" si="758"/>
        <v/>
      </c>
      <c r="BV393" s="30" t="str">
        <f t="shared" si="758"/>
        <v/>
      </c>
      <c r="BW393" s="30" t="str">
        <f t="shared" si="758"/>
        <v/>
      </c>
      <c r="BX393" s="30" t="str">
        <f t="shared" si="758"/>
        <v/>
      </c>
      <c r="BY393" s="30" t="str">
        <f t="shared" si="758"/>
        <v/>
      </c>
      <c r="BZ393" s="30" t="str">
        <f t="shared" si="758"/>
        <v/>
      </c>
    </row>
    <row r="394" spans="1:95" ht="19.5" customHeight="1">
      <c r="A394" s="136"/>
      <c r="B394" s="20" t="s">
        <v>9</v>
      </c>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0">
        <f>AH393+COUNTIF(C394:AG394,"○")-COUNTIF(C394:AG394,"✕")</f>
        <v>0</v>
      </c>
      <c r="AL394" s="6">
        <f>$AH394</f>
        <v>0</v>
      </c>
      <c r="AN394" s="6">
        <f>COUNTIF(C394:AG394,"○")</f>
        <v>0</v>
      </c>
      <c r="AO394" s="6">
        <f>COUNTIF(C394:AG394,"✕")</f>
        <v>0</v>
      </c>
      <c r="AU394" s="1" t="str">
        <f t="shared" ref="AU394:BY394" si="759">IF($AF$2="○",IF(C393="○",IF(C394="","○",IF(C394="○","確認","")),IF(C394="○","○",IF(C393="○","",IF(C394="✕","確認","")))),IF(C393="○",IF(C394="","",IF(C394="○","確認","")),IF(C393="○","",IF(C394="✕","確認",""))))</f>
        <v/>
      </c>
      <c r="AV394" s="1" t="str">
        <f t="shared" si="759"/>
        <v/>
      </c>
      <c r="AW394" s="1" t="str">
        <f t="shared" si="759"/>
        <v/>
      </c>
      <c r="AX394" s="1" t="str">
        <f t="shared" si="759"/>
        <v/>
      </c>
      <c r="AY394" s="1" t="str">
        <f t="shared" si="759"/>
        <v/>
      </c>
      <c r="AZ394" s="1" t="str">
        <f t="shared" si="759"/>
        <v/>
      </c>
      <c r="BA394" s="1" t="str">
        <f t="shared" si="759"/>
        <v/>
      </c>
      <c r="BB394" s="1" t="str">
        <f t="shared" si="759"/>
        <v/>
      </c>
      <c r="BC394" s="1" t="str">
        <f t="shared" si="759"/>
        <v/>
      </c>
      <c r="BD394" s="1" t="str">
        <f t="shared" si="759"/>
        <v/>
      </c>
      <c r="BE394" s="1" t="str">
        <f t="shared" si="759"/>
        <v/>
      </c>
      <c r="BF394" s="1" t="str">
        <f t="shared" si="759"/>
        <v/>
      </c>
      <c r="BG394" s="1" t="str">
        <f t="shared" si="759"/>
        <v/>
      </c>
      <c r="BH394" s="1" t="str">
        <f t="shared" si="759"/>
        <v/>
      </c>
      <c r="BI394" s="1" t="str">
        <f t="shared" si="759"/>
        <v/>
      </c>
      <c r="BJ394" s="1" t="str">
        <f t="shared" si="759"/>
        <v/>
      </c>
      <c r="BK394" s="1" t="str">
        <f t="shared" si="759"/>
        <v/>
      </c>
      <c r="BL394" s="1" t="str">
        <f t="shared" si="759"/>
        <v/>
      </c>
      <c r="BM394" s="1" t="str">
        <f t="shared" si="759"/>
        <v/>
      </c>
      <c r="BN394" s="1" t="str">
        <f t="shared" si="759"/>
        <v/>
      </c>
      <c r="BO394" s="1" t="str">
        <f t="shared" si="759"/>
        <v/>
      </c>
      <c r="BP394" s="1" t="str">
        <f t="shared" si="759"/>
        <v/>
      </c>
      <c r="BQ394" s="1" t="str">
        <f t="shared" si="759"/>
        <v/>
      </c>
      <c r="BR394" s="1" t="str">
        <f t="shared" si="759"/>
        <v/>
      </c>
      <c r="BS394" s="1" t="str">
        <f t="shared" si="759"/>
        <v/>
      </c>
      <c r="BT394" s="1" t="str">
        <f t="shared" si="759"/>
        <v/>
      </c>
      <c r="BU394" s="1" t="str">
        <f t="shared" si="759"/>
        <v/>
      </c>
      <c r="BV394" s="1" t="str">
        <f t="shared" si="759"/>
        <v/>
      </c>
      <c r="BW394" s="1" t="str">
        <f t="shared" si="759"/>
        <v/>
      </c>
      <c r="BX394" s="1" t="str">
        <f t="shared" si="759"/>
        <v/>
      </c>
      <c r="BY394" s="1" t="str">
        <f t="shared" si="759"/>
        <v/>
      </c>
    </row>
    <row r="395" spans="1:95" ht="19.5" customHeight="1">
      <c r="A395" s="137"/>
      <c r="B395" s="20" t="s">
        <v>2</v>
      </c>
      <c r="C395" s="23" t="str">
        <f t="shared" ref="C395:AG395" si="760">IF($AF$2="○",IF(C393="○",IF(C394="","○",IF(C394="○","確認","")),IF(C394="○","○",IF(C393="○","",IF(C394="✕","確認","")))),IF(C393="○",IF(C394="","",IF(C394="○","確認","")),IF(C393="○","",IF(C394="✕","確認",""))))</f>
        <v/>
      </c>
      <c r="D395" s="23" t="str">
        <f t="shared" si="760"/>
        <v/>
      </c>
      <c r="E395" s="23" t="str">
        <f t="shared" si="760"/>
        <v/>
      </c>
      <c r="F395" s="23" t="str">
        <f t="shared" si="760"/>
        <v/>
      </c>
      <c r="G395" s="23" t="str">
        <f t="shared" si="760"/>
        <v/>
      </c>
      <c r="H395" s="23" t="str">
        <f t="shared" si="760"/>
        <v/>
      </c>
      <c r="I395" s="23" t="str">
        <f t="shared" si="760"/>
        <v/>
      </c>
      <c r="J395" s="23" t="str">
        <f t="shared" si="760"/>
        <v/>
      </c>
      <c r="K395" s="23" t="str">
        <f t="shared" si="760"/>
        <v/>
      </c>
      <c r="L395" s="23" t="str">
        <f t="shared" si="760"/>
        <v/>
      </c>
      <c r="M395" s="23" t="str">
        <f t="shared" si="760"/>
        <v/>
      </c>
      <c r="N395" s="23" t="str">
        <f t="shared" si="760"/>
        <v/>
      </c>
      <c r="O395" s="23" t="str">
        <f t="shared" si="760"/>
        <v/>
      </c>
      <c r="P395" s="23" t="str">
        <f t="shared" si="760"/>
        <v/>
      </c>
      <c r="Q395" s="23" t="str">
        <f t="shared" si="760"/>
        <v/>
      </c>
      <c r="R395" s="23" t="str">
        <f t="shared" si="760"/>
        <v/>
      </c>
      <c r="S395" s="23" t="str">
        <f t="shared" si="760"/>
        <v/>
      </c>
      <c r="T395" s="23" t="str">
        <f t="shared" si="760"/>
        <v/>
      </c>
      <c r="U395" s="23" t="str">
        <f t="shared" si="760"/>
        <v/>
      </c>
      <c r="V395" s="23" t="str">
        <f t="shared" si="760"/>
        <v/>
      </c>
      <c r="W395" s="23" t="str">
        <f t="shared" si="760"/>
        <v/>
      </c>
      <c r="X395" s="23" t="str">
        <f t="shared" si="760"/>
        <v/>
      </c>
      <c r="Y395" s="23" t="str">
        <f t="shared" si="760"/>
        <v/>
      </c>
      <c r="Z395" s="23" t="str">
        <f t="shared" si="760"/>
        <v/>
      </c>
      <c r="AA395" s="23" t="str">
        <f t="shared" si="760"/>
        <v/>
      </c>
      <c r="AB395" s="23" t="str">
        <f t="shared" si="760"/>
        <v/>
      </c>
      <c r="AC395" s="23" t="str">
        <f t="shared" si="760"/>
        <v/>
      </c>
      <c r="AD395" s="23" t="str">
        <f t="shared" si="760"/>
        <v/>
      </c>
      <c r="AE395" s="23" t="str">
        <f t="shared" si="760"/>
        <v/>
      </c>
      <c r="AF395" s="23" t="str">
        <f t="shared" si="760"/>
        <v/>
      </c>
      <c r="AG395" s="23" t="str">
        <f t="shared" si="760"/>
        <v/>
      </c>
      <c r="AH395" s="20">
        <f t="shared" ref="AH395" si="761">COUNTIF(C395:AG395,"○")</f>
        <v>0</v>
      </c>
      <c r="AM395" s="6">
        <f>$AH395</f>
        <v>0</v>
      </c>
      <c r="AP395" s="6">
        <f>COUNTIF(C395:AG395,"確認")</f>
        <v>0</v>
      </c>
      <c r="AT395" s="6">
        <f>COUNTIF(AU395:BY395,"確認")</f>
        <v>0</v>
      </c>
      <c r="AU395" s="1" t="str">
        <f t="shared" ref="AU395:BY395" si="762">IF(AU394=C395,"","確認")</f>
        <v/>
      </c>
      <c r="AV395" s="1" t="str">
        <f t="shared" si="762"/>
        <v/>
      </c>
      <c r="AW395" s="1" t="str">
        <f t="shared" si="762"/>
        <v/>
      </c>
      <c r="AX395" s="1" t="str">
        <f t="shared" si="762"/>
        <v/>
      </c>
      <c r="AY395" s="1" t="str">
        <f t="shared" si="762"/>
        <v/>
      </c>
      <c r="AZ395" s="1" t="str">
        <f t="shared" si="762"/>
        <v/>
      </c>
      <c r="BA395" s="1" t="str">
        <f t="shared" si="762"/>
        <v/>
      </c>
      <c r="BB395" s="1" t="str">
        <f t="shared" si="762"/>
        <v/>
      </c>
      <c r="BC395" s="1" t="str">
        <f t="shared" si="762"/>
        <v/>
      </c>
      <c r="BD395" s="1" t="str">
        <f t="shared" si="762"/>
        <v/>
      </c>
      <c r="BE395" s="1" t="str">
        <f t="shared" si="762"/>
        <v/>
      </c>
      <c r="BF395" s="1" t="str">
        <f t="shared" si="762"/>
        <v/>
      </c>
      <c r="BG395" s="1" t="str">
        <f t="shared" si="762"/>
        <v/>
      </c>
      <c r="BH395" s="1" t="str">
        <f t="shared" si="762"/>
        <v/>
      </c>
      <c r="BI395" s="1" t="str">
        <f t="shared" si="762"/>
        <v/>
      </c>
      <c r="BJ395" s="1" t="str">
        <f t="shared" si="762"/>
        <v/>
      </c>
      <c r="BK395" s="1" t="str">
        <f t="shared" si="762"/>
        <v/>
      </c>
      <c r="BL395" s="1" t="str">
        <f t="shared" si="762"/>
        <v/>
      </c>
      <c r="BM395" s="1" t="str">
        <f t="shared" si="762"/>
        <v/>
      </c>
      <c r="BN395" s="1" t="str">
        <f t="shared" si="762"/>
        <v/>
      </c>
      <c r="BO395" s="1" t="str">
        <f t="shared" si="762"/>
        <v/>
      </c>
      <c r="BP395" s="1" t="str">
        <f t="shared" si="762"/>
        <v/>
      </c>
      <c r="BQ395" s="1" t="str">
        <f t="shared" si="762"/>
        <v/>
      </c>
      <c r="BR395" s="1" t="str">
        <f t="shared" si="762"/>
        <v/>
      </c>
      <c r="BS395" s="1" t="str">
        <f t="shared" si="762"/>
        <v/>
      </c>
      <c r="BT395" s="1" t="str">
        <f t="shared" si="762"/>
        <v/>
      </c>
      <c r="BU395" s="1" t="str">
        <f t="shared" si="762"/>
        <v/>
      </c>
      <c r="BV395" s="1" t="str">
        <f t="shared" si="762"/>
        <v/>
      </c>
      <c r="BW395" s="1" t="str">
        <f t="shared" si="762"/>
        <v/>
      </c>
      <c r="BX395" s="1" t="str">
        <f t="shared" si="762"/>
        <v/>
      </c>
      <c r="BY395" s="1" t="str">
        <f t="shared" si="762"/>
        <v/>
      </c>
      <c r="BZ395" s="1" t="str">
        <f t="shared" ref="BZ395" si="763">IF($AF$2="○",IF(AH393="○",IF(AH394="","○",IF(AH394="○","確認","")),IF(AH394="○","○",IF(AH393="○","",IF(AH394="✕","確認","")))),IF(AH393="○",IF(AH394="","",IF(AH394="○","確認","")),IF(AH393="○","",IF(AH394="✕","確認",""))))</f>
        <v/>
      </c>
    </row>
    <row r="396" spans="1:95" ht="19.5" customHeight="1">
      <c r="C396" s="129" t="str">
        <f>IF(AH392=0,"",B393)</f>
        <v/>
      </c>
      <c r="D396" s="129"/>
      <c r="E396" s="130" t="str">
        <f>IF(AH392=0,"","週休２日")</f>
        <v/>
      </c>
      <c r="F396" s="130"/>
      <c r="G396" s="130" t="str">
        <f>IF(AH392=0,"",IF(SUM(AQ390:AQ392)/AJ392&lt;0.285,IF(SUM(AQ390:AQ392)/AJ392&lt;=AH393/AH392,"達成","未達成"),IF(AH393/AJ392&gt;=SUM(AQ390:AQ392)/AJ392,"達成","未達成")))</f>
        <v/>
      </c>
      <c r="H396" s="130"/>
      <c r="I396" s="131" t="str">
        <f>IF(AH392=0,"","現場閉所率")</f>
        <v/>
      </c>
      <c r="J396" s="131"/>
      <c r="K396" s="132" t="str">
        <f>IF(AH392=0,"",IF(AH392=0,0,ROUNDDOWN(AH393/AH392,4)))</f>
        <v/>
      </c>
      <c r="L396" s="132"/>
      <c r="N396" s="129" t="str">
        <f>IF(AH392=0,"",B394)</f>
        <v/>
      </c>
      <c r="O396" s="129"/>
      <c r="P396" s="130" t="str">
        <f>IF(AH392=0,"","週休２日")</f>
        <v/>
      </c>
      <c r="Q396" s="130"/>
      <c r="R396" s="130" t="str">
        <f>IF(AH392=0,"",IF(SUM(AQ390:AQ392)/AJ392&lt;0.285,IF(SUM(AQ390:AQ392)/AJ392&lt;=AH394/AH392,"達成","未達成"),IF(AH394/AJ392&gt;=SUM(AQ390:AQ392)/AJ392,"達成","未達成")))</f>
        <v/>
      </c>
      <c r="S396" s="130"/>
      <c r="T396" s="131" t="str">
        <f>IF(AH392=0,"","現場閉所率")</f>
        <v/>
      </c>
      <c r="U396" s="131"/>
      <c r="V396" s="132" t="str">
        <f>IF(AH392=0,"",IF(AH392=0,0,ROUNDDOWN(AH394/AH392,4)))</f>
        <v/>
      </c>
      <c r="W396" s="132"/>
      <c r="X396" s="25"/>
      <c r="Y396" s="129" t="str">
        <f>IF($AF$2="○",IF(AH392=0,"",B395),"")</f>
        <v/>
      </c>
      <c r="Z396" s="129"/>
      <c r="AA396" s="130" t="str">
        <f>IF($AF$2="○",IF(AH392=0,"","週休２日"),"")</f>
        <v/>
      </c>
      <c r="AB396" s="130"/>
      <c r="AC396" s="130" t="str">
        <f>IF($AF$2="○",IF(AH392=0,"",IF(SUM(AQ390:AQ392)/AJ392&lt;0.285,IF(SUM(AQ390:AQ392)/AJ392&lt;=AH395/AH392,"達成","未達成"),IF(AH395/AJ392&gt;=SUM(AQ390:AQ392)/AJ392,"達成","未達成"))),"")</f>
        <v/>
      </c>
      <c r="AD396" s="130"/>
      <c r="AE396" s="131" t="str">
        <f>IF($AF$2="○",IF(AH392=0,"","現場閉所率"),"")</f>
        <v/>
      </c>
      <c r="AF396" s="131"/>
      <c r="AG396" s="132" t="str">
        <f>IF($AF$2="○",IF(AH392=0,"",IF(AH392=0,0,ROUNDDOWN(AH395/AH392,4))),"")</f>
        <v/>
      </c>
      <c r="AH396" s="132"/>
      <c r="AQ396" s="24" t="str">
        <f>IF($AF$2="○",AC396,R396)</f>
        <v/>
      </c>
      <c r="AR396" s="24"/>
      <c r="AT396" s="1" t="str">
        <f>IF(AH392&lt;=0,"",IF((SUM(AQ390:AQ392)/AJ392)&lt;=AH394/AH392,"達成","未達成"))</f>
        <v/>
      </c>
    </row>
  </sheetData>
  <sheetProtection sheet="1" objects="1" scenarios="1"/>
  <mergeCells count="1214">
    <mergeCell ref="AA396:AB396"/>
    <mergeCell ref="AC396:AD396"/>
    <mergeCell ref="AE396:AF396"/>
    <mergeCell ref="AG396:AH396"/>
    <mergeCell ref="N396:O396"/>
    <mergeCell ref="P396:Q396"/>
    <mergeCell ref="R396:S396"/>
    <mergeCell ref="T396:U396"/>
    <mergeCell ref="V396:W396"/>
    <mergeCell ref="Y396:Z396"/>
    <mergeCell ref="A390:B390"/>
    <mergeCell ref="AH390:AH391"/>
    <mergeCell ref="A391:B391"/>
    <mergeCell ref="A392:B392"/>
    <mergeCell ref="A393:A395"/>
    <mergeCell ref="C396:D396"/>
    <mergeCell ref="E396:F396"/>
    <mergeCell ref="G396:H396"/>
    <mergeCell ref="I396:J396"/>
    <mergeCell ref="K396:L396"/>
    <mergeCell ref="AA388:AB388"/>
    <mergeCell ref="AC388:AD388"/>
    <mergeCell ref="AE388:AF388"/>
    <mergeCell ref="AG388:AH388"/>
    <mergeCell ref="A389:B389"/>
    <mergeCell ref="S389:Z389"/>
    <mergeCell ref="AA389:AD389"/>
    <mergeCell ref="N388:O388"/>
    <mergeCell ref="P388:Q388"/>
    <mergeCell ref="R388:S388"/>
    <mergeCell ref="T388:U388"/>
    <mergeCell ref="V388:W388"/>
    <mergeCell ref="Y388:Z388"/>
    <mergeCell ref="A382:B382"/>
    <mergeCell ref="AH382:AH383"/>
    <mergeCell ref="A383:B383"/>
    <mergeCell ref="A384:B384"/>
    <mergeCell ref="A385:A387"/>
    <mergeCell ref="C388:D388"/>
    <mergeCell ref="E388:F388"/>
    <mergeCell ref="G388:H388"/>
    <mergeCell ref="I388:J388"/>
    <mergeCell ref="K388:L388"/>
    <mergeCell ref="AA380:AB380"/>
    <mergeCell ref="AC380:AD380"/>
    <mergeCell ref="AE380:AF380"/>
    <mergeCell ref="AG380:AH380"/>
    <mergeCell ref="A381:B381"/>
    <mergeCell ref="S381:Z381"/>
    <mergeCell ref="AA381:AD381"/>
    <mergeCell ref="N380:O380"/>
    <mergeCell ref="P380:Q380"/>
    <mergeCell ref="R380:S380"/>
    <mergeCell ref="T380:U380"/>
    <mergeCell ref="V380:W380"/>
    <mergeCell ref="Y380:Z380"/>
    <mergeCell ref="A374:B374"/>
    <mergeCell ref="AH374:AH375"/>
    <mergeCell ref="A375:B375"/>
    <mergeCell ref="A376:B376"/>
    <mergeCell ref="A377:A379"/>
    <mergeCell ref="C380:D380"/>
    <mergeCell ref="E380:F380"/>
    <mergeCell ref="G380:H380"/>
    <mergeCell ref="I380:J380"/>
    <mergeCell ref="K380:L380"/>
    <mergeCell ref="AA372:AB372"/>
    <mergeCell ref="AC372:AD372"/>
    <mergeCell ref="AE372:AF372"/>
    <mergeCell ref="AG372:AH372"/>
    <mergeCell ref="A373:B373"/>
    <mergeCell ref="S373:Z373"/>
    <mergeCell ref="AA373:AD373"/>
    <mergeCell ref="N372:O372"/>
    <mergeCell ref="P372:Q372"/>
    <mergeCell ref="R372:S372"/>
    <mergeCell ref="T372:U372"/>
    <mergeCell ref="V372:W372"/>
    <mergeCell ref="Y372:Z372"/>
    <mergeCell ref="A366:B366"/>
    <mergeCell ref="AH366:AH367"/>
    <mergeCell ref="A367:B367"/>
    <mergeCell ref="A368:B368"/>
    <mergeCell ref="A369:A371"/>
    <mergeCell ref="C372:D372"/>
    <mergeCell ref="E372:F372"/>
    <mergeCell ref="G372:H372"/>
    <mergeCell ref="I372:J372"/>
    <mergeCell ref="K372:L372"/>
    <mergeCell ref="AA364:AB364"/>
    <mergeCell ref="AC364:AD364"/>
    <mergeCell ref="AE364:AF364"/>
    <mergeCell ref="AG364:AH364"/>
    <mergeCell ref="A365:B365"/>
    <mergeCell ref="S365:Z365"/>
    <mergeCell ref="AA365:AD365"/>
    <mergeCell ref="N364:O364"/>
    <mergeCell ref="P364:Q364"/>
    <mergeCell ref="R364:S364"/>
    <mergeCell ref="T364:U364"/>
    <mergeCell ref="V364:W364"/>
    <mergeCell ref="Y364:Z364"/>
    <mergeCell ref="A358:B358"/>
    <mergeCell ref="AH358:AH359"/>
    <mergeCell ref="A359:B359"/>
    <mergeCell ref="A360:B360"/>
    <mergeCell ref="A361:A363"/>
    <mergeCell ref="C364:D364"/>
    <mergeCell ref="E364:F364"/>
    <mergeCell ref="G364:H364"/>
    <mergeCell ref="I364:J364"/>
    <mergeCell ref="K364:L364"/>
    <mergeCell ref="AA356:AB356"/>
    <mergeCell ref="AC356:AD356"/>
    <mergeCell ref="AE356:AF356"/>
    <mergeCell ref="AG356:AH356"/>
    <mergeCell ref="A357:B357"/>
    <mergeCell ref="S357:Z357"/>
    <mergeCell ref="AA357:AD357"/>
    <mergeCell ref="N356:O356"/>
    <mergeCell ref="P356:Q356"/>
    <mergeCell ref="R356:S356"/>
    <mergeCell ref="T356:U356"/>
    <mergeCell ref="V356:W356"/>
    <mergeCell ref="Y356:Z356"/>
    <mergeCell ref="A350:B350"/>
    <mergeCell ref="AH350:AH351"/>
    <mergeCell ref="A351:B351"/>
    <mergeCell ref="A352:B352"/>
    <mergeCell ref="A353:A355"/>
    <mergeCell ref="C356:D356"/>
    <mergeCell ref="E356:F356"/>
    <mergeCell ref="G356:H356"/>
    <mergeCell ref="I356:J356"/>
    <mergeCell ref="K356:L356"/>
    <mergeCell ref="AA348:AB348"/>
    <mergeCell ref="AC348:AD348"/>
    <mergeCell ref="AE348:AF348"/>
    <mergeCell ref="AG348:AH348"/>
    <mergeCell ref="A349:B349"/>
    <mergeCell ref="S349:Z349"/>
    <mergeCell ref="AA349:AD349"/>
    <mergeCell ref="N348:O348"/>
    <mergeCell ref="P348:Q348"/>
    <mergeCell ref="R348:S348"/>
    <mergeCell ref="T348:U348"/>
    <mergeCell ref="V348:W348"/>
    <mergeCell ref="Y348:Z348"/>
    <mergeCell ref="A342:B342"/>
    <mergeCell ref="AH342:AH343"/>
    <mergeCell ref="A343:B343"/>
    <mergeCell ref="A344:B344"/>
    <mergeCell ref="A345:A347"/>
    <mergeCell ref="C348:D348"/>
    <mergeCell ref="E348:F348"/>
    <mergeCell ref="G348:H348"/>
    <mergeCell ref="I348:J348"/>
    <mergeCell ref="K348:L348"/>
    <mergeCell ref="AA340:AB340"/>
    <mergeCell ref="AC340:AD340"/>
    <mergeCell ref="AE340:AF340"/>
    <mergeCell ref="AG340:AH340"/>
    <mergeCell ref="A341:B341"/>
    <mergeCell ref="S341:Z341"/>
    <mergeCell ref="AA341:AD341"/>
    <mergeCell ref="N340:O340"/>
    <mergeCell ref="P340:Q340"/>
    <mergeCell ref="R340:S340"/>
    <mergeCell ref="T340:U340"/>
    <mergeCell ref="V340:W340"/>
    <mergeCell ref="Y340:Z340"/>
    <mergeCell ref="A334:B334"/>
    <mergeCell ref="AH334:AH335"/>
    <mergeCell ref="A335:B335"/>
    <mergeCell ref="A336:B336"/>
    <mergeCell ref="A337:A339"/>
    <mergeCell ref="C340:D340"/>
    <mergeCell ref="E340:F340"/>
    <mergeCell ref="G340:H340"/>
    <mergeCell ref="I340:J340"/>
    <mergeCell ref="K340:L340"/>
    <mergeCell ref="AA332:AB332"/>
    <mergeCell ref="AC332:AD332"/>
    <mergeCell ref="AE332:AF332"/>
    <mergeCell ref="AG332:AH332"/>
    <mergeCell ref="A333:B333"/>
    <mergeCell ref="S333:Z333"/>
    <mergeCell ref="AA333:AD333"/>
    <mergeCell ref="N332:O332"/>
    <mergeCell ref="P332:Q332"/>
    <mergeCell ref="R332:S332"/>
    <mergeCell ref="T332:U332"/>
    <mergeCell ref="V332:W332"/>
    <mergeCell ref="Y332:Z332"/>
    <mergeCell ref="A326:B326"/>
    <mergeCell ref="AH326:AH327"/>
    <mergeCell ref="A327:B327"/>
    <mergeCell ref="A328:B328"/>
    <mergeCell ref="A329:A331"/>
    <mergeCell ref="C332:D332"/>
    <mergeCell ref="E332:F332"/>
    <mergeCell ref="G332:H332"/>
    <mergeCell ref="I332:J332"/>
    <mergeCell ref="K332:L332"/>
    <mergeCell ref="AA324:AB324"/>
    <mergeCell ref="AC324:AD324"/>
    <mergeCell ref="AE324:AF324"/>
    <mergeCell ref="AG324:AH324"/>
    <mergeCell ref="A325:B325"/>
    <mergeCell ref="S325:Z325"/>
    <mergeCell ref="AA325:AD325"/>
    <mergeCell ref="N324:O324"/>
    <mergeCell ref="P324:Q324"/>
    <mergeCell ref="R324:S324"/>
    <mergeCell ref="T324:U324"/>
    <mergeCell ref="V324:W324"/>
    <mergeCell ref="Y324:Z324"/>
    <mergeCell ref="A318:B318"/>
    <mergeCell ref="AH318:AH319"/>
    <mergeCell ref="A319:B319"/>
    <mergeCell ref="A320:B320"/>
    <mergeCell ref="A321:A323"/>
    <mergeCell ref="C324:D324"/>
    <mergeCell ref="E324:F324"/>
    <mergeCell ref="G324:H324"/>
    <mergeCell ref="I324:J324"/>
    <mergeCell ref="K324:L324"/>
    <mergeCell ref="AA316:AB316"/>
    <mergeCell ref="AC316:AD316"/>
    <mergeCell ref="AE316:AF316"/>
    <mergeCell ref="AG316:AH316"/>
    <mergeCell ref="A317:B317"/>
    <mergeCell ref="S317:Z317"/>
    <mergeCell ref="AA317:AD317"/>
    <mergeCell ref="N316:O316"/>
    <mergeCell ref="P316:Q316"/>
    <mergeCell ref="R316:S316"/>
    <mergeCell ref="T316:U316"/>
    <mergeCell ref="V316:W316"/>
    <mergeCell ref="Y316:Z316"/>
    <mergeCell ref="A310:B310"/>
    <mergeCell ref="AH310:AH311"/>
    <mergeCell ref="A311:B311"/>
    <mergeCell ref="A312:B312"/>
    <mergeCell ref="A313:A315"/>
    <mergeCell ref="C316:D316"/>
    <mergeCell ref="E316:F316"/>
    <mergeCell ref="G316:H316"/>
    <mergeCell ref="I316:J316"/>
    <mergeCell ref="K316:L316"/>
    <mergeCell ref="AA308:AB308"/>
    <mergeCell ref="AC308:AD308"/>
    <mergeCell ref="AE308:AF308"/>
    <mergeCell ref="AG308:AH308"/>
    <mergeCell ref="A309:B309"/>
    <mergeCell ref="S309:Z309"/>
    <mergeCell ref="AA309:AD309"/>
    <mergeCell ref="N308:O308"/>
    <mergeCell ref="P308:Q308"/>
    <mergeCell ref="R308:S308"/>
    <mergeCell ref="T308:U308"/>
    <mergeCell ref="V308:W308"/>
    <mergeCell ref="Y308:Z308"/>
    <mergeCell ref="A302:B302"/>
    <mergeCell ref="AH302:AH303"/>
    <mergeCell ref="A303:B303"/>
    <mergeCell ref="A304:B304"/>
    <mergeCell ref="A305:A307"/>
    <mergeCell ref="C308:D308"/>
    <mergeCell ref="E308:F308"/>
    <mergeCell ref="G308:H308"/>
    <mergeCell ref="I308:J308"/>
    <mergeCell ref="K308:L308"/>
    <mergeCell ref="AA300:AB300"/>
    <mergeCell ref="AC300:AD300"/>
    <mergeCell ref="AE300:AF300"/>
    <mergeCell ref="AG300:AH300"/>
    <mergeCell ref="A301:B301"/>
    <mergeCell ref="S301:Z301"/>
    <mergeCell ref="AA301:AD301"/>
    <mergeCell ref="N300:O300"/>
    <mergeCell ref="P300:Q300"/>
    <mergeCell ref="R300:S300"/>
    <mergeCell ref="T300:U300"/>
    <mergeCell ref="V300:W300"/>
    <mergeCell ref="Y300:Z300"/>
    <mergeCell ref="A294:B294"/>
    <mergeCell ref="AH294:AH295"/>
    <mergeCell ref="A295:B295"/>
    <mergeCell ref="A296:B296"/>
    <mergeCell ref="A297:A299"/>
    <mergeCell ref="C300:D300"/>
    <mergeCell ref="E300:F300"/>
    <mergeCell ref="G300:H300"/>
    <mergeCell ref="I300:J300"/>
    <mergeCell ref="K300:L300"/>
    <mergeCell ref="AA292:AB292"/>
    <mergeCell ref="AC292:AD292"/>
    <mergeCell ref="AE292:AF292"/>
    <mergeCell ref="AG292:AH292"/>
    <mergeCell ref="A293:B293"/>
    <mergeCell ref="S293:Z293"/>
    <mergeCell ref="AA293:AD293"/>
    <mergeCell ref="N292:O292"/>
    <mergeCell ref="P292:Q292"/>
    <mergeCell ref="R292:S292"/>
    <mergeCell ref="T292:U292"/>
    <mergeCell ref="V292:W292"/>
    <mergeCell ref="Y292:Z292"/>
    <mergeCell ref="A286:B286"/>
    <mergeCell ref="AH286:AH287"/>
    <mergeCell ref="A287:B287"/>
    <mergeCell ref="A288:B288"/>
    <mergeCell ref="A289:A291"/>
    <mergeCell ref="C292:D292"/>
    <mergeCell ref="E292:F292"/>
    <mergeCell ref="G292:H292"/>
    <mergeCell ref="I292:J292"/>
    <mergeCell ref="K292:L292"/>
    <mergeCell ref="AA284:AB284"/>
    <mergeCell ref="AC284:AD284"/>
    <mergeCell ref="AE284:AF284"/>
    <mergeCell ref="AG284:AH284"/>
    <mergeCell ref="A285:B285"/>
    <mergeCell ref="S285:Z285"/>
    <mergeCell ref="AA285:AD285"/>
    <mergeCell ref="N284:O284"/>
    <mergeCell ref="P284:Q284"/>
    <mergeCell ref="R284:S284"/>
    <mergeCell ref="T284:U284"/>
    <mergeCell ref="V284:W284"/>
    <mergeCell ref="Y284:Z284"/>
    <mergeCell ref="A278:B278"/>
    <mergeCell ref="AH278:AH279"/>
    <mergeCell ref="A279:B279"/>
    <mergeCell ref="A280:B280"/>
    <mergeCell ref="A281:A283"/>
    <mergeCell ref="C284:D284"/>
    <mergeCell ref="E284:F284"/>
    <mergeCell ref="G284:H284"/>
    <mergeCell ref="I284:J284"/>
    <mergeCell ref="K284:L284"/>
    <mergeCell ref="AA276:AB276"/>
    <mergeCell ref="AC276:AD276"/>
    <mergeCell ref="AE276:AF276"/>
    <mergeCell ref="AG276:AH276"/>
    <mergeCell ref="A277:B277"/>
    <mergeCell ref="S277:Z277"/>
    <mergeCell ref="AA277:AD277"/>
    <mergeCell ref="N276:O276"/>
    <mergeCell ref="P276:Q276"/>
    <mergeCell ref="R276:S276"/>
    <mergeCell ref="T276:U276"/>
    <mergeCell ref="V276:W276"/>
    <mergeCell ref="Y276:Z276"/>
    <mergeCell ref="A270:B270"/>
    <mergeCell ref="AH270:AH271"/>
    <mergeCell ref="A271:B271"/>
    <mergeCell ref="A272:B272"/>
    <mergeCell ref="A273:A275"/>
    <mergeCell ref="C276:D276"/>
    <mergeCell ref="E276:F276"/>
    <mergeCell ref="G276:H276"/>
    <mergeCell ref="I276:J276"/>
    <mergeCell ref="K276:L276"/>
    <mergeCell ref="AA268:AB268"/>
    <mergeCell ref="AC268:AD268"/>
    <mergeCell ref="AE268:AF268"/>
    <mergeCell ref="AG268:AH268"/>
    <mergeCell ref="A269:B269"/>
    <mergeCell ref="S269:Z269"/>
    <mergeCell ref="AA269:AD269"/>
    <mergeCell ref="N268:O268"/>
    <mergeCell ref="P268:Q268"/>
    <mergeCell ref="R268:S268"/>
    <mergeCell ref="T268:U268"/>
    <mergeCell ref="V268:W268"/>
    <mergeCell ref="Y268:Z268"/>
    <mergeCell ref="A262:B262"/>
    <mergeCell ref="AH262:AH263"/>
    <mergeCell ref="A263:B263"/>
    <mergeCell ref="A264:B264"/>
    <mergeCell ref="A265:A267"/>
    <mergeCell ref="C268:D268"/>
    <mergeCell ref="E268:F268"/>
    <mergeCell ref="G268:H268"/>
    <mergeCell ref="I268:J268"/>
    <mergeCell ref="K268:L268"/>
    <mergeCell ref="AA260:AB260"/>
    <mergeCell ref="AC260:AD260"/>
    <mergeCell ref="AE260:AF260"/>
    <mergeCell ref="AG260:AH260"/>
    <mergeCell ref="A261:B261"/>
    <mergeCell ref="S261:Z261"/>
    <mergeCell ref="AA261:AD261"/>
    <mergeCell ref="N260:O260"/>
    <mergeCell ref="P260:Q260"/>
    <mergeCell ref="R260:S260"/>
    <mergeCell ref="T260:U260"/>
    <mergeCell ref="V260:W260"/>
    <mergeCell ref="Y260:Z260"/>
    <mergeCell ref="A254:B254"/>
    <mergeCell ref="AH254:AH255"/>
    <mergeCell ref="A255:B255"/>
    <mergeCell ref="A256:B256"/>
    <mergeCell ref="A257:A259"/>
    <mergeCell ref="C260:D260"/>
    <mergeCell ref="E260:F260"/>
    <mergeCell ref="G260:H260"/>
    <mergeCell ref="I260:J260"/>
    <mergeCell ref="K260:L260"/>
    <mergeCell ref="AA252:AB252"/>
    <mergeCell ref="AC252:AD252"/>
    <mergeCell ref="AE252:AF252"/>
    <mergeCell ref="AG252:AH252"/>
    <mergeCell ref="A253:B253"/>
    <mergeCell ref="S253:Z253"/>
    <mergeCell ref="AA253:AD253"/>
    <mergeCell ref="N252:O252"/>
    <mergeCell ref="P252:Q252"/>
    <mergeCell ref="R252:S252"/>
    <mergeCell ref="T252:U252"/>
    <mergeCell ref="V252:W252"/>
    <mergeCell ref="Y252:Z252"/>
    <mergeCell ref="A246:B246"/>
    <mergeCell ref="AH246:AH247"/>
    <mergeCell ref="A247:B247"/>
    <mergeCell ref="A248:B248"/>
    <mergeCell ref="A249:A251"/>
    <mergeCell ref="C252:D252"/>
    <mergeCell ref="E252:F252"/>
    <mergeCell ref="G252:H252"/>
    <mergeCell ref="I252:J252"/>
    <mergeCell ref="K252:L252"/>
    <mergeCell ref="AA244:AB244"/>
    <mergeCell ref="AC244:AD244"/>
    <mergeCell ref="AE244:AF244"/>
    <mergeCell ref="AG244:AH244"/>
    <mergeCell ref="A245:B245"/>
    <mergeCell ref="S245:Z245"/>
    <mergeCell ref="AA245:AD245"/>
    <mergeCell ref="N244:O244"/>
    <mergeCell ref="P244:Q244"/>
    <mergeCell ref="R244:S244"/>
    <mergeCell ref="T244:U244"/>
    <mergeCell ref="V244:W244"/>
    <mergeCell ref="Y244:Z244"/>
    <mergeCell ref="A238:B238"/>
    <mergeCell ref="AH238:AH239"/>
    <mergeCell ref="A239:B239"/>
    <mergeCell ref="A240:B240"/>
    <mergeCell ref="A241:A243"/>
    <mergeCell ref="C244:D244"/>
    <mergeCell ref="E244:F244"/>
    <mergeCell ref="G244:H244"/>
    <mergeCell ref="I244:J244"/>
    <mergeCell ref="K244:L244"/>
    <mergeCell ref="AA236:AB236"/>
    <mergeCell ref="AC236:AD236"/>
    <mergeCell ref="AE236:AF236"/>
    <mergeCell ref="AG236:AH236"/>
    <mergeCell ref="A237:B237"/>
    <mergeCell ref="S237:Z237"/>
    <mergeCell ref="AA237:AD237"/>
    <mergeCell ref="N236:O236"/>
    <mergeCell ref="P236:Q236"/>
    <mergeCell ref="R236:S236"/>
    <mergeCell ref="T236:U236"/>
    <mergeCell ref="V236:W236"/>
    <mergeCell ref="Y236:Z236"/>
    <mergeCell ref="A230:B230"/>
    <mergeCell ref="AH230:AH231"/>
    <mergeCell ref="A231:B231"/>
    <mergeCell ref="A232:B232"/>
    <mergeCell ref="A233:A235"/>
    <mergeCell ref="C236:D236"/>
    <mergeCell ref="E236:F236"/>
    <mergeCell ref="G236:H236"/>
    <mergeCell ref="I236:J236"/>
    <mergeCell ref="K236:L236"/>
    <mergeCell ref="AA228:AB228"/>
    <mergeCell ref="AC228:AD228"/>
    <mergeCell ref="AE228:AF228"/>
    <mergeCell ref="AG228:AH228"/>
    <mergeCell ref="A229:B229"/>
    <mergeCell ref="S229:Z229"/>
    <mergeCell ref="AA229:AD229"/>
    <mergeCell ref="N228:O228"/>
    <mergeCell ref="P228:Q228"/>
    <mergeCell ref="R228:S228"/>
    <mergeCell ref="T228:U228"/>
    <mergeCell ref="V228:W228"/>
    <mergeCell ref="Y228:Z228"/>
    <mergeCell ref="A222:B222"/>
    <mergeCell ref="AH222:AH223"/>
    <mergeCell ref="A223:B223"/>
    <mergeCell ref="A224:B224"/>
    <mergeCell ref="A225:A227"/>
    <mergeCell ref="C228:D228"/>
    <mergeCell ref="E228:F228"/>
    <mergeCell ref="G228:H228"/>
    <mergeCell ref="I228:J228"/>
    <mergeCell ref="K228:L228"/>
    <mergeCell ref="AA220:AB220"/>
    <mergeCell ref="AC220:AD220"/>
    <mergeCell ref="AE220:AF220"/>
    <mergeCell ref="AG220:AH220"/>
    <mergeCell ref="A221:B221"/>
    <mergeCell ref="S221:Z221"/>
    <mergeCell ref="AA221:AD221"/>
    <mergeCell ref="N220:O220"/>
    <mergeCell ref="P220:Q220"/>
    <mergeCell ref="R220:S220"/>
    <mergeCell ref="T220:U220"/>
    <mergeCell ref="V220:W220"/>
    <mergeCell ref="Y220:Z220"/>
    <mergeCell ref="A214:B214"/>
    <mergeCell ref="AH214:AH215"/>
    <mergeCell ref="A215:B215"/>
    <mergeCell ref="A216:B216"/>
    <mergeCell ref="A217:A219"/>
    <mergeCell ref="C220:D220"/>
    <mergeCell ref="E220:F220"/>
    <mergeCell ref="G220:H220"/>
    <mergeCell ref="I220:J220"/>
    <mergeCell ref="K220:L220"/>
    <mergeCell ref="AA212:AB212"/>
    <mergeCell ref="AC212:AD212"/>
    <mergeCell ref="AE212:AF212"/>
    <mergeCell ref="AG212:AH212"/>
    <mergeCell ref="A213:B213"/>
    <mergeCell ref="S213:Z213"/>
    <mergeCell ref="AA213:AD213"/>
    <mergeCell ref="N212:O212"/>
    <mergeCell ref="P212:Q212"/>
    <mergeCell ref="R212:S212"/>
    <mergeCell ref="T212:U212"/>
    <mergeCell ref="V212:W212"/>
    <mergeCell ref="Y212:Z212"/>
    <mergeCell ref="A206:B206"/>
    <mergeCell ref="AH206:AH207"/>
    <mergeCell ref="A207:B207"/>
    <mergeCell ref="A208:B208"/>
    <mergeCell ref="A209:A211"/>
    <mergeCell ref="C212:D212"/>
    <mergeCell ref="E212:F212"/>
    <mergeCell ref="G212:H212"/>
    <mergeCell ref="I212:J212"/>
    <mergeCell ref="K212:L212"/>
    <mergeCell ref="AA204:AB204"/>
    <mergeCell ref="AC204:AD204"/>
    <mergeCell ref="AE204:AF204"/>
    <mergeCell ref="AG204:AH204"/>
    <mergeCell ref="A205:B205"/>
    <mergeCell ref="S205:Z205"/>
    <mergeCell ref="AA205:AD205"/>
    <mergeCell ref="N204:O204"/>
    <mergeCell ref="P204:Q204"/>
    <mergeCell ref="R204:S204"/>
    <mergeCell ref="T204:U204"/>
    <mergeCell ref="V204:W204"/>
    <mergeCell ref="Y204:Z204"/>
    <mergeCell ref="A198:B198"/>
    <mergeCell ref="AH198:AH199"/>
    <mergeCell ref="A199:B199"/>
    <mergeCell ref="A200:B200"/>
    <mergeCell ref="A201:A203"/>
    <mergeCell ref="C204:D204"/>
    <mergeCell ref="E204:F204"/>
    <mergeCell ref="G204:H204"/>
    <mergeCell ref="I204:J204"/>
    <mergeCell ref="K204:L204"/>
    <mergeCell ref="AA196:AB196"/>
    <mergeCell ref="AC196:AD196"/>
    <mergeCell ref="AE196:AF196"/>
    <mergeCell ref="AG196:AH196"/>
    <mergeCell ref="A197:B197"/>
    <mergeCell ref="S197:Z197"/>
    <mergeCell ref="AA197:AD197"/>
    <mergeCell ref="N196:O196"/>
    <mergeCell ref="P196:Q196"/>
    <mergeCell ref="R196:S196"/>
    <mergeCell ref="T196:U196"/>
    <mergeCell ref="V196:W196"/>
    <mergeCell ref="Y196:Z196"/>
    <mergeCell ref="A190:B190"/>
    <mergeCell ref="AH190:AH191"/>
    <mergeCell ref="A191:B191"/>
    <mergeCell ref="A192:B192"/>
    <mergeCell ref="A193:A195"/>
    <mergeCell ref="C196:D196"/>
    <mergeCell ref="E196:F196"/>
    <mergeCell ref="G196:H196"/>
    <mergeCell ref="I196:J196"/>
    <mergeCell ref="K196:L196"/>
    <mergeCell ref="AA188:AB188"/>
    <mergeCell ref="AC188:AD188"/>
    <mergeCell ref="AE188:AF188"/>
    <mergeCell ref="AG188:AH188"/>
    <mergeCell ref="A189:B189"/>
    <mergeCell ref="S189:Z189"/>
    <mergeCell ref="AA189:AD189"/>
    <mergeCell ref="N188:O188"/>
    <mergeCell ref="P188:Q188"/>
    <mergeCell ref="R188:S188"/>
    <mergeCell ref="T188:U188"/>
    <mergeCell ref="V188:W188"/>
    <mergeCell ref="Y188:Z188"/>
    <mergeCell ref="A182:B182"/>
    <mergeCell ref="AH182:AH183"/>
    <mergeCell ref="A183:B183"/>
    <mergeCell ref="A184:B184"/>
    <mergeCell ref="A185:A187"/>
    <mergeCell ref="C188:D188"/>
    <mergeCell ref="E188:F188"/>
    <mergeCell ref="G188:H188"/>
    <mergeCell ref="I188:J188"/>
    <mergeCell ref="K188:L188"/>
    <mergeCell ref="AA180:AB180"/>
    <mergeCell ref="AC180:AD180"/>
    <mergeCell ref="AE180:AF180"/>
    <mergeCell ref="AG180:AH180"/>
    <mergeCell ref="A181:B181"/>
    <mergeCell ref="S181:Z181"/>
    <mergeCell ref="AA181:AD181"/>
    <mergeCell ref="N180:O180"/>
    <mergeCell ref="P180:Q180"/>
    <mergeCell ref="R180:S180"/>
    <mergeCell ref="T180:U180"/>
    <mergeCell ref="V180:W180"/>
    <mergeCell ref="Y180:Z180"/>
    <mergeCell ref="A174:B174"/>
    <mergeCell ref="AH174:AH175"/>
    <mergeCell ref="A175:B175"/>
    <mergeCell ref="A176:B176"/>
    <mergeCell ref="A177:A179"/>
    <mergeCell ref="C180:D180"/>
    <mergeCell ref="E180:F180"/>
    <mergeCell ref="G180:H180"/>
    <mergeCell ref="I180:J180"/>
    <mergeCell ref="K180:L180"/>
    <mergeCell ref="AA172:AB172"/>
    <mergeCell ref="AC172:AD172"/>
    <mergeCell ref="AE172:AF172"/>
    <mergeCell ref="AG172:AH172"/>
    <mergeCell ref="A173:B173"/>
    <mergeCell ref="S173:Z173"/>
    <mergeCell ref="AA173:AD173"/>
    <mergeCell ref="N172:O172"/>
    <mergeCell ref="P172:Q172"/>
    <mergeCell ref="R172:S172"/>
    <mergeCell ref="T172:U172"/>
    <mergeCell ref="V172:W172"/>
    <mergeCell ref="Y172:Z172"/>
    <mergeCell ref="A166:B166"/>
    <mergeCell ref="AH166:AH167"/>
    <mergeCell ref="A167:B167"/>
    <mergeCell ref="A168:B168"/>
    <mergeCell ref="A169:A171"/>
    <mergeCell ref="C172:D172"/>
    <mergeCell ref="E172:F172"/>
    <mergeCell ref="G172:H172"/>
    <mergeCell ref="I172:J172"/>
    <mergeCell ref="K172:L172"/>
    <mergeCell ref="AA164:AB164"/>
    <mergeCell ref="AC164:AD164"/>
    <mergeCell ref="AE164:AF164"/>
    <mergeCell ref="AG164:AH164"/>
    <mergeCell ref="A165:B165"/>
    <mergeCell ref="S165:Z165"/>
    <mergeCell ref="AA165:AD165"/>
    <mergeCell ref="N164:O164"/>
    <mergeCell ref="P164:Q164"/>
    <mergeCell ref="R164:S164"/>
    <mergeCell ref="T164:U164"/>
    <mergeCell ref="V164:W164"/>
    <mergeCell ref="Y164:Z164"/>
    <mergeCell ref="A158:B158"/>
    <mergeCell ref="AH158:AH159"/>
    <mergeCell ref="A159:B159"/>
    <mergeCell ref="A160:B160"/>
    <mergeCell ref="A161:A163"/>
    <mergeCell ref="C164:D164"/>
    <mergeCell ref="E164:F164"/>
    <mergeCell ref="G164:H164"/>
    <mergeCell ref="I164:J164"/>
    <mergeCell ref="K164:L164"/>
    <mergeCell ref="AA156:AB156"/>
    <mergeCell ref="AC156:AD156"/>
    <mergeCell ref="AE156:AF156"/>
    <mergeCell ref="AG156:AH156"/>
    <mergeCell ref="A157:B157"/>
    <mergeCell ref="S157:Z157"/>
    <mergeCell ref="AA157:AD157"/>
    <mergeCell ref="N156:O156"/>
    <mergeCell ref="P156:Q156"/>
    <mergeCell ref="R156:S156"/>
    <mergeCell ref="T156:U156"/>
    <mergeCell ref="V156:W156"/>
    <mergeCell ref="Y156:Z156"/>
    <mergeCell ref="A150:B150"/>
    <mergeCell ref="AH150:AH151"/>
    <mergeCell ref="A151:B151"/>
    <mergeCell ref="A152:B152"/>
    <mergeCell ref="A153:A155"/>
    <mergeCell ref="C156:D156"/>
    <mergeCell ref="E156:F156"/>
    <mergeCell ref="G156:H156"/>
    <mergeCell ref="I156:J156"/>
    <mergeCell ref="K156:L156"/>
    <mergeCell ref="AA148:AB148"/>
    <mergeCell ref="AC148:AD148"/>
    <mergeCell ref="AE148:AF148"/>
    <mergeCell ref="AG148:AH148"/>
    <mergeCell ref="A149:B149"/>
    <mergeCell ref="S149:Z149"/>
    <mergeCell ref="AA149:AD149"/>
    <mergeCell ref="N148:O148"/>
    <mergeCell ref="P148:Q148"/>
    <mergeCell ref="R148:S148"/>
    <mergeCell ref="T148:U148"/>
    <mergeCell ref="V148:W148"/>
    <mergeCell ref="Y148:Z148"/>
    <mergeCell ref="A142:B142"/>
    <mergeCell ref="AH142:AH143"/>
    <mergeCell ref="A143:B143"/>
    <mergeCell ref="A144:B144"/>
    <mergeCell ref="A145:A147"/>
    <mergeCell ref="C148:D148"/>
    <mergeCell ref="E148:F148"/>
    <mergeCell ref="G148:H148"/>
    <mergeCell ref="I148:J148"/>
    <mergeCell ref="K148:L148"/>
    <mergeCell ref="AA140:AB140"/>
    <mergeCell ref="AC140:AD140"/>
    <mergeCell ref="AE140:AF140"/>
    <mergeCell ref="AG140:AH140"/>
    <mergeCell ref="A141:B141"/>
    <mergeCell ref="S141:Z141"/>
    <mergeCell ref="AA141:AD141"/>
    <mergeCell ref="N140:O140"/>
    <mergeCell ref="P140:Q140"/>
    <mergeCell ref="R140:S140"/>
    <mergeCell ref="T140:U140"/>
    <mergeCell ref="V140:W140"/>
    <mergeCell ref="Y140:Z140"/>
    <mergeCell ref="A134:B134"/>
    <mergeCell ref="AH134:AH135"/>
    <mergeCell ref="A135:B135"/>
    <mergeCell ref="A136:B136"/>
    <mergeCell ref="A137:A139"/>
    <mergeCell ref="C140:D140"/>
    <mergeCell ref="E140:F140"/>
    <mergeCell ref="G140:H140"/>
    <mergeCell ref="I140:J140"/>
    <mergeCell ref="K140:L140"/>
    <mergeCell ref="AA132:AB132"/>
    <mergeCell ref="AC132:AD132"/>
    <mergeCell ref="AE132:AF132"/>
    <mergeCell ref="AG132:AH132"/>
    <mergeCell ref="A133:B133"/>
    <mergeCell ref="S133:Z133"/>
    <mergeCell ref="AA133:AD133"/>
    <mergeCell ref="N132:O132"/>
    <mergeCell ref="P132:Q132"/>
    <mergeCell ref="R132:S132"/>
    <mergeCell ref="T132:U132"/>
    <mergeCell ref="V132:W132"/>
    <mergeCell ref="Y132:Z132"/>
    <mergeCell ref="A126:B126"/>
    <mergeCell ref="AH126:AH127"/>
    <mergeCell ref="A127:B127"/>
    <mergeCell ref="A128:B128"/>
    <mergeCell ref="A129:A131"/>
    <mergeCell ref="C132:D132"/>
    <mergeCell ref="E132:F132"/>
    <mergeCell ref="G132:H132"/>
    <mergeCell ref="I132:J132"/>
    <mergeCell ref="K132:L132"/>
    <mergeCell ref="AA124:AB124"/>
    <mergeCell ref="AC124:AD124"/>
    <mergeCell ref="AE124:AF124"/>
    <mergeCell ref="AG124:AH124"/>
    <mergeCell ref="A125:B125"/>
    <mergeCell ref="S125:Z125"/>
    <mergeCell ref="AA125:AD125"/>
    <mergeCell ref="N124:O124"/>
    <mergeCell ref="P124:Q124"/>
    <mergeCell ref="R124:S124"/>
    <mergeCell ref="T124:U124"/>
    <mergeCell ref="V124:W124"/>
    <mergeCell ref="Y124:Z124"/>
    <mergeCell ref="A118:B118"/>
    <mergeCell ref="AH118:AH119"/>
    <mergeCell ref="A119:B119"/>
    <mergeCell ref="A120:B120"/>
    <mergeCell ref="A121:A123"/>
    <mergeCell ref="C124:D124"/>
    <mergeCell ref="E124:F124"/>
    <mergeCell ref="G124:H124"/>
    <mergeCell ref="I124:J124"/>
    <mergeCell ref="K124:L124"/>
    <mergeCell ref="AA116:AB116"/>
    <mergeCell ref="AC116:AD116"/>
    <mergeCell ref="AE116:AF116"/>
    <mergeCell ref="AG116:AH116"/>
    <mergeCell ref="A117:B117"/>
    <mergeCell ref="S117:Z117"/>
    <mergeCell ref="AA117:AD117"/>
    <mergeCell ref="N116:O116"/>
    <mergeCell ref="P116:Q116"/>
    <mergeCell ref="R116:S116"/>
    <mergeCell ref="T116:U116"/>
    <mergeCell ref="V116:W116"/>
    <mergeCell ref="Y116:Z116"/>
    <mergeCell ref="A110:B110"/>
    <mergeCell ref="AH110:AH111"/>
    <mergeCell ref="A111:B111"/>
    <mergeCell ref="A112:B112"/>
    <mergeCell ref="A113:A115"/>
    <mergeCell ref="C116:D116"/>
    <mergeCell ref="E116:F116"/>
    <mergeCell ref="G116:H116"/>
    <mergeCell ref="I116:J116"/>
    <mergeCell ref="K116:L116"/>
    <mergeCell ref="AA108:AB108"/>
    <mergeCell ref="AC108:AD108"/>
    <mergeCell ref="AE108:AF108"/>
    <mergeCell ref="AG108:AH108"/>
    <mergeCell ref="A109:B109"/>
    <mergeCell ref="S109:Z109"/>
    <mergeCell ref="AA109:AD109"/>
    <mergeCell ref="N108:O108"/>
    <mergeCell ref="P108:Q108"/>
    <mergeCell ref="R108:S108"/>
    <mergeCell ref="T108:U108"/>
    <mergeCell ref="V108:W108"/>
    <mergeCell ref="Y108:Z108"/>
    <mergeCell ref="A102:B102"/>
    <mergeCell ref="AH102:AH103"/>
    <mergeCell ref="A103:B103"/>
    <mergeCell ref="A104:B104"/>
    <mergeCell ref="A105:A107"/>
    <mergeCell ref="C108:D108"/>
    <mergeCell ref="E108:F108"/>
    <mergeCell ref="G108:H108"/>
    <mergeCell ref="I108:J108"/>
    <mergeCell ref="K108:L108"/>
    <mergeCell ref="AA100:AB100"/>
    <mergeCell ref="AC100:AD100"/>
    <mergeCell ref="AE100:AF100"/>
    <mergeCell ref="AG100:AH100"/>
    <mergeCell ref="A101:B101"/>
    <mergeCell ref="S101:Z101"/>
    <mergeCell ref="AA101:AD101"/>
    <mergeCell ref="N100:O100"/>
    <mergeCell ref="P100:Q100"/>
    <mergeCell ref="R100:S100"/>
    <mergeCell ref="T100:U100"/>
    <mergeCell ref="V100:W100"/>
    <mergeCell ref="Y100:Z100"/>
    <mergeCell ref="A94:B94"/>
    <mergeCell ref="AH94:AH95"/>
    <mergeCell ref="A95:B95"/>
    <mergeCell ref="A96:B96"/>
    <mergeCell ref="A97:A99"/>
    <mergeCell ref="C100:D100"/>
    <mergeCell ref="E100:F100"/>
    <mergeCell ref="G100:H100"/>
    <mergeCell ref="I100:J100"/>
    <mergeCell ref="K100:L100"/>
    <mergeCell ref="AA92:AB92"/>
    <mergeCell ref="AC92:AD92"/>
    <mergeCell ref="AE92:AF92"/>
    <mergeCell ref="AG92:AH92"/>
    <mergeCell ref="A93:B93"/>
    <mergeCell ref="S93:Z93"/>
    <mergeCell ref="AA93:AD93"/>
    <mergeCell ref="N92:O92"/>
    <mergeCell ref="P92:Q92"/>
    <mergeCell ref="R92:S92"/>
    <mergeCell ref="T92:U92"/>
    <mergeCell ref="V92:W92"/>
    <mergeCell ref="Y92:Z92"/>
    <mergeCell ref="A86:B86"/>
    <mergeCell ref="AH86:AH87"/>
    <mergeCell ref="A87:B87"/>
    <mergeCell ref="A88:B88"/>
    <mergeCell ref="A89:A91"/>
    <mergeCell ref="C92:D92"/>
    <mergeCell ref="E92:F92"/>
    <mergeCell ref="G92:H92"/>
    <mergeCell ref="I92:J92"/>
    <mergeCell ref="K92:L92"/>
    <mergeCell ref="AA84:AB84"/>
    <mergeCell ref="AC84:AD84"/>
    <mergeCell ref="AE84:AF84"/>
    <mergeCell ref="AG84:AH84"/>
    <mergeCell ref="A85:B85"/>
    <mergeCell ref="S85:Z85"/>
    <mergeCell ref="AA85:AD85"/>
    <mergeCell ref="N84:O84"/>
    <mergeCell ref="P84:Q84"/>
    <mergeCell ref="R84:S84"/>
    <mergeCell ref="T84:U84"/>
    <mergeCell ref="V84:W84"/>
    <mergeCell ref="Y84:Z84"/>
    <mergeCell ref="A78:B78"/>
    <mergeCell ref="AH78:AH79"/>
    <mergeCell ref="A79:B79"/>
    <mergeCell ref="A80:B80"/>
    <mergeCell ref="A81:A83"/>
    <mergeCell ref="C84:D84"/>
    <mergeCell ref="E84:F84"/>
    <mergeCell ref="G84:H84"/>
    <mergeCell ref="I84:J84"/>
    <mergeCell ref="K84:L84"/>
    <mergeCell ref="AA76:AB76"/>
    <mergeCell ref="AC76:AD76"/>
    <mergeCell ref="AE76:AF76"/>
    <mergeCell ref="AG76:AH76"/>
    <mergeCell ref="A77:B77"/>
    <mergeCell ref="S77:Z77"/>
    <mergeCell ref="AA77:AD77"/>
    <mergeCell ref="N76:O76"/>
    <mergeCell ref="P76:Q76"/>
    <mergeCell ref="R76:S76"/>
    <mergeCell ref="T76:U76"/>
    <mergeCell ref="V76:W76"/>
    <mergeCell ref="Y76:Z76"/>
    <mergeCell ref="A70:B70"/>
    <mergeCell ref="AH70:AH71"/>
    <mergeCell ref="A71:B71"/>
    <mergeCell ref="A72:B72"/>
    <mergeCell ref="A73:A75"/>
    <mergeCell ref="C76:D76"/>
    <mergeCell ref="E76:F76"/>
    <mergeCell ref="G76:H76"/>
    <mergeCell ref="I76:J76"/>
    <mergeCell ref="K76:L76"/>
    <mergeCell ref="AA68:AB68"/>
    <mergeCell ref="AC68:AD68"/>
    <mergeCell ref="AE68:AF68"/>
    <mergeCell ref="AG68:AH68"/>
    <mergeCell ref="A69:B69"/>
    <mergeCell ref="S69:Z69"/>
    <mergeCell ref="AA69:AD69"/>
    <mergeCell ref="N68:O68"/>
    <mergeCell ref="P68:Q68"/>
    <mergeCell ref="R68:S68"/>
    <mergeCell ref="T68:U68"/>
    <mergeCell ref="V68:W68"/>
    <mergeCell ref="Y68:Z68"/>
    <mergeCell ref="A62:B62"/>
    <mergeCell ref="AH62:AH63"/>
    <mergeCell ref="A63:B63"/>
    <mergeCell ref="A64:B64"/>
    <mergeCell ref="A65:A67"/>
    <mergeCell ref="C68:D68"/>
    <mergeCell ref="E68:F68"/>
    <mergeCell ref="G68:H68"/>
    <mergeCell ref="I68:J68"/>
    <mergeCell ref="K68:L68"/>
    <mergeCell ref="AA60:AB60"/>
    <mergeCell ref="AC60:AD60"/>
    <mergeCell ref="AE60:AF60"/>
    <mergeCell ref="AG60:AH60"/>
    <mergeCell ref="A61:B61"/>
    <mergeCell ref="S61:Z61"/>
    <mergeCell ref="AA61:AD61"/>
    <mergeCell ref="N60:O60"/>
    <mergeCell ref="P60:Q60"/>
    <mergeCell ref="R60:S60"/>
    <mergeCell ref="T60:U60"/>
    <mergeCell ref="V60:W60"/>
    <mergeCell ref="Y60:Z60"/>
    <mergeCell ref="A54:B54"/>
    <mergeCell ref="AH54:AH55"/>
    <mergeCell ref="A55:B55"/>
    <mergeCell ref="A56:B56"/>
    <mergeCell ref="A57:A59"/>
    <mergeCell ref="C60:D60"/>
    <mergeCell ref="E60:F60"/>
    <mergeCell ref="G60:H60"/>
    <mergeCell ref="I60:J60"/>
    <mergeCell ref="K60:L60"/>
    <mergeCell ref="AA52:AB52"/>
    <mergeCell ref="AC52:AD52"/>
    <mergeCell ref="AE52:AF52"/>
    <mergeCell ref="AG52:AH52"/>
    <mergeCell ref="A53:B53"/>
    <mergeCell ref="S53:Z53"/>
    <mergeCell ref="AA53:AD53"/>
    <mergeCell ref="N52:O52"/>
    <mergeCell ref="P52:Q52"/>
    <mergeCell ref="R52:S52"/>
    <mergeCell ref="T52:U52"/>
    <mergeCell ref="V52:W52"/>
    <mergeCell ref="Y52:Z52"/>
    <mergeCell ref="A46:B46"/>
    <mergeCell ref="AH46:AH47"/>
    <mergeCell ref="A47:B47"/>
    <mergeCell ref="A48:B48"/>
    <mergeCell ref="A49:A51"/>
    <mergeCell ref="C52:D52"/>
    <mergeCell ref="E52:F52"/>
    <mergeCell ref="G52:H52"/>
    <mergeCell ref="I52:J52"/>
    <mergeCell ref="K52:L52"/>
    <mergeCell ref="AA44:AB44"/>
    <mergeCell ref="AC44:AD44"/>
    <mergeCell ref="AE44:AF44"/>
    <mergeCell ref="AG44:AH44"/>
    <mergeCell ref="A45:B45"/>
    <mergeCell ref="S45:Z45"/>
    <mergeCell ref="AA45:AD45"/>
    <mergeCell ref="N44:O44"/>
    <mergeCell ref="P44:Q44"/>
    <mergeCell ref="R44:S44"/>
    <mergeCell ref="T44:U44"/>
    <mergeCell ref="V44:W44"/>
    <mergeCell ref="Y44:Z44"/>
    <mergeCell ref="A38:B38"/>
    <mergeCell ref="AH38:AH39"/>
    <mergeCell ref="A39:B39"/>
    <mergeCell ref="A40:B40"/>
    <mergeCell ref="A41:A43"/>
    <mergeCell ref="C44:D44"/>
    <mergeCell ref="E44:F44"/>
    <mergeCell ref="G44:H44"/>
    <mergeCell ref="I44:J44"/>
    <mergeCell ref="K44:L44"/>
    <mergeCell ref="AA36:AB36"/>
    <mergeCell ref="AC36:AD36"/>
    <mergeCell ref="AE36:AF36"/>
    <mergeCell ref="AG36:AH36"/>
    <mergeCell ref="A37:B37"/>
    <mergeCell ref="S37:Z37"/>
    <mergeCell ref="AA37:AD37"/>
    <mergeCell ref="N36:O36"/>
    <mergeCell ref="P36:Q36"/>
    <mergeCell ref="R36:S36"/>
    <mergeCell ref="T36:U36"/>
    <mergeCell ref="V36:W36"/>
    <mergeCell ref="Y36:Z36"/>
    <mergeCell ref="A30:B30"/>
    <mergeCell ref="AH30:AH31"/>
    <mergeCell ref="A31:B31"/>
    <mergeCell ref="A32:B32"/>
    <mergeCell ref="A33:A35"/>
    <mergeCell ref="C36:D36"/>
    <mergeCell ref="E36:F36"/>
    <mergeCell ref="G36:H36"/>
    <mergeCell ref="I36:J36"/>
    <mergeCell ref="K36:L36"/>
    <mergeCell ref="AA28:AB28"/>
    <mergeCell ref="AC28:AD28"/>
    <mergeCell ref="AE28:AF28"/>
    <mergeCell ref="AG28:AH28"/>
    <mergeCell ref="A29:B29"/>
    <mergeCell ref="S29:Z29"/>
    <mergeCell ref="AA29:AD29"/>
    <mergeCell ref="N28:O28"/>
    <mergeCell ref="P28:Q28"/>
    <mergeCell ref="R28:S28"/>
    <mergeCell ref="T28:U28"/>
    <mergeCell ref="V28:W28"/>
    <mergeCell ref="Y28:Z28"/>
    <mergeCell ref="A22:B22"/>
    <mergeCell ref="AH22:AH23"/>
    <mergeCell ref="A23:B23"/>
    <mergeCell ref="A24:B24"/>
    <mergeCell ref="A25:A27"/>
    <mergeCell ref="C28:D28"/>
    <mergeCell ref="E28:F28"/>
    <mergeCell ref="G28:H28"/>
    <mergeCell ref="I28:J28"/>
    <mergeCell ref="K28:L28"/>
    <mergeCell ref="Y20:Z20"/>
    <mergeCell ref="AA20:AB20"/>
    <mergeCell ref="AC20:AD20"/>
    <mergeCell ref="AE20:AF20"/>
    <mergeCell ref="AG20:AH20"/>
    <mergeCell ref="A21:B21"/>
    <mergeCell ref="S21:Z21"/>
    <mergeCell ref="AA21:AD21"/>
    <mergeCell ref="K20:L20"/>
    <mergeCell ref="N20:O20"/>
    <mergeCell ref="P20:Q20"/>
    <mergeCell ref="R20:S20"/>
    <mergeCell ref="T20:U20"/>
    <mergeCell ref="V20:W20"/>
    <mergeCell ref="A16:B16"/>
    <mergeCell ref="A17:A19"/>
    <mergeCell ref="C20:D20"/>
    <mergeCell ref="E20:F20"/>
    <mergeCell ref="G20:H20"/>
    <mergeCell ref="I20:J20"/>
    <mergeCell ref="A13:B13"/>
    <mergeCell ref="S13:Z13"/>
    <mergeCell ref="AA13:AD13"/>
    <mergeCell ref="AJ13:AK13"/>
    <mergeCell ref="A14:B14"/>
    <mergeCell ref="AH14:AH15"/>
    <mergeCell ref="A15:B15"/>
    <mergeCell ref="V11:W11"/>
    <mergeCell ref="X11:Y11"/>
    <mergeCell ref="AA11:AB11"/>
    <mergeCell ref="AC11:AD11"/>
    <mergeCell ref="AF11:AH12"/>
    <mergeCell ref="V12:W12"/>
    <mergeCell ref="X12:Y12"/>
    <mergeCell ref="AA12:AB12"/>
    <mergeCell ref="AC12:AD12"/>
    <mergeCell ref="A11:H12"/>
    <mergeCell ref="I11:J12"/>
    <mergeCell ref="K11:K12"/>
    <mergeCell ref="L11:R12"/>
    <mergeCell ref="S11:T12"/>
    <mergeCell ref="U11:U12"/>
    <mergeCell ref="AF7:AH7"/>
    <mergeCell ref="E8:G8"/>
    <mergeCell ref="H8:J8"/>
    <mergeCell ref="K8:M8"/>
    <mergeCell ref="N8:P8"/>
    <mergeCell ref="Q8:S8"/>
    <mergeCell ref="AQ9:AQ10"/>
    <mergeCell ref="AR9:AR10"/>
    <mergeCell ref="E10:G10"/>
    <mergeCell ref="H10:J10"/>
    <mergeCell ref="K10:M10"/>
    <mergeCell ref="N10:P10"/>
    <mergeCell ref="Q10:S10"/>
    <mergeCell ref="T10:V10"/>
    <mergeCell ref="W10:Y10"/>
    <mergeCell ref="Z10:AB10"/>
    <mergeCell ref="AK9:AK10"/>
    <mergeCell ref="AL9:AL10"/>
    <mergeCell ref="AM9:AM10"/>
    <mergeCell ref="AN9:AN10"/>
    <mergeCell ref="AO9:AO10"/>
    <mergeCell ref="AP9:AP10"/>
    <mergeCell ref="T9:V9"/>
    <mergeCell ref="W9:Y9"/>
    <mergeCell ref="Z9:AB9"/>
    <mergeCell ref="AC9:AE9"/>
    <mergeCell ref="AF9:AH9"/>
    <mergeCell ref="AJ9:AJ10"/>
    <mergeCell ref="AC10:AE10"/>
    <mergeCell ref="AF10:AH10"/>
    <mergeCell ref="H7:J7"/>
    <mergeCell ref="K7:M7"/>
    <mergeCell ref="N7:P7"/>
    <mergeCell ref="Q7:S7"/>
    <mergeCell ref="A6:D10"/>
    <mergeCell ref="E6:G6"/>
    <mergeCell ref="H6:J6"/>
    <mergeCell ref="K6:M6"/>
    <mergeCell ref="N6:P6"/>
    <mergeCell ref="Q6:S6"/>
    <mergeCell ref="AA4:AA5"/>
    <mergeCell ref="AB4:AE5"/>
    <mergeCell ref="AF4:AG5"/>
    <mergeCell ref="AH4:AH5"/>
    <mergeCell ref="A5:C5"/>
    <mergeCell ref="D5:G5"/>
    <mergeCell ref="H5:K5"/>
    <mergeCell ref="L5:O5"/>
    <mergeCell ref="T8:V8"/>
    <mergeCell ref="W8:Y8"/>
    <mergeCell ref="Z8:AB8"/>
    <mergeCell ref="AC8:AE8"/>
    <mergeCell ref="AF8:AH8"/>
    <mergeCell ref="E9:G9"/>
    <mergeCell ref="H9:J9"/>
    <mergeCell ref="K9:M9"/>
    <mergeCell ref="N9:P9"/>
    <mergeCell ref="Q9:S9"/>
    <mergeCell ref="T7:V7"/>
    <mergeCell ref="W7:Y7"/>
    <mergeCell ref="Z7:AB7"/>
    <mergeCell ref="AC7:AE7"/>
    <mergeCell ref="AR3:AR8"/>
    <mergeCell ref="AT3:AT5"/>
    <mergeCell ref="AU3:AU5"/>
    <mergeCell ref="AV3:AV5"/>
    <mergeCell ref="A4:O4"/>
    <mergeCell ref="P4:R5"/>
    <mergeCell ref="S4:T5"/>
    <mergeCell ref="U4:U5"/>
    <mergeCell ref="V4:X5"/>
    <mergeCell ref="Y4:Z5"/>
    <mergeCell ref="AL3:AL8"/>
    <mergeCell ref="AM3:AM8"/>
    <mergeCell ref="AN3:AN8"/>
    <mergeCell ref="AO3:AO8"/>
    <mergeCell ref="AP3:AP8"/>
    <mergeCell ref="AQ3:AQ5"/>
    <mergeCell ref="N1:T1"/>
    <mergeCell ref="AK1:AL1"/>
    <mergeCell ref="AD2:AE2"/>
    <mergeCell ref="A3:C3"/>
    <mergeCell ref="D3:V3"/>
    <mergeCell ref="W3:Y3"/>
    <mergeCell ref="Z3:AC3"/>
    <mergeCell ref="AE3:AH3"/>
    <mergeCell ref="AJ3:AJ8"/>
    <mergeCell ref="AK3:AK8"/>
    <mergeCell ref="T6:V6"/>
    <mergeCell ref="W6:Y6"/>
    <mergeCell ref="Z6:AB6"/>
    <mergeCell ref="AC6:AE6"/>
    <mergeCell ref="AF6:AH6"/>
    <mergeCell ref="E7:G7"/>
  </mergeCells>
  <phoneticPr fontId="2"/>
  <conditionalFormatting sqref="AC12:AD12">
    <cfRule type="expression" dxfId="2228" priority="2228">
      <formula>COUNT($AC$12)=1</formula>
    </cfRule>
  </conditionalFormatting>
  <conditionalFormatting sqref="X11:Y11">
    <cfRule type="expression" dxfId="2227" priority="2227">
      <formula>COUNT($X$11)=1</formula>
    </cfRule>
  </conditionalFormatting>
  <conditionalFormatting sqref="I11">
    <cfRule type="expression" dxfId="2226" priority="2229">
      <formula>$I$11="入力確認"</formula>
    </cfRule>
  </conditionalFormatting>
  <conditionalFormatting sqref="AE12">
    <cfRule type="expression" dxfId="2225" priority="2226">
      <formula>COUNT($AC$12)=1</formula>
    </cfRule>
  </conditionalFormatting>
  <conditionalFormatting sqref="Z11">
    <cfRule type="expression" dxfId="2224" priority="2225">
      <formula>COUNT($X$11)=1</formula>
    </cfRule>
  </conditionalFormatting>
  <conditionalFormatting sqref="X12:Y12">
    <cfRule type="expression" dxfId="2223" priority="2224">
      <formula>COUNT($X$12)=1</formula>
    </cfRule>
  </conditionalFormatting>
  <conditionalFormatting sqref="Z12">
    <cfRule type="expression" dxfId="2222" priority="2223">
      <formula>COUNT($X$12)=1</formula>
    </cfRule>
  </conditionalFormatting>
  <conditionalFormatting sqref="AC11:AD11">
    <cfRule type="expression" dxfId="2221" priority="2222">
      <formula>COUNT($AC$11)=1</formula>
    </cfRule>
  </conditionalFormatting>
  <conditionalFormatting sqref="AE11">
    <cfRule type="expression" dxfId="2220" priority="2221">
      <formula>COUNT($AC$11)=1</formula>
    </cfRule>
  </conditionalFormatting>
  <conditionalFormatting sqref="AQ6:AQ8">
    <cfRule type="expression" dxfId="2219" priority="2220">
      <formula>AQ6="土"</formula>
    </cfRule>
  </conditionalFormatting>
  <conditionalFormatting sqref="AQ6">
    <cfRule type="expression" dxfId="2218" priority="2219">
      <formula>AQ6="日"</formula>
    </cfRule>
  </conditionalFormatting>
  <conditionalFormatting sqref="AQ7:AQ8">
    <cfRule type="expression" dxfId="2217" priority="2218">
      <formula>AQ7="日"</formula>
    </cfRule>
  </conditionalFormatting>
  <conditionalFormatting sqref="AF11">
    <cfRule type="expression" dxfId="2216" priority="2217">
      <formula>ROUNDDOWN(AM9/AJ9,4)&lt;0.285</formula>
    </cfRule>
  </conditionalFormatting>
  <conditionalFormatting sqref="S11">
    <cfRule type="expression" dxfId="2215" priority="2216">
      <formula>$S$11="入力確認"</formula>
    </cfRule>
  </conditionalFormatting>
  <conditionalFormatting sqref="AE13:AF13">
    <cfRule type="expression" dxfId="2214" priority="2215">
      <formula>AE13="土"</formula>
    </cfRule>
  </conditionalFormatting>
  <conditionalFormatting sqref="AE13:AF13">
    <cfRule type="expression" dxfId="2213" priority="2214">
      <formula>AE13="日"</formula>
    </cfRule>
  </conditionalFormatting>
  <conditionalFormatting sqref="S13">
    <cfRule type="expression" dxfId="2212" priority="2213">
      <formula>S13="現場閉所 実績表に切替必要"</formula>
    </cfRule>
  </conditionalFormatting>
  <conditionalFormatting sqref="S13:Z13">
    <cfRule type="expression" dxfId="2211" priority="2211">
      <formula>S13="入力確認"</formula>
    </cfRule>
    <cfRule type="expression" dxfId="2210" priority="2212">
      <formula>S13="変更手続き確認"</formula>
    </cfRule>
  </conditionalFormatting>
  <conditionalFormatting sqref="AC124:AD124">
    <cfRule type="expression" dxfId="2209" priority="1611">
      <formula>AC124="未達成"</formula>
    </cfRule>
  </conditionalFormatting>
  <conditionalFormatting sqref="D127:AG127">
    <cfRule type="expression" dxfId="2208" priority="1570">
      <formula>D127="土"</formula>
    </cfRule>
    <cfRule type="expression" dxfId="2207" priority="1571">
      <formula>D127="日"</formula>
    </cfRule>
  </conditionalFormatting>
  <conditionalFormatting sqref="D129:AG129">
    <cfRule type="expression" dxfId="2206" priority="1542">
      <formula>D128="○"</formula>
    </cfRule>
  </conditionalFormatting>
  <conditionalFormatting sqref="D130:AG130">
    <cfRule type="expression" dxfId="2205" priority="1541">
      <formula>D128="○"</formula>
    </cfRule>
  </conditionalFormatting>
  <conditionalFormatting sqref="AC164:AD164">
    <cfRule type="expression" dxfId="2204" priority="1381">
      <formula>AC164="未達成"</formula>
    </cfRule>
  </conditionalFormatting>
  <conditionalFormatting sqref="AE149">
    <cfRule type="expression" dxfId="2203" priority="1393">
      <formula>AE149="土"</formula>
    </cfRule>
  </conditionalFormatting>
  <conditionalFormatting sqref="AE149">
    <cfRule type="expression" dxfId="2202" priority="1392">
      <formula>AE149="日"</formula>
    </cfRule>
  </conditionalFormatting>
  <conditionalFormatting sqref="AH154">
    <cfRule type="expression" dxfId="2201" priority="1410">
      <formula>COUNTA(C154:AG154)=0</formula>
    </cfRule>
  </conditionalFormatting>
  <conditionalFormatting sqref="C119">
    <cfRule type="expression" dxfId="2200" priority="1618">
      <formula>C119="土"</formula>
    </cfRule>
    <cfRule type="expression" dxfId="2199" priority="1619">
      <formula>C119="日"</formula>
    </cfRule>
  </conditionalFormatting>
  <conditionalFormatting sqref="AG124:AH124">
    <cfRule type="expression" dxfId="2198" priority="1615">
      <formula>AG124&lt;0.285</formula>
    </cfRule>
  </conditionalFormatting>
  <conditionalFormatting sqref="K124:L124">
    <cfRule type="expression" dxfId="2197" priority="1612">
      <formula>L120=0</formula>
    </cfRule>
    <cfRule type="expression" dxfId="2196" priority="1613">
      <formula>K124&lt;0.285</formula>
    </cfRule>
  </conditionalFormatting>
  <conditionalFormatting sqref="G124:H124">
    <cfRule type="expression" dxfId="2195" priority="1609">
      <formula>G124="未達成"</formula>
    </cfRule>
  </conditionalFormatting>
  <conditionalFormatting sqref="AE117">
    <cfRule type="expression" dxfId="2194" priority="1577">
      <formula>AE117="土"</formula>
    </cfRule>
  </conditionalFormatting>
  <conditionalFormatting sqref="AE117">
    <cfRule type="expression" dxfId="2193" priority="1576">
      <formula>AE117="日"</formula>
    </cfRule>
  </conditionalFormatting>
  <conditionalFormatting sqref="D39:AG39">
    <cfRule type="expression" dxfId="2192" priority="2076">
      <formula>D39="土"</formula>
    </cfRule>
    <cfRule type="expression" dxfId="2191" priority="2077">
      <formula>D39="日"</formula>
    </cfRule>
  </conditionalFormatting>
  <conditionalFormatting sqref="C15">
    <cfRule type="expression" dxfId="2190" priority="2160">
      <formula>C15="土"</formula>
    </cfRule>
    <cfRule type="expression" dxfId="2189" priority="2161">
      <formula>C15="日"</formula>
    </cfRule>
  </conditionalFormatting>
  <conditionalFormatting sqref="AG20:AH20">
    <cfRule type="expression" dxfId="2188" priority="2157">
      <formula>AG20&lt;0.285</formula>
    </cfRule>
  </conditionalFormatting>
  <conditionalFormatting sqref="K20:L20">
    <cfRule type="expression" dxfId="2187" priority="2154">
      <formula>L16=0</formula>
    </cfRule>
    <cfRule type="expression" dxfId="2186" priority="2155">
      <formula>K20&lt;0.285</formula>
    </cfRule>
  </conditionalFormatting>
  <conditionalFormatting sqref="AC20:AD20">
    <cfRule type="expression" dxfId="2185" priority="2153">
      <formula>AC20="未達成"</formula>
    </cfRule>
  </conditionalFormatting>
  <conditionalFormatting sqref="G20:H20">
    <cfRule type="expression" dxfId="2184" priority="2151">
      <formula>G20="未達成"</formula>
    </cfRule>
  </conditionalFormatting>
  <conditionalFormatting sqref="D41:H41 X41:AG41">
    <cfRule type="expression" dxfId="2183" priority="2048">
      <formula>D40="○"</formula>
    </cfRule>
  </conditionalFormatting>
  <conditionalFormatting sqref="D42:H42 X42:AG42">
    <cfRule type="expression" dxfId="2182" priority="2047">
      <formula>D40="○"</formula>
    </cfRule>
  </conditionalFormatting>
  <conditionalFormatting sqref="AE29">
    <cfRule type="expression" dxfId="2181" priority="2083">
      <formula>AE29="土"</formula>
    </cfRule>
  </conditionalFormatting>
  <conditionalFormatting sqref="AE29">
    <cfRule type="expression" dxfId="2180" priority="2082">
      <formula>AE29="日"</formula>
    </cfRule>
  </conditionalFormatting>
  <conditionalFormatting sqref="AE245">
    <cfRule type="expression" dxfId="2179" priority="841">
      <formula>AE245="土"</formula>
    </cfRule>
  </conditionalFormatting>
  <conditionalFormatting sqref="AE245">
    <cfRule type="expression" dxfId="2178" priority="840">
      <formula>AE245="日"</formula>
    </cfRule>
  </conditionalFormatting>
  <conditionalFormatting sqref="AE189">
    <cfRule type="expression" dxfId="2177" priority="1163">
      <formula>AE189="土"</formula>
    </cfRule>
  </conditionalFormatting>
  <conditionalFormatting sqref="AE189">
    <cfRule type="expression" dxfId="2176" priority="1162">
      <formula>AE189="日"</formula>
    </cfRule>
  </conditionalFormatting>
  <conditionalFormatting sqref="AE133">
    <cfRule type="expression" dxfId="2175" priority="1485">
      <formula>AE133="土"</formula>
    </cfRule>
  </conditionalFormatting>
  <conditionalFormatting sqref="AE133">
    <cfRule type="expression" dxfId="2174" priority="1484">
      <formula>AE133="日"</formula>
    </cfRule>
  </conditionalFormatting>
  <conditionalFormatting sqref="AG381">
    <cfRule type="expression" dxfId="2173" priority="82">
      <formula>AG381="土"</formula>
    </cfRule>
  </conditionalFormatting>
  <conditionalFormatting sqref="AG381">
    <cfRule type="expression" dxfId="2172" priority="81">
      <formula>AG381="日"</formula>
    </cfRule>
  </conditionalFormatting>
  <conditionalFormatting sqref="AG381">
    <cfRule type="expression" dxfId="2171" priority="80">
      <formula>AG381=0</formula>
    </cfRule>
  </conditionalFormatting>
  <conditionalFormatting sqref="AG13">
    <cfRule type="expression" dxfId="2170" priority="2210">
      <formula>AG13="土"</formula>
    </cfRule>
  </conditionalFormatting>
  <conditionalFormatting sqref="AG13">
    <cfRule type="expression" dxfId="2169" priority="2209">
      <formula>AG13="日"</formula>
    </cfRule>
  </conditionalFormatting>
  <conditionalFormatting sqref="AG13">
    <cfRule type="expression" dxfId="2168" priority="2208">
      <formula>AG13=0</formula>
    </cfRule>
  </conditionalFormatting>
  <conditionalFormatting sqref="C17">
    <cfRule type="expression" dxfId="2167" priority="2145">
      <formula>C16="○"</formula>
    </cfRule>
  </conditionalFormatting>
  <conditionalFormatting sqref="C18">
    <cfRule type="expression" dxfId="2166" priority="2144">
      <formula>C16="○"</formula>
    </cfRule>
  </conditionalFormatting>
  <conditionalFormatting sqref="AH19">
    <cfRule type="expression" dxfId="2165" priority="2143">
      <formula>COUNTIF(C19:AG19,"○")=0</formula>
    </cfRule>
  </conditionalFormatting>
  <conditionalFormatting sqref="AH18">
    <cfRule type="expression" dxfId="2164" priority="2142">
      <formula>COUNTA(C18:AG18)=0</formula>
    </cfRule>
  </conditionalFormatting>
  <conditionalFormatting sqref="C17">
    <cfRule type="expression" dxfId="2163" priority="2140">
      <formula>$N$1="現場閉所 実績表"</formula>
    </cfRule>
    <cfRule type="expression" dxfId="2162" priority="2141">
      <formula>$N$1="現場閉所 変更表"</formula>
    </cfRule>
  </conditionalFormatting>
  <conditionalFormatting sqref="C18">
    <cfRule type="expression" dxfId="2161" priority="2138">
      <formula>$N$1="現場閉所 計画表"</formula>
    </cfRule>
    <cfRule type="expression" dxfId="2160" priority="2139">
      <formula>$N$1="現場閉所 実績表"</formula>
    </cfRule>
  </conditionalFormatting>
  <conditionalFormatting sqref="C19">
    <cfRule type="expression" dxfId="2159" priority="2129">
      <formula>$N$1="現場閉所 変更表"</formula>
    </cfRule>
    <cfRule type="expression" dxfId="2158" priority="2130">
      <formula>$N$1="現場閉所 計画表"</formula>
    </cfRule>
    <cfRule type="expression" dxfId="2157" priority="2137">
      <formula>C16="○"</formula>
    </cfRule>
  </conditionalFormatting>
  <conditionalFormatting sqref="D17:AG17">
    <cfRule type="expression" dxfId="2156" priority="2136">
      <formula>D16="○"</formula>
    </cfRule>
  </conditionalFormatting>
  <conditionalFormatting sqref="D18:AG18">
    <cfRule type="expression" dxfId="2155" priority="2135">
      <formula>D16="○"</formula>
    </cfRule>
  </conditionalFormatting>
  <conditionalFormatting sqref="D17:AG17">
    <cfRule type="expression" dxfId="2154" priority="2133">
      <formula>$N$1="現場閉所 実績表"</formula>
    </cfRule>
    <cfRule type="expression" dxfId="2153" priority="2134">
      <formula>$N$1="現場閉所 変更表"</formula>
    </cfRule>
  </conditionalFormatting>
  <conditionalFormatting sqref="D18:AG18">
    <cfRule type="expression" dxfId="2152" priority="2131">
      <formula>$N$1="現場閉所 計画表"</formula>
    </cfRule>
    <cfRule type="expression" dxfId="2151" priority="2132">
      <formula>$N$1="現場閉所 実績表"</formula>
    </cfRule>
  </conditionalFormatting>
  <conditionalFormatting sqref="D19:AG19">
    <cfRule type="expression" dxfId="2150" priority="2126">
      <formula>$N$1="現場閉所 変更表"</formula>
    </cfRule>
    <cfRule type="expression" dxfId="2149" priority="2127">
      <formula>$N$1="現場閉所 計画表"</formula>
    </cfRule>
    <cfRule type="expression" dxfId="2148" priority="2128">
      <formula>D16="○"</formula>
    </cfRule>
  </conditionalFormatting>
  <conditionalFormatting sqref="D15:AG15">
    <cfRule type="expression" dxfId="2147" priority="2158">
      <formula>D15="土"</formula>
    </cfRule>
    <cfRule type="expression" dxfId="2146" priority="2159">
      <formula>D15="日"</formula>
    </cfRule>
  </conditionalFormatting>
  <conditionalFormatting sqref="V20:W20">
    <cfRule type="expression" dxfId="2145" priority="2146">
      <formula>COUNTA(C18:AG18)=0</formula>
    </cfRule>
    <cfRule type="expression" dxfId="2144" priority="2156">
      <formula>V20&lt;0.285</formula>
    </cfRule>
  </conditionalFormatting>
  <conditionalFormatting sqref="R20:S20">
    <cfRule type="expression" dxfId="2143" priority="2148">
      <formula>R20="未達成"</formula>
    </cfRule>
    <cfRule type="expression" dxfId="2142" priority="2152">
      <formula>COUNTA(C18:AG18)=0</formula>
    </cfRule>
  </conditionalFormatting>
  <conditionalFormatting sqref="N20:O20">
    <cfRule type="expression" dxfId="2141" priority="2150">
      <formula>COUNTA(C18:AG18)=0</formula>
    </cfRule>
  </conditionalFormatting>
  <conditionalFormatting sqref="P20:Q20">
    <cfRule type="expression" dxfId="2140" priority="2149">
      <formula>COUNTA(C18:AG18)=0</formula>
    </cfRule>
  </conditionalFormatting>
  <conditionalFormatting sqref="T20:U20">
    <cfRule type="expression" dxfId="2139" priority="2147">
      <formula>COUNTA(C18:AG18)=0</formula>
    </cfRule>
  </conditionalFormatting>
  <conditionalFormatting sqref="C31">
    <cfRule type="expression" dxfId="2138" priority="2124">
      <formula>C31="土"</formula>
    </cfRule>
    <cfRule type="expression" dxfId="2137" priority="2125">
      <formula>C31="日"</formula>
    </cfRule>
  </conditionalFormatting>
  <conditionalFormatting sqref="AC36:AD36">
    <cfRule type="expression" dxfId="2136" priority="2117">
      <formula>AC36="未達成"</formula>
    </cfRule>
  </conditionalFormatting>
  <conditionalFormatting sqref="S29">
    <cfRule type="expression" dxfId="2135" priority="2109">
      <formula>S29="現場閉所 実績表に切替必要"</formula>
    </cfRule>
  </conditionalFormatting>
  <conditionalFormatting sqref="S29:Z29">
    <cfRule type="expression" dxfId="2134" priority="2107">
      <formula>S29="入力確認"</formula>
    </cfRule>
    <cfRule type="expression" dxfId="2133" priority="2108">
      <formula>S29="変更手続き確認"</formula>
    </cfRule>
  </conditionalFormatting>
  <conditionalFormatting sqref="AG29">
    <cfRule type="expression" dxfId="2132" priority="2106">
      <formula>AG29="土"</formula>
    </cfRule>
  </conditionalFormatting>
  <conditionalFormatting sqref="AG29">
    <cfRule type="expression" dxfId="2131" priority="2105">
      <formula>AG29="日"</formula>
    </cfRule>
  </conditionalFormatting>
  <conditionalFormatting sqref="AG29">
    <cfRule type="expression" dxfId="2130" priority="2104">
      <formula>AG29=0</formula>
    </cfRule>
  </conditionalFormatting>
  <conditionalFormatting sqref="C33">
    <cfRule type="expression" dxfId="2129" priority="2103">
      <formula>C32="○"</formula>
    </cfRule>
  </conditionalFormatting>
  <conditionalFormatting sqref="C34">
    <cfRule type="expression" dxfId="2128" priority="2102">
      <formula>C32="○"</formula>
    </cfRule>
  </conditionalFormatting>
  <conditionalFormatting sqref="AH35">
    <cfRule type="expression" dxfId="2127" priority="2101">
      <formula>COUNTIF(C35:AG35,"○")=0</formula>
    </cfRule>
  </conditionalFormatting>
  <conditionalFormatting sqref="AH34">
    <cfRule type="expression" dxfId="2126" priority="2100">
      <formula>COUNTA(C34:AG34)=0</formula>
    </cfRule>
  </conditionalFormatting>
  <conditionalFormatting sqref="C33">
    <cfRule type="expression" dxfId="2125" priority="2098">
      <formula>$N$1="現場閉所 実績表"</formula>
    </cfRule>
    <cfRule type="expression" dxfId="2124" priority="2099">
      <formula>$N$1="現場閉所 変更表"</formula>
    </cfRule>
  </conditionalFormatting>
  <conditionalFormatting sqref="C34">
    <cfRule type="expression" dxfId="2123" priority="2096">
      <formula>$N$1="現場閉所 計画表"</formula>
    </cfRule>
    <cfRule type="expression" dxfId="2122" priority="2097">
      <formula>$N$1="現場閉所 実績表"</formula>
    </cfRule>
  </conditionalFormatting>
  <conditionalFormatting sqref="C35">
    <cfRule type="expression" dxfId="2121" priority="2087">
      <formula>$N$1="現場閉所 変更表"</formula>
    </cfRule>
    <cfRule type="expression" dxfId="2120" priority="2088">
      <formula>$N$1="現場閉所 計画表"</formula>
    </cfRule>
    <cfRule type="expression" dxfId="2119" priority="2095">
      <formula>C32="○"</formula>
    </cfRule>
  </conditionalFormatting>
  <conditionalFormatting sqref="D33:AG33">
    <cfRule type="expression" dxfId="2118" priority="2094">
      <formula>D32="○"</formula>
    </cfRule>
  </conditionalFormatting>
  <conditionalFormatting sqref="D34:AG34">
    <cfRule type="expression" dxfId="2117" priority="2093">
      <formula>D32="○"</formula>
    </cfRule>
  </conditionalFormatting>
  <conditionalFormatting sqref="D33:AG33">
    <cfRule type="expression" dxfId="2116" priority="2091">
      <formula>$N$1="現場閉所 実績表"</formula>
    </cfRule>
    <cfRule type="expression" dxfId="2115" priority="2092">
      <formula>$N$1="現場閉所 変更表"</formula>
    </cfRule>
  </conditionalFormatting>
  <conditionalFormatting sqref="D34:AG34">
    <cfRule type="expression" dxfId="2114" priority="2089">
      <formula>$N$1="現場閉所 計画表"</formula>
    </cfRule>
    <cfRule type="expression" dxfId="2113" priority="2090">
      <formula>$N$1="現場閉所 実績表"</formula>
    </cfRule>
  </conditionalFormatting>
  <conditionalFormatting sqref="D35:AG35">
    <cfRule type="expression" dxfId="2112" priority="2084">
      <formula>$N$1="現場閉所 変更表"</formula>
    </cfRule>
    <cfRule type="expression" dxfId="2111" priority="2085">
      <formula>$N$1="現場閉所 計画表"</formula>
    </cfRule>
    <cfRule type="expression" dxfId="2110" priority="2086">
      <formula>D32="○"</formula>
    </cfRule>
  </conditionalFormatting>
  <conditionalFormatting sqref="AF37">
    <cfRule type="expression" dxfId="2109" priority="2035">
      <formula>AF37="土"</formula>
    </cfRule>
  </conditionalFormatting>
  <conditionalFormatting sqref="AF37">
    <cfRule type="expression" dxfId="2108" priority="2034">
      <formula>AF37="日"</formula>
    </cfRule>
  </conditionalFormatting>
  <conditionalFormatting sqref="AE45">
    <cfRule type="expression" dxfId="2107" priority="1991">
      <formula>AE45="土"</formula>
    </cfRule>
  </conditionalFormatting>
  <conditionalFormatting sqref="AE45">
    <cfRule type="expression" dxfId="2106" priority="1990">
      <formula>AE45="日"</formula>
    </cfRule>
  </conditionalFormatting>
  <conditionalFormatting sqref="C23">
    <cfRule type="expression" dxfId="2105" priority="2206">
      <formula>C23="土"</formula>
    </cfRule>
    <cfRule type="expression" dxfId="2104" priority="2207">
      <formula>C23="日"</formula>
    </cfRule>
  </conditionalFormatting>
  <conditionalFormatting sqref="D23:AG23">
    <cfRule type="expression" dxfId="2103" priority="2204">
      <formula>D23="土"</formula>
    </cfRule>
    <cfRule type="expression" dxfId="2102" priority="2205">
      <formula>D23="日"</formula>
    </cfRule>
  </conditionalFormatting>
  <conditionalFormatting sqref="AG28:AH28">
    <cfRule type="expression" dxfId="2101" priority="2203">
      <formula>AG28&lt;0.285</formula>
    </cfRule>
  </conditionalFormatting>
  <conditionalFormatting sqref="V28:W28">
    <cfRule type="expression" dxfId="2100" priority="2192">
      <formula>COUNTA(C26:AG26)=0</formula>
    </cfRule>
    <cfRule type="expression" dxfId="2099" priority="2202">
      <formula>V28&lt;0.285</formula>
    </cfRule>
  </conditionalFormatting>
  <conditionalFormatting sqref="K28:L28">
    <cfRule type="expression" dxfId="2098" priority="2200">
      <formula>L24=0</formula>
    </cfRule>
    <cfRule type="expression" dxfId="2097" priority="2201">
      <formula>K28&lt;0.285</formula>
    </cfRule>
  </conditionalFormatting>
  <conditionalFormatting sqref="AC28:AD28">
    <cfRule type="expression" dxfId="2096" priority="2199">
      <formula>AC28="未達成"</formula>
    </cfRule>
  </conditionalFormatting>
  <conditionalFormatting sqref="R28:S28">
    <cfRule type="expression" dxfId="2095" priority="2194">
      <formula>R28="未達成"</formula>
    </cfRule>
    <cfRule type="expression" dxfId="2094" priority="2198">
      <formula>COUNTA(C26:AG26)=0</formula>
    </cfRule>
  </conditionalFormatting>
  <conditionalFormatting sqref="G28:H28">
    <cfRule type="expression" dxfId="2093" priority="2197">
      <formula>G28="未達成"</formula>
    </cfRule>
  </conditionalFormatting>
  <conditionalFormatting sqref="N28:O28">
    <cfRule type="expression" dxfId="2092" priority="2196">
      <formula>COUNTA(C26:AG26)=0</formula>
    </cfRule>
  </conditionalFormatting>
  <conditionalFormatting sqref="P28:Q28">
    <cfRule type="expression" dxfId="2091" priority="2195">
      <formula>COUNTA(C26:AG26)=0</formula>
    </cfRule>
  </conditionalFormatting>
  <conditionalFormatting sqref="T28:U28">
    <cfRule type="expression" dxfId="2090" priority="2193">
      <formula>COUNTA(C26:AG26)=0</formula>
    </cfRule>
  </conditionalFormatting>
  <conditionalFormatting sqref="D47:AG47">
    <cfRule type="expression" dxfId="2089" priority="2030">
      <formula>D47="土"</formula>
    </cfRule>
    <cfRule type="expression" dxfId="2088" priority="2031">
      <formula>D47="日"</formula>
    </cfRule>
  </conditionalFormatting>
  <conditionalFormatting sqref="G52:H52">
    <cfRule type="expression" dxfId="2087" priority="2023">
      <formula>G52="未達成"</formula>
    </cfRule>
  </conditionalFormatting>
  <conditionalFormatting sqref="C55">
    <cfRule type="expression" dxfId="2086" priority="1986">
      <formula>C55="土"</formula>
    </cfRule>
    <cfRule type="expression" dxfId="2085" priority="1987">
      <formula>C55="日"</formula>
    </cfRule>
  </conditionalFormatting>
  <conditionalFormatting sqref="D55:AG55">
    <cfRule type="expression" dxfId="2084" priority="1984">
      <formula>D55="土"</formula>
    </cfRule>
    <cfRule type="expression" dxfId="2083" priority="1985">
      <formula>D55="日"</formula>
    </cfRule>
  </conditionalFormatting>
  <conditionalFormatting sqref="AG60:AH60">
    <cfRule type="expression" dxfId="2082" priority="1983">
      <formula>AG60&lt;0.285</formula>
    </cfRule>
  </conditionalFormatting>
  <conditionalFormatting sqref="V60:W60">
    <cfRule type="expression" dxfId="2081" priority="1972">
      <formula>COUNTA(C58:AG58)=0</formula>
    </cfRule>
    <cfRule type="expression" dxfId="2080" priority="1982">
      <formula>V60&lt;0.285</formula>
    </cfRule>
  </conditionalFormatting>
  <conditionalFormatting sqref="K60:L60">
    <cfRule type="expression" dxfId="2079" priority="1980">
      <formula>L56=0</formula>
    </cfRule>
    <cfRule type="expression" dxfId="2078" priority="1981">
      <formula>K60&lt;0.285</formula>
    </cfRule>
  </conditionalFormatting>
  <conditionalFormatting sqref="AC60:AD60">
    <cfRule type="expression" dxfId="2077" priority="1979">
      <formula>AC60="未達成"</formula>
    </cfRule>
  </conditionalFormatting>
  <conditionalFormatting sqref="R60:S60">
    <cfRule type="expression" dxfId="2076" priority="1974">
      <formula>R60="未達成"</formula>
    </cfRule>
    <cfRule type="expression" dxfId="2075" priority="1978">
      <formula>COUNTA(C58:AG58)=0</formula>
    </cfRule>
  </conditionalFormatting>
  <conditionalFormatting sqref="G60:H60">
    <cfRule type="expression" dxfId="2074" priority="1977">
      <formula>G60="未達成"</formula>
    </cfRule>
  </conditionalFormatting>
  <conditionalFormatting sqref="N60:O60">
    <cfRule type="expression" dxfId="2073" priority="1976">
      <formula>COUNTA(C58:AG58)=0</formula>
    </cfRule>
  </conditionalFormatting>
  <conditionalFormatting sqref="P60:Q60">
    <cfRule type="expression" dxfId="2072" priority="1975">
      <formula>COUNTA(C58:AG58)=0</formula>
    </cfRule>
  </conditionalFormatting>
  <conditionalFormatting sqref="T60:U60">
    <cfRule type="expression" dxfId="2071" priority="1973">
      <formula>COUNTA(C58:AG58)=0</formula>
    </cfRule>
  </conditionalFormatting>
  <conditionalFormatting sqref="S21">
    <cfRule type="expression" dxfId="2070" priority="2191">
      <formula>S21="現場閉所 実績表に切替必要"</formula>
    </cfRule>
  </conditionalFormatting>
  <conditionalFormatting sqref="S21:Z21">
    <cfRule type="expression" dxfId="2069" priority="2189">
      <formula>S21="入力確認"</formula>
    </cfRule>
    <cfRule type="expression" dxfId="2068" priority="2190">
      <formula>S21="変更手続き確認"</formula>
    </cfRule>
  </conditionalFormatting>
  <conditionalFormatting sqref="AG21">
    <cfRule type="expression" dxfId="2067" priority="2188">
      <formula>AG21="土"</formula>
    </cfRule>
  </conditionalFormatting>
  <conditionalFormatting sqref="AG21">
    <cfRule type="expression" dxfId="2066" priority="2187">
      <formula>AG21="日"</formula>
    </cfRule>
  </conditionalFormatting>
  <conditionalFormatting sqref="AG21">
    <cfRule type="expression" dxfId="2065" priority="2186">
      <formula>AG21=0</formula>
    </cfRule>
  </conditionalFormatting>
  <conditionalFormatting sqref="C25">
    <cfRule type="expression" dxfId="2064" priority="2185">
      <formula>C24="○"</formula>
    </cfRule>
  </conditionalFormatting>
  <conditionalFormatting sqref="C26">
    <cfRule type="expression" dxfId="2063" priority="2184">
      <formula>C24="○"</formula>
    </cfRule>
  </conditionalFormatting>
  <conditionalFormatting sqref="AH27">
    <cfRule type="expression" dxfId="2062" priority="2183">
      <formula>COUNTIF(C27:AG27,"○")=0</formula>
    </cfRule>
  </conditionalFormatting>
  <conditionalFormatting sqref="AH26">
    <cfRule type="expression" dxfId="2061" priority="2182">
      <formula>COUNTA(C26:AG26)=0</formula>
    </cfRule>
  </conditionalFormatting>
  <conditionalFormatting sqref="C25">
    <cfRule type="expression" dxfId="2060" priority="2180">
      <formula>$N$1="現場閉所 実績表"</formula>
    </cfRule>
    <cfRule type="expression" dxfId="2059" priority="2181">
      <formula>$N$1="現場閉所 変更表"</formula>
    </cfRule>
  </conditionalFormatting>
  <conditionalFormatting sqref="C26">
    <cfRule type="expression" dxfId="2058" priority="2178">
      <formula>$N$1="現場閉所 計画表"</formula>
    </cfRule>
    <cfRule type="expression" dxfId="2057" priority="2179">
      <formula>$N$1="現場閉所 実績表"</formula>
    </cfRule>
  </conditionalFormatting>
  <conditionalFormatting sqref="C27">
    <cfRule type="expression" dxfId="2056" priority="2169">
      <formula>$N$1="現場閉所 変更表"</formula>
    </cfRule>
    <cfRule type="expression" dxfId="2055" priority="2170">
      <formula>$N$1="現場閉所 計画表"</formula>
    </cfRule>
    <cfRule type="expression" dxfId="2054" priority="2177">
      <formula>C24="○"</formula>
    </cfRule>
  </conditionalFormatting>
  <conditionalFormatting sqref="D25:AG25">
    <cfRule type="expression" dxfId="2053" priority="2176">
      <formula>D24="○"</formula>
    </cfRule>
  </conditionalFormatting>
  <conditionalFormatting sqref="D26:AG26">
    <cfRule type="expression" dxfId="2052" priority="2175">
      <formula>D24="○"</formula>
    </cfRule>
  </conditionalFormatting>
  <conditionalFormatting sqref="D25:AG25">
    <cfRule type="expression" dxfId="2051" priority="2173">
      <formula>$N$1="現場閉所 実績表"</formula>
    </cfRule>
    <cfRule type="expression" dxfId="2050" priority="2174">
      <formula>$N$1="現場閉所 変更表"</formula>
    </cfRule>
  </conditionalFormatting>
  <conditionalFormatting sqref="D26:AG26">
    <cfRule type="expression" dxfId="2049" priority="2171">
      <formula>$N$1="現場閉所 計画表"</formula>
    </cfRule>
    <cfRule type="expression" dxfId="2048" priority="2172">
      <formula>$N$1="現場閉所 実績表"</formula>
    </cfRule>
  </conditionalFormatting>
  <conditionalFormatting sqref="D27:AG27">
    <cfRule type="expression" dxfId="2047" priority="2166">
      <formula>$N$1="現場閉所 変更表"</formula>
    </cfRule>
    <cfRule type="expression" dxfId="2046" priority="2167">
      <formula>$N$1="現場閉所 計画表"</formula>
    </cfRule>
    <cfRule type="expression" dxfId="2045" priority="2168">
      <formula>D24="○"</formula>
    </cfRule>
  </conditionalFormatting>
  <conditionalFormatting sqref="AE21">
    <cfRule type="expression" dxfId="2044" priority="2165">
      <formula>AE21="土"</formula>
    </cfRule>
  </conditionalFormatting>
  <conditionalFormatting sqref="AE21">
    <cfRule type="expression" dxfId="2043" priority="2164">
      <formula>AE21="日"</formula>
    </cfRule>
  </conditionalFormatting>
  <conditionalFormatting sqref="AF21">
    <cfRule type="expression" dxfId="2042" priority="2163">
      <formula>AF21="土"</formula>
    </cfRule>
  </conditionalFormatting>
  <conditionalFormatting sqref="AF21">
    <cfRule type="expression" dxfId="2041" priority="2162">
      <formula>AF21="日"</formula>
    </cfRule>
  </conditionalFormatting>
  <conditionalFormatting sqref="AG36:AH36">
    <cfRule type="expression" dxfId="2040" priority="2121">
      <formula>AG36&lt;0.285</formula>
    </cfRule>
  </conditionalFormatting>
  <conditionalFormatting sqref="K36:L36">
    <cfRule type="expression" dxfId="2039" priority="2118">
      <formula>L32=0</formula>
    </cfRule>
    <cfRule type="expression" dxfId="2038" priority="2119">
      <formula>K36&lt;0.285</formula>
    </cfRule>
  </conditionalFormatting>
  <conditionalFormatting sqref="G36:H36">
    <cfRule type="expression" dxfId="2037" priority="2115">
      <formula>G36="未達成"</formula>
    </cfRule>
  </conditionalFormatting>
  <conditionalFormatting sqref="D31:AG31">
    <cfRule type="expression" dxfId="2036" priority="2122">
      <formula>D31="土"</formula>
    </cfRule>
    <cfRule type="expression" dxfId="2035" priority="2123">
      <formula>D31="日"</formula>
    </cfRule>
  </conditionalFormatting>
  <conditionalFormatting sqref="V36:W36">
    <cfRule type="expression" dxfId="2034" priority="2110">
      <formula>COUNTA(C34:AG34)=0</formula>
    </cfRule>
    <cfRule type="expression" dxfId="2033" priority="2120">
      <formula>V36&lt;0.285</formula>
    </cfRule>
  </conditionalFormatting>
  <conditionalFormatting sqref="R36:S36">
    <cfRule type="expression" dxfId="2032" priority="2112">
      <formula>R36="未達成"</formula>
    </cfRule>
    <cfRule type="expression" dxfId="2031" priority="2116">
      <formula>COUNTA(C34:AG34)=0</formula>
    </cfRule>
  </conditionalFormatting>
  <conditionalFormatting sqref="N36:O36">
    <cfRule type="expression" dxfId="2030" priority="2114">
      <formula>COUNTA(C34:AG34)=0</formula>
    </cfRule>
  </conditionalFormatting>
  <conditionalFormatting sqref="P36:Q36">
    <cfRule type="expression" dxfId="2029" priority="2113">
      <formula>COUNTA(C34:AG34)=0</formula>
    </cfRule>
  </conditionalFormatting>
  <conditionalFormatting sqref="T36:U36">
    <cfRule type="expression" dxfId="2028" priority="2111">
      <formula>COUNTA(C34:AG34)=0</formula>
    </cfRule>
  </conditionalFormatting>
  <conditionalFormatting sqref="AF29">
    <cfRule type="expression" dxfId="2027" priority="2081">
      <formula>AF29="土"</formula>
    </cfRule>
  </conditionalFormatting>
  <conditionalFormatting sqref="AF29">
    <cfRule type="expression" dxfId="2026" priority="2080">
      <formula>AF29="日"</formula>
    </cfRule>
  </conditionalFormatting>
  <conditionalFormatting sqref="C39">
    <cfRule type="expression" dxfId="2025" priority="2078">
      <formula>C39="土"</formula>
    </cfRule>
    <cfRule type="expression" dxfId="2024" priority="2079">
      <formula>C39="日"</formula>
    </cfRule>
  </conditionalFormatting>
  <conditionalFormatting sqref="AG44:AH44">
    <cfRule type="expression" dxfId="2023" priority="2075">
      <formula>AG44&lt;0.285</formula>
    </cfRule>
  </conditionalFormatting>
  <conditionalFormatting sqref="K44:L44">
    <cfRule type="expression" dxfId="2022" priority="2072">
      <formula>L40=0</formula>
    </cfRule>
    <cfRule type="expression" dxfId="2021" priority="2073">
      <formula>K44&lt;0.285</formula>
    </cfRule>
  </conditionalFormatting>
  <conditionalFormatting sqref="AC44:AD44">
    <cfRule type="expression" dxfId="2020" priority="2071">
      <formula>AC44="未達成"</formula>
    </cfRule>
  </conditionalFormatting>
  <conditionalFormatting sqref="G44:H44">
    <cfRule type="expression" dxfId="2019" priority="2069">
      <formula>G44="未達成"</formula>
    </cfRule>
  </conditionalFormatting>
  <conditionalFormatting sqref="V44:W44">
    <cfRule type="expression" dxfId="2018" priority="2064">
      <formula>COUNTA(C42:AG42)=0</formula>
    </cfRule>
    <cfRule type="expression" dxfId="2017" priority="2074">
      <formula>V44&lt;0.285</formula>
    </cfRule>
  </conditionalFormatting>
  <conditionalFormatting sqref="R44:S44">
    <cfRule type="expression" dxfId="2016" priority="2066">
      <formula>R44="未達成"</formula>
    </cfRule>
    <cfRule type="expression" dxfId="2015" priority="2070">
      <formula>COUNTA(C42:AG42)=0</formula>
    </cfRule>
  </conditionalFormatting>
  <conditionalFormatting sqref="N44:O44">
    <cfRule type="expression" dxfId="2014" priority="2068">
      <formula>COUNTA(C42:AG42)=0</formula>
    </cfRule>
  </conditionalFormatting>
  <conditionalFormatting sqref="P44:Q44">
    <cfRule type="expression" dxfId="2013" priority="2067">
      <formula>COUNTA(C42:AG42)=0</formula>
    </cfRule>
  </conditionalFormatting>
  <conditionalFormatting sqref="T44:U44">
    <cfRule type="expression" dxfId="2012" priority="2065">
      <formula>COUNTA(C42:AG42)=0</formula>
    </cfRule>
  </conditionalFormatting>
  <conditionalFormatting sqref="S37">
    <cfRule type="expression" dxfId="2011" priority="2063">
      <formula>S37="現場閉所 実績表に切替必要"</formula>
    </cfRule>
  </conditionalFormatting>
  <conditionalFormatting sqref="S37:Z37">
    <cfRule type="expression" dxfId="2010" priority="2061">
      <formula>S37="入力確認"</formula>
    </cfRule>
    <cfRule type="expression" dxfId="2009" priority="2062">
      <formula>S37="変更手続き確認"</formula>
    </cfRule>
  </conditionalFormatting>
  <conditionalFormatting sqref="AG37">
    <cfRule type="expression" dxfId="2008" priority="2060">
      <formula>AG37="土"</formula>
    </cfRule>
  </conditionalFormatting>
  <conditionalFormatting sqref="AG37">
    <cfRule type="expression" dxfId="2007" priority="2059">
      <formula>AG37="日"</formula>
    </cfRule>
  </conditionalFormatting>
  <conditionalFormatting sqref="AG37">
    <cfRule type="expression" dxfId="2006" priority="2058">
      <formula>AG37=0</formula>
    </cfRule>
  </conditionalFormatting>
  <conditionalFormatting sqref="C41">
    <cfRule type="expression" dxfId="2005" priority="2057">
      <formula>C40="○"</formula>
    </cfRule>
  </conditionalFormatting>
  <conditionalFormatting sqref="C42">
    <cfRule type="expression" dxfId="2004" priority="2056">
      <formula>C40="○"</formula>
    </cfRule>
  </conditionalFormatting>
  <conditionalFormatting sqref="AH43">
    <cfRule type="expression" dxfId="2003" priority="2055">
      <formula>COUNTIF(C43:AG43,"○")=0</formula>
    </cfRule>
  </conditionalFormatting>
  <conditionalFormatting sqref="AH42">
    <cfRule type="expression" dxfId="2002" priority="2054">
      <formula>COUNTA(C42:AG42)=0</formula>
    </cfRule>
  </conditionalFormatting>
  <conditionalFormatting sqref="C41">
    <cfRule type="expression" dxfId="2001" priority="2052">
      <formula>$N$1="現場閉所 実績表"</formula>
    </cfRule>
    <cfRule type="expression" dxfId="2000" priority="2053">
      <formula>$N$1="現場閉所 変更表"</formula>
    </cfRule>
  </conditionalFormatting>
  <conditionalFormatting sqref="C42">
    <cfRule type="expression" dxfId="1999" priority="2050">
      <formula>$N$1="現場閉所 計画表"</formula>
    </cfRule>
    <cfRule type="expression" dxfId="1998" priority="2051">
      <formula>$N$1="現場閉所 実績表"</formula>
    </cfRule>
  </conditionalFormatting>
  <conditionalFormatting sqref="C43">
    <cfRule type="expression" dxfId="1997" priority="2041">
      <formula>$N$1="現場閉所 変更表"</formula>
    </cfRule>
    <cfRule type="expression" dxfId="1996" priority="2042">
      <formula>$N$1="現場閉所 計画表"</formula>
    </cfRule>
    <cfRule type="expression" dxfId="1995" priority="2049">
      <formula>C40="○"</formula>
    </cfRule>
  </conditionalFormatting>
  <conditionalFormatting sqref="D41:H41 X41:AG41">
    <cfRule type="expression" dxfId="1994" priority="2045">
      <formula>$N$1="現場閉所 実績表"</formula>
    </cfRule>
    <cfRule type="expression" dxfId="1993" priority="2046">
      <formula>$N$1="現場閉所 変更表"</formula>
    </cfRule>
  </conditionalFormatting>
  <conditionalFormatting sqref="D42:H42 X42:AG42">
    <cfRule type="expression" dxfId="1992" priority="2043">
      <formula>$N$1="現場閉所 計画表"</formula>
    </cfRule>
    <cfRule type="expression" dxfId="1991" priority="2044">
      <formula>$N$1="現場閉所 実績表"</formula>
    </cfRule>
  </conditionalFormatting>
  <conditionalFormatting sqref="D43:H43 X43:AG43">
    <cfRule type="expression" dxfId="1990" priority="2038">
      <formula>$N$1="現場閉所 変更表"</formula>
    </cfRule>
    <cfRule type="expression" dxfId="1989" priority="2039">
      <formula>$N$1="現場閉所 計画表"</formula>
    </cfRule>
    <cfRule type="expression" dxfId="1988" priority="2040">
      <formula>D40="○"</formula>
    </cfRule>
  </conditionalFormatting>
  <conditionalFormatting sqref="AE37">
    <cfRule type="expression" dxfId="1987" priority="2037">
      <formula>AE37="土"</formula>
    </cfRule>
  </conditionalFormatting>
  <conditionalFormatting sqref="AE37">
    <cfRule type="expression" dxfId="1986" priority="2036">
      <formula>AE37="日"</formula>
    </cfRule>
  </conditionalFormatting>
  <conditionalFormatting sqref="C47">
    <cfRule type="expression" dxfId="1985" priority="2032">
      <formula>C47="土"</formula>
    </cfRule>
    <cfRule type="expression" dxfId="1984" priority="2033">
      <formula>C47="日"</formula>
    </cfRule>
  </conditionalFormatting>
  <conditionalFormatting sqref="AG52:AH52">
    <cfRule type="expression" dxfId="1983" priority="2029">
      <formula>AG52&lt;0.285</formula>
    </cfRule>
  </conditionalFormatting>
  <conditionalFormatting sqref="K52:L52">
    <cfRule type="expression" dxfId="1982" priority="2026">
      <formula>L48=0</formula>
    </cfRule>
    <cfRule type="expression" dxfId="1981" priority="2027">
      <formula>K52&lt;0.285</formula>
    </cfRule>
  </conditionalFormatting>
  <conditionalFormatting sqref="AC52:AD52">
    <cfRule type="expression" dxfId="1980" priority="2025">
      <formula>AC52="未達成"</formula>
    </cfRule>
  </conditionalFormatting>
  <conditionalFormatting sqref="V52:W52">
    <cfRule type="expression" dxfId="1979" priority="2018">
      <formula>COUNTA(C50:AG50)=0</formula>
    </cfRule>
    <cfRule type="expression" dxfId="1978" priority="2028">
      <formula>V52&lt;0.285</formula>
    </cfRule>
  </conditionalFormatting>
  <conditionalFormatting sqref="R52:S52">
    <cfRule type="expression" dxfId="1977" priority="2020">
      <formula>R52="未達成"</formula>
    </cfRule>
    <cfRule type="expression" dxfId="1976" priority="2024">
      <formula>COUNTA(C50:AG50)=0</formula>
    </cfRule>
  </conditionalFormatting>
  <conditionalFormatting sqref="N52:O52">
    <cfRule type="expression" dxfId="1975" priority="2022">
      <formula>COUNTA(C50:AG50)=0</formula>
    </cfRule>
  </conditionalFormatting>
  <conditionalFormatting sqref="P52:Q52">
    <cfRule type="expression" dxfId="1974" priority="2021">
      <formula>COUNTA(C50:AG50)=0</formula>
    </cfRule>
  </conditionalFormatting>
  <conditionalFormatting sqref="T52:U52">
    <cfRule type="expression" dxfId="1973" priority="2019">
      <formula>COUNTA(C50:AG50)=0</formula>
    </cfRule>
  </conditionalFormatting>
  <conditionalFormatting sqref="S45">
    <cfRule type="expression" dxfId="1972" priority="2017">
      <formula>S45="現場閉所 実績表に切替必要"</formula>
    </cfRule>
  </conditionalFormatting>
  <conditionalFormatting sqref="S45:Z45">
    <cfRule type="expression" dxfId="1971" priority="2015">
      <formula>S45="入力確認"</formula>
    </cfRule>
    <cfRule type="expression" dxfId="1970" priority="2016">
      <formula>S45="変更手続き確認"</formula>
    </cfRule>
  </conditionalFormatting>
  <conditionalFormatting sqref="AG45">
    <cfRule type="expression" dxfId="1969" priority="2014">
      <formula>AG45="土"</formula>
    </cfRule>
  </conditionalFormatting>
  <conditionalFormatting sqref="AG45">
    <cfRule type="expression" dxfId="1968" priority="2013">
      <formula>AG45="日"</formula>
    </cfRule>
  </conditionalFormatting>
  <conditionalFormatting sqref="AG45">
    <cfRule type="expression" dxfId="1967" priority="2012">
      <formula>AG45=0</formula>
    </cfRule>
  </conditionalFormatting>
  <conditionalFormatting sqref="C49">
    <cfRule type="expression" dxfId="1966" priority="2011">
      <formula>C48="○"</formula>
    </cfRule>
  </conditionalFormatting>
  <conditionalFormatting sqref="C50">
    <cfRule type="expression" dxfId="1965" priority="2010">
      <formula>C48="○"</formula>
    </cfRule>
  </conditionalFormatting>
  <conditionalFormatting sqref="AH51">
    <cfRule type="expression" dxfId="1964" priority="2009">
      <formula>COUNTIF(C51:AG51,"○")=0</formula>
    </cfRule>
  </conditionalFormatting>
  <conditionalFormatting sqref="AH50">
    <cfRule type="expression" dxfId="1963" priority="2008">
      <formula>COUNTA(C50:AG50)=0</formula>
    </cfRule>
  </conditionalFormatting>
  <conditionalFormatting sqref="C49">
    <cfRule type="expression" dxfId="1962" priority="2006">
      <formula>$N$1="現場閉所 実績表"</formula>
    </cfRule>
    <cfRule type="expression" dxfId="1961" priority="2007">
      <formula>$N$1="現場閉所 変更表"</formula>
    </cfRule>
  </conditionalFormatting>
  <conditionalFormatting sqref="C50">
    <cfRule type="expression" dxfId="1960" priority="2004">
      <formula>$N$1="現場閉所 計画表"</formula>
    </cfRule>
    <cfRule type="expression" dxfId="1959" priority="2005">
      <formula>$N$1="現場閉所 実績表"</formula>
    </cfRule>
  </conditionalFormatting>
  <conditionalFormatting sqref="C51">
    <cfRule type="expression" dxfId="1958" priority="1995">
      <formula>$N$1="現場閉所 変更表"</formula>
    </cfRule>
    <cfRule type="expression" dxfId="1957" priority="1996">
      <formula>$N$1="現場閉所 計画表"</formula>
    </cfRule>
    <cfRule type="expression" dxfId="1956" priority="2003">
      <formula>C48="○"</formula>
    </cfRule>
  </conditionalFormatting>
  <conditionalFormatting sqref="D49:AG49">
    <cfRule type="expression" dxfId="1955" priority="2002">
      <formula>D48="○"</formula>
    </cfRule>
  </conditionalFormatting>
  <conditionalFormatting sqref="D50:AG50">
    <cfRule type="expression" dxfId="1954" priority="2001">
      <formula>D48="○"</formula>
    </cfRule>
  </conditionalFormatting>
  <conditionalFormatting sqref="D49:AG49">
    <cfRule type="expression" dxfId="1953" priority="1999">
      <formula>$N$1="現場閉所 実績表"</formula>
    </cfRule>
    <cfRule type="expression" dxfId="1952" priority="2000">
      <formula>$N$1="現場閉所 変更表"</formula>
    </cfRule>
  </conditionalFormatting>
  <conditionalFormatting sqref="D50:AG50">
    <cfRule type="expression" dxfId="1951" priority="1997">
      <formula>$N$1="現場閉所 計画表"</formula>
    </cfRule>
    <cfRule type="expression" dxfId="1950" priority="1998">
      <formula>$N$1="現場閉所 実績表"</formula>
    </cfRule>
  </conditionalFormatting>
  <conditionalFormatting sqref="D51:AG51">
    <cfRule type="expression" dxfId="1949" priority="1992">
      <formula>$N$1="現場閉所 変更表"</formula>
    </cfRule>
    <cfRule type="expression" dxfId="1948" priority="1993">
      <formula>$N$1="現場閉所 計画表"</formula>
    </cfRule>
    <cfRule type="expression" dxfId="1947" priority="1994">
      <formula>D48="○"</formula>
    </cfRule>
  </conditionalFormatting>
  <conditionalFormatting sqref="AF45">
    <cfRule type="expression" dxfId="1946" priority="1989">
      <formula>AF45="土"</formula>
    </cfRule>
  </conditionalFormatting>
  <conditionalFormatting sqref="AF45">
    <cfRule type="expression" dxfId="1945" priority="1988">
      <formula>AF45="日"</formula>
    </cfRule>
  </conditionalFormatting>
  <conditionalFormatting sqref="S53">
    <cfRule type="expression" dxfId="1944" priority="1971">
      <formula>S53="現場閉所 実績表に切替必要"</formula>
    </cfRule>
  </conditionalFormatting>
  <conditionalFormatting sqref="S53:Z53">
    <cfRule type="expression" dxfId="1943" priority="1969">
      <formula>S53="入力確認"</formula>
    </cfRule>
    <cfRule type="expression" dxfId="1942" priority="1970">
      <formula>S53="変更手続き確認"</formula>
    </cfRule>
  </conditionalFormatting>
  <conditionalFormatting sqref="AG53">
    <cfRule type="expression" dxfId="1941" priority="1968">
      <formula>AG53="土"</formula>
    </cfRule>
  </conditionalFormatting>
  <conditionalFormatting sqref="AG53">
    <cfRule type="expression" dxfId="1940" priority="1967">
      <formula>AG53="日"</formula>
    </cfRule>
  </conditionalFormatting>
  <conditionalFormatting sqref="AG53">
    <cfRule type="expression" dxfId="1939" priority="1966">
      <formula>AG53=0</formula>
    </cfRule>
  </conditionalFormatting>
  <conditionalFormatting sqref="C57">
    <cfRule type="expression" dxfId="1938" priority="1965">
      <formula>C56="○"</formula>
    </cfRule>
  </conditionalFormatting>
  <conditionalFormatting sqref="C58">
    <cfRule type="expression" dxfId="1937" priority="1964">
      <formula>C56="○"</formula>
    </cfRule>
  </conditionalFormatting>
  <conditionalFormatting sqref="AH59">
    <cfRule type="expression" dxfId="1936" priority="1963">
      <formula>COUNTIF(C59:AG59,"○")=0</formula>
    </cfRule>
  </conditionalFormatting>
  <conditionalFormatting sqref="AH58">
    <cfRule type="expression" dxfId="1935" priority="1962">
      <formula>COUNTA(C58:AG58)=0</formula>
    </cfRule>
  </conditionalFormatting>
  <conditionalFormatting sqref="C57">
    <cfRule type="expression" dxfId="1934" priority="1960">
      <formula>$N$1="現場閉所 実績表"</formula>
    </cfRule>
    <cfRule type="expression" dxfId="1933" priority="1961">
      <formula>$N$1="現場閉所 変更表"</formula>
    </cfRule>
  </conditionalFormatting>
  <conditionalFormatting sqref="C58">
    <cfRule type="expression" dxfId="1932" priority="1958">
      <formula>$N$1="現場閉所 計画表"</formula>
    </cfRule>
    <cfRule type="expression" dxfId="1931" priority="1959">
      <formula>$N$1="現場閉所 実績表"</formula>
    </cfRule>
  </conditionalFormatting>
  <conditionalFormatting sqref="C59">
    <cfRule type="expression" dxfId="1930" priority="1949">
      <formula>$N$1="現場閉所 変更表"</formula>
    </cfRule>
    <cfRule type="expression" dxfId="1929" priority="1950">
      <formula>$N$1="現場閉所 計画表"</formula>
    </cfRule>
    <cfRule type="expression" dxfId="1928" priority="1957">
      <formula>C56="○"</formula>
    </cfRule>
  </conditionalFormatting>
  <conditionalFormatting sqref="D57:AG57">
    <cfRule type="expression" dxfId="1927" priority="1956">
      <formula>D56="○"</formula>
    </cfRule>
  </conditionalFormatting>
  <conditionalFormatting sqref="D58:AG58">
    <cfRule type="expression" dxfId="1926" priority="1955">
      <formula>D56="○"</formula>
    </cfRule>
  </conditionalFormatting>
  <conditionalFormatting sqref="D57:AG57">
    <cfRule type="expression" dxfId="1925" priority="1953">
      <formula>$N$1="現場閉所 実績表"</formula>
    </cfRule>
    <cfRule type="expression" dxfId="1924" priority="1954">
      <formula>$N$1="現場閉所 変更表"</formula>
    </cfRule>
  </conditionalFormatting>
  <conditionalFormatting sqref="D58:AG58">
    <cfRule type="expression" dxfId="1923" priority="1951">
      <formula>$N$1="現場閉所 計画表"</formula>
    </cfRule>
    <cfRule type="expression" dxfId="1922" priority="1952">
      <formula>$N$1="現場閉所 実績表"</formula>
    </cfRule>
  </conditionalFormatting>
  <conditionalFormatting sqref="D59:AG59">
    <cfRule type="expression" dxfId="1921" priority="1946">
      <formula>$N$1="現場閉所 変更表"</formula>
    </cfRule>
    <cfRule type="expression" dxfId="1920" priority="1947">
      <formula>$N$1="現場閉所 計画表"</formula>
    </cfRule>
    <cfRule type="expression" dxfId="1919" priority="1948">
      <formula>D56="○"</formula>
    </cfRule>
  </conditionalFormatting>
  <conditionalFormatting sqref="AE53">
    <cfRule type="expression" dxfId="1918" priority="1945">
      <formula>AE53="土"</formula>
    </cfRule>
  </conditionalFormatting>
  <conditionalFormatting sqref="AE53">
    <cfRule type="expression" dxfId="1917" priority="1944">
      <formula>AE53="日"</formula>
    </cfRule>
  </conditionalFormatting>
  <conditionalFormatting sqref="AF53">
    <cfRule type="expression" dxfId="1916" priority="1943">
      <formula>AF53="土"</formula>
    </cfRule>
  </conditionalFormatting>
  <conditionalFormatting sqref="AF53">
    <cfRule type="expression" dxfId="1915" priority="1942">
      <formula>AF53="日"</formula>
    </cfRule>
  </conditionalFormatting>
  <conditionalFormatting sqref="C63">
    <cfRule type="expression" dxfId="1914" priority="1940">
      <formula>C63="土"</formula>
    </cfRule>
    <cfRule type="expression" dxfId="1913" priority="1941">
      <formula>C63="日"</formula>
    </cfRule>
  </conditionalFormatting>
  <conditionalFormatting sqref="AG68:AH68">
    <cfRule type="expression" dxfId="1912" priority="1937">
      <formula>AG68&lt;0.285</formula>
    </cfRule>
  </conditionalFormatting>
  <conditionalFormatting sqref="K68:L68">
    <cfRule type="expression" dxfId="1911" priority="1934">
      <formula>L64=0</formula>
    </cfRule>
    <cfRule type="expression" dxfId="1910" priority="1935">
      <formula>K68&lt;0.285</formula>
    </cfRule>
  </conditionalFormatting>
  <conditionalFormatting sqref="AC68:AD68">
    <cfRule type="expression" dxfId="1909" priority="1933">
      <formula>AC68="未達成"</formula>
    </cfRule>
  </conditionalFormatting>
  <conditionalFormatting sqref="G68:H68">
    <cfRule type="expression" dxfId="1908" priority="1931">
      <formula>G68="未達成"</formula>
    </cfRule>
  </conditionalFormatting>
  <conditionalFormatting sqref="D63:AG63">
    <cfRule type="expression" dxfId="1907" priority="1938">
      <formula>D63="土"</formula>
    </cfRule>
    <cfRule type="expression" dxfId="1906" priority="1939">
      <formula>D63="日"</formula>
    </cfRule>
  </conditionalFormatting>
  <conditionalFormatting sqref="V68:W68">
    <cfRule type="expression" dxfId="1905" priority="1926">
      <formula>COUNTA(C66:AG66)=0</formula>
    </cfRule>
    <cfRule type="expression" dxfId="1904" priority="1936">
      <formula>V68&lt;0.285</formula>
    </cfRule>
  </conditionalFormatting>
  <conditionalFormatting sqref="R68:S68">
    <cfRule type="expression" dxfId="1903" priority="1928">
      <formula>R68="未達成"</formula>
    </cfRule>
    <cfRule type="expression" dxfId="1902" priority="1932">
      <formula>COUNTA(C66:AG66)=0</formula>
    </cfRule>
  </conditionalFormatting>
  <conditionalFormatting sqref="N68:O68">
    <cfRule type="expression" dxfId="1901" priority="1930">
      <formula>COUNTA(C66:AG66)=0</formula>
    </cfRule>
  </conditionalFormatting>
  <conditionalFormatting sqref="P68:Q68">
    <cfRule type="expression" dxfId="1900" priority="1929">
      <formula>COUNTA(C66:AG66)=0</formula>
    </cfRule>
  </conditionalFormatting>
  <conditionalFormatting sqref="T68:U68">
    <cfRule type="expression" dxfId="1899" priority="1927">
      <formula>COUNTA(C66:AG66)=0</formula>
    </cfRule>
  </conditionalFormatting>
  <conditionalFormatting sqref="S61">
    <cfRule type="expression" dxfId="1898" priority="1925">
      <formula>S61="現場閉所 実績表に切替必要"</formula>
    </cfRule>
  </conditionalFormatting>
  <conditionalFormatting sqref="S61:Z61">
    <cfRule type="expression" dxfId="1897" priority="1923">
      <formula>S61="入力確認"</formula>
    </cfRule>
    <cfRule type="expression" dxfId="1896" priority="1924">
      <formula>S61="変更手続き確認"</formula>
    </cfRule>
  </conditionalFormatting>
  <conditionalFormatting sqref="AG61">
    <cfRule type="expression" dxfId="1895" priority="1922">
      <formula>AG61="土"</formula>
    </cfRule>
  </conditionalFormatting>
  <conditionalFormatting sqref="AG61">
    <cfRule type="expression" dxfId="1894" priority="1921">
      <formula>AG61="日"</formula>
    </cfRule>
  </conditionalFormatting>
  <conditionalFormatting sqref="AG61">
    <cfRule type="expression" dxfId="1893" priority="1920">
      <formula>AG61=0</formula>
    </cfRule>
  </conditionalFormatting>
  <conditionalFormatting sqref="C65">
    <cfRule type="expression" dxfId="1892" priority="1919">
      <formula>C64="○"</formula>
    </cfRule>
  </conditionalFormatting>
  <conditionalFormatting sqref="C66">
    <cfRule type="expression" dxfId="1891" priority="1918">
      <formula>C64="○"</formula>
    </cfRule>
  </conditionalFormatting>
  <conditionalFormatting sqref="AH67">
    <cfRule type="expression" dxfId="1890" priority="1917">
      <formula>COUNTIF(C67:AG67,"○")=0</formula>
    </cfRule>
  </conditionalFormatting>
  <conditionalFormatting sqref="AH66">
    <cfRule type="expression" dxfId="1889" priority="1916">
      <formula>COUNTA(C66:AG66)=0</formula>
    </cfRule>
  </conditionalFormatting>
  <conditionalFormatting sqref="C65">
    <cfRule type="expression" dxfId="1888" priority="1914">
      <formula>$N$1="現場閉所 実績表"</formula>
    </cfRule>
    <cfRule type="expression" dxfId="1887" priority="1915">
      <formula>$N$1="現場閉所 変更表"</formula>
    </cfRule>
  </conditionalFormatting>
  <conditionalFormatting sqref="C66">
    <cfRule type="expression" dxfId="1886" priority="1912">
      <formula>$N$1="現場閉所 計画表"</formula>
    </cfRule>
    <cfRule type="expression" dxfId="1885" priority="1913">
      <formula>$N$1="現場閉所 実績表"</formula>
    </cfRule>
  </conditionalFormatting>
  <conditionalFormatting sqref="C67">
    <cfRule type="expression" dxfId="1884" priority="1903">
      <formula>$N$1="現場閉所 変更表"</formula>
    </cfRule>
    <cfRule type="expression" dxfId="1883" priority="1904">
      <formula>$N$1="現場閉所 計画表"</formula>
    </cfRule>
    <cfRule type="expression" dxfId="1882" priority="1911">
      <formula>C64="○"</formula>
    </cfRule>
  </conditionalFormatting>
  <conditionalFormatting sqref="D65:AG65">
    <cfRule type="expression" dxfId="1881" priority="1910">
      <formula>D64="○"</formula>
    </cfRule>
  </conditionalFormatting>
  <conditionalFormatting sqref="D66:AG66">
    <cfRule type="expression" dxfId="1880" priority="1909">
      <formula>D64="○"</formula>
    </cfRule>
  </conditionalFormatting>
  <conditionalFormatting sqref="D65:AG65">
    <cfRule type="expression" dxfId="1879" priority="1907">
      <formula>$N$1="現場閉所 実績表"</formula>
    </cfRule>
    <cfRule type="expression" dxfId="1878" priority="1908">
      <formula>$N$1="現場閉所 変更表"</formula>
    </cfRule>
  </conditionalFormatting>
  <conditionalFormatting sqref="D66:AG66">
    <cfRule type="expression" dxfId="1877" priority="1905">
      <formula>$N$1="現場閉所 計画表"</formula>
    </cfRule>
    <cfRule type="expression" dxfId="1876" priority="1906">
      <formula>$N$1="現場閉所 実績表"</formula>
    </cfRule>
  </conditionalFormatting>
  <conditionalFormatting sqref="D67:AG67">
    <cfRule type="expression" dxfId="1875" priority="1900">
      <formula>$N$1="現場閉所 変更表"</formula>
    </cfRule>
    <cfRule type="expression" dxfId="1874" priority="1901">
      <formula>$N$1="現場閉所 計画表"</formula>
    </cfRule>
    <cfRule type="expression" dxfId="1873" priority="1902">
      <formula>D64="○"</formula>
    </cfRule>
  </conditionalFormatting>
  <conditionalFormatting sqref="AE61">
    <cfRule type="expression" dxfId="1872" priority="1899">
      <formula>AE61="土"</formula>
    </cfRule>
  </conditionalFormatting>
  <conditionalFormatting sqref="AE61">
    <cfRule type="expression" dxfId="1871" priority="1898">
      <formula>AE61="日"</formula>
    </cfRule>
  </conditionalFormatting>
  <conditionalFormatting sqref="AF61">
    <cfRule type="expression" dxfId="1870" priority="1897">
      <formula>AF61="土"</formula>
    </cfRule>
  </conditionalFormatting>
  <conditionalFormatting sqref="AF61">
    <cfRule type="expression" dxfId="1869" priority="1896">
      <formula>AF61="日"</formula>
    </cfRule>
  </conditionalFormatting>
  <conditionalFormatting sqref="C71">
    <cfRule type="expression" dxfId="1868" priority="1894">
      <formula>C71="土"</formula>
    </cfRule>
    <cfRule type="expression" dxfId="1867" priority="1895">
      <formula>C71="日"</formula>
    </cfRule>
  </conditionalFormatting>
  <conditionalFormatting sqref="AG76:AH76">
    <cfRule type="expression" dxfId="1866" priority="1891">
      <formula>AG76&lt;0.285</formula>
    </cfRule>
  </conditionalFormatting>
  <conditionalFormatting sqref="K76:L76">
    <cfRule type="expression" dxfId="1865" priority="1888">
      <formula>L72=0</formula>
    </cfRule>
    <cfRule type="expression" dxfId="1864" priority="1889">
      <formula>K76&lt;0.285</formula>
    </cfRule>
  </conditionalFormatting>
  <conditionalFormatting sqref="AC76:AD76">
    <cfRule type="expression" dxfId="1863" priority="1887">
      <formula>AC76="未達成"</formula>
    </cfRule>
  </conditionalFormatting>
  <conditionalFormatting sqref="G76:H76">
    <cfRule type="expression" dxfId="1862" priority="1885">
      <formula>G76="未達成"</formula>
    </cfRule>
  </conditionalFormatting>
  <conditionalFormatting sqref="D71:AG71">
    <cfRule type="expression" dxfId="1861" priority="1892">
      <formula>D71="土"</formula>
    </cfRule>
    <cfRule type="expression" dxfId="1860" priority="1893">
      <formula>D71="日"</formula>
    </cfRule>
  </conditionalFormatting>
  <conditionalFormatting sqref="V76:W76">
    <cfRule type="expression" dxfId="1859" priority="1880">
      <formula>COUNTA(C74:AG74)=0</formula>
    </cfRule>
    <cfRule type="expression" dxfId="1858" priority="1890">
      <formula>V76&lt;0.285</formula>
    </cfRule>
  </conditionalFormatting>
  <conditionalFormatting sqref="R76:S76">
    <cfRule type="expression" dxfId="1857" priority="1882">
      <formula>R76="未達成"</formula>
    </cfRule>
    <cfRule type="expression" dxfId="1856" priority="1886">
      <formula>COUNTA(C74:AG74)=0</formula>
    </cfRule>
  </conditionalFormatting>
  <conditionalFormatting sqref="N76:O76">
    <cfRule type="expression" dxfId="1855" priority="1884">
      <formula>COUNTA(C74:AG74)=0</formula>
    </cfRule>
  </conditionalFormatting>
  <conditionalFormatting sqref="P76:Q76">
    <cfRule type="expression" dxfId="1854" priority="1883">
      <formula>COUNTA(C74:AG74)=0</formula>
    </cfRule>
  </conditionalFormatting>
  <conditionalFormatting sqref="T76:U76">
    <cfRule type="expression" dxfId="1853" priority="1881">
      <formula>COUNTA(C74:AG74)=0</formula>
    </cfRule>
  </conditionalFormatting>
  <conditionalFormatting sqref="S69">
    <cfRule type="expression" dxfId="1852" priority="1879">
      <formula>S69="現場閉所 実績表に切替必要"</formula>
    </cfRule>
  </conditionalFormatting>
  <conditionalFormatting sqref="S69:Z69">
    <cfRule type="expression" dxfId="1851" priority="1877">
      <formula>S69="入力確認"</formula>
    </cfRule>
    <cfRule type="expression" dxfId="1850" priority="1878">
      <formula>S69="変更手続き確認"</formula>
    </cfRule>
  </conditionalFormatting>
  <conditionalFormatting sqref="AG69">
    <cfRule type="expression" dxfId="1849" priority="1876">
      <formula>AG69="土"</formula>
    </cfRule>
  </conditionalFormatting>
  <conditionalFormatting sqref="AG69">
    <cfRule type="expression" dxfId="1848" priority="1875">
      <formula>AG69="日"</formula>
    </cfRule>
  </conditionalFormatting>
  <conditionalFormatting sqref="AG69">
    <cfRule type="expression" dxfId="1847" priority="1874">
      <formula>AG69=0</formula>
    </cfRule>
  </conditionalFormatting>
  <conditionalFormatting sqref="C73">
    <cfRule type="expression" dxfId="1846" priority="1873">
      <formula>C72="○"</formula>
    </cfRule>
  </conditionalFormatting>
  <conditionalFormatting sqref="C74">
    <cfRule type="expression" dxfId="1845" priority="1872">
      <formula>C72="○"</formula>
    </cfRule>
  </conditionalFormatting>
  <conditionalFormatting sqref="AH75">
    <cfRule type="expression" dxfId="1844" priority="1871">
      <formula>COUNTIF(C75:AG75,"○")=0</formula>
    </cfRule>
  </conditionalFormatting>
  <conditionalFormatting sqref="AH74">
    <cfRule type="expression" dxfId="1843" priority="1870">
      <formula>COUNTA(C74:AG74)=0</formula>
    </cfRule>
  </conditionalFormatting>
  <conditionalFormatting sqref="C73">
    <cfRule type="expression" dxfId="1842" priority="1868">
      <formula>$N$1="現場閉所 実績表"</formula>
    </cfRule>
    <cfRule type="expression" dxfId="1841" priority="1869">
      <formula>$N$1="現場閉所 変更表"</formula>
    </cfRule>
  </conditionalFormatting>
  <conditionalFormatting sqref="C74">
    <cfRule type="expression" dxfId="1840" priority="1866">
      <formula>$N$1="現場閉所 計画表"</formula>
    </cfRule>
    <cfRule type="expression" dxfId="1839" priority="1867">
      <formula>$N$1="現場閉所 実績表"</formula>
    </cfRule>
  </conditionalFormatting>
  <conditionalFormatting sqref="C75">
    <cfRule type="expression" dxfId="1838" priority="1857">
      <formula>$N$1="現場閉所 変更表"</formula>
    </cfRule>
    <cfRule type="expression" dxfId="1837" priority="1858">
      <formula>$N$1="現場閉所 計画表"</formula>
    </cfRule>
    <cfRule type="expression" dxfId="1836" priority="1865">
      <formula>C72="○"</formula>
    </cfRule>
  </conditionalFormatting>
  <conditionalFormatting sqref="D73:AG73">
    <cfRule type="expression" dxfId="1835" priority="1864">
      <formula>D72="○"</formula>
    </cfRule>
  </conditionalFormatting>
  <conditionalFormatting sqref="D74:AG74">
    <cfRule type="expression" dxfId="1834" priority="1863">
      <formula>D72="○"</formula>
    </cfRule>
  </conditionalFormatting>
  <conditionalFormatting sqref="D73:AG73">
    <cfRule type="expression" dxfId="1833" priority="1861">
      <formula>$N$1="現場閉所 実績表"</formula>
    </cfRule>
    <cfRule type="expression" dxfId="1832" priority="1862">
      <formula>$N$1="現場閉所 変更表"</formula>
    </cfRule>
  </conditionalFormatting>
  <conditionalFormatting sqref="D74:AG74">
    <cfRule type="expression" dxfId="1831" priority="1859">
      <formula>$N$1="現場閉所 計画表"</formula>
    </cfRule>
    <cfRule type="expression" dxfId="1830" priority="1860">
      <formula>$N$1="現場閉所 実績表"</formula>
    </cfRule>
  </conditionalFormatting>
  <conditionalFormatting sqref="D75:AG75">
    <cfRule type="expression" dxfId="1829" priority="1854">
      <formula>$N$1="現場閉所 変更表"</formula>
    </cfRule>
    <cfRule type="expression" dxfId="1828" priority="1855">
      <formula>$N$1="現場閉所 計画表"</formula>
    </cfRule>
    <cfRule type="expression" dxfId="1827" priority="1856">
      <formula>D72="○"</formula>
    </cfRule>
  </conditionalFormatting>
  <conditionalFormatting sqref="AE69">
    <cfRule type="expression" dxfId="1826" priority="1853">
      <formula>AE69="土"</formula>
    </cfRule>
  </conditionalFormatting>
  <conditionalFormatting sqref="AE69">
    <cfRule type="expression" dxfId="1825" priority="1852">
      <formula>AE69="日"</formula>
    </cfRule>
  </conditionalFormatting>
  <conditionalFormatting sqref="AF69">
    <cfRule type="expression" dxfId="1824" priority="1851">
      <formula>AF69="土"</formula>
    </cfRule>
  </conditionalFormatting>
  <conditionalFormatting sqref="AF69">
    <cfRule type="expression" dxfId="1823" priority="1850">
      <formula>AF69="日"</formula>
    </cfRule>
  </conditionalFormatting>
  <conditionalFormatting sqref="C79">
    <cfRule type="expression" dxfId="1822" priority="1848">
      <formula>C79="土"</formula>
    </cfRule>
    <cfRule type="expression" dxfId="1821" priority="1849">
      <formula>C79="日"</formula>
    </cfRule>
  </conditionalFormatting>
  <conditionalFormatting sqref="AG84:AH84">
    <cfRule type="expression" dxfId="1820" priority="1845">
      <formula>AG84&lt;0.285</formula>
    </cfRule>
  </conditionalFormatting>
  <conditionalFormatting sqref="K84:L84">
    <cfRule type="expression" dxfId="1819" priority="1842">
      <formula>L80=0</formula>
    </cfRule>
    <cfRule type="expression" dxfId="1818" priority="1843">
      <formula>K84&lt;0.285</formula>
    </cfRule>
  </conditionalFormatting>
  <conditionalFormatting sqref="AC84:AD84">
    <cfRule type="expression" dxfId="1817" priority="1841">
      <formula>AC84="未達成"</formula>
    </cfRule>
  </conditionalFormatting>
  <conditionalFormatting sqref="G84:H84">
    <cfRule type="expression" dxfId="1816" priority="1839">
      <formula>G84="未達成"</formula>
    </cfRule>
  </conditionalFormatting>
  <conditionalFormatting sqref="D79:AG79">
    <cfRule type="expression" dxfId="1815" priority="1846">
      <formula>D79="土"</formula>
    </cfRule>
    <cfRule type="expression" dxfId="1814" priority="1847">
      <formula>D79="日"</formula>
    </cfRule>
  </conditionalFormatting>
  <conditionalFormatting sqref="V84:W84">
    <cfRule type="expression" dxfId="1813" priority="1834">
      <formula>COUNTA(C82:AG82)=0</formula>
    </cfRule>
    <cfRule type="expression" dxfId="1812" priority="1844">
      <formula>V84&lt;0.285</formula>
    </cfRule>
  </conditionalFormatting>
  <conditionalFormatting sqref="R84:S84">
    <cfRule type="expression" dxfId="1811" priority="1836">
      <formula>R84="未達成"</formula>
    </cfRule>
    <cfRule type="expression" dxfId="1810" priority="1840">
      <formula>COUNTA(C82:AG82)=0</formula>
    </cfRule>
  </conditionalFormatting>
  <conditionalFormatting sqref="N84:O84">
    <cfRule type="expression" dxfId="1809" priority="1838">
      <formula>COUNTA(C82:AG82)=0</formula>
    </cfRule>
  </conditionalFormatting>
  <conditionalFormatting sqref="P84:Q84">
    <cfRule type="expression" dxfId="1808" priority="1837">
      <formula>COUNTA(C82:AG82)=0</formula>
    </cfRule>
  </conditionalFormatting>
  <conditionalFormatting sqref="T84:U84">
    <cfRule type="expression" dxfId="1807" priority="1835">
      <formula>COUNTA(C82:AG82)=0</formula>
    </cfRule>
  </conditionalFormatting>
  <conditionalFormatting sqref="S77">
    <cfRule type="expression" dxfId="1806" priority="1833">
      <formula>S77="現場閉所 実績表に切替必要"</formula>
    </cfRule>
  </conditionalFormatting>
  <conditionalFormatting sqref="S77:Z77">
    <cfRule type="expression" dxfId="1805" priority="1831">
      <formula>S77="入力確認"</formula>
    </cfRule>
    <cfRule type="expression" dxfId="1804" priority="1832">
      <formula>S77="変更手続き確認"</formula>
    </cfRule>
  </conditionalFormatting>
  <conditionalFormatting sqref="AG77">
    <cfRule type="expression" dxfId="1803" priority="1830">
      <formula>AG77="土"</formula>
    </cfRule>
  </conditionalFormatting>
  <conditionalFormatting sqref="AG77">
    <cfRule type="expression" dxfId="1802" priority="1829">
      <formula>AG77="日"</formula>
    </cfRule>
  </conditionalFormatting>
  <conditionalFormatting sqref="AG77">
    <cfRule type="expression" dxfId="1801" priority="1828">
      <formula>AG77=0</formula>
    </cfRule>
  </conditionalFormatting>
  <conditionalFormatting sqref="C81">
    <cfRule type="expression" dxfId="1800" priority="1827">
      <formula>C80="○"</formula>
    </cfRule>
  </conditionalFormatting>
  <conditionalFormatting sqref="C82">
    <cfRule type="expression" dxfId="1799" priority="1826">
      <formula>C80="○"</formula>
    </cfRule>
  </conditionalFormatting>
  <conditionalFormatting sqref="AH83">
    <cfRule type="expression" dxfId="1798" priority="1825">
      <formula>COUNTIF(C83:AG83,"○")=0</formula>
    </cfRule>
  </conditionalFormatting>
  <conditionalFormatting sqref="AH82">
    <cfRule type="expression" dxfId="1797" priority="1824">
      <formula>COUNTA(C82:AG82)=0</formula>
    </cfRule>
  </conditionalFormatting>
  <conditionalFormatting sqref="C81">
    <cfRule type="expression" dxfId="1796" priority="1822">
      <formula>$N$1="現場閉所 実績表"</formula>
    </cfRule>
    <cfRule type="expression" dxfId="1795" priority="1823">
      <formula>$N$1="現場閉所 変更表"</formula>
    </cfRule>
  </conditionalFormatting>
  <conditionalFormatting sqref="C82">
    <cfRule type="expression" dxfId="1794" priority="1820">
      <formula>$N$1="現場閉所 計画表"</formula>
    </cfRule>
    <cfRule type="expression" dxfId="1793" priority="1821">
      <formula>$N$1="現場閉所 実績表"</formula>
    </cfRule>
  </conditionalFormatting>
  <conditionalFormatting sqref="C83">
    <cfRule type="expression" dxfId="1792" priority="1811">
      <formula>$N$1="現場閉所 変更表"</formula>
    </cfRule>
    <cfRule type="expression" dxfId="1791" priority="1812">
      <formula>$N$1="現場閉所 計画表"</formula>
    </cfRule>
    <cfRule type="expression" dxfId="1790" priority="1819">
      <formula>C80="○"</formula>
    </cfRule>
  </conditionalFormatting>
  <conditionalFormatting sqref="D81:AG81">
    <cfRule type="expression" dxfId="1789" priority="1818">
      <formula>D80="○"</formula>
    </cfRule>
  </conditionalFormatting>
  <conditionalFormatting sqref="D82:AG82">
    <cfRule type="expression" dxfId="1788" priority="1817">
      <formula>D80="○"</formula>
    </cfRule>
  </conditionalFormatting>
  <conditionalFormatting sqref="D81:AG81">
    <cfRule type="expression" dxfId="1787" priority="1815">
      <formula>$N$1="現場閉所 実績表"</formula>
    </cfRule>
    <cfRule type="expression" dxfId="1786" priority="1816">
      <formula>$N$1="現場閉所 変更表"</formula>
    </cfRule>
  </conditionalFormatting>
  <conditionalFormatting sqref="D82:AG82">
    <cfRule type="expression" dxfId="1785" priority="1813">
      <formula>$N$1="現場閉所 計画表"</formula>
    </cfRule>
    <cfRule type="expression" dxfId="1784" priority="1814">
      <formula>$N$1="現場閉所 実績表"</formula>
    </cfRule>
  </conditionalFormatting>
  <conditionalFormatting sqref="D83:AG83">
    <cfRule type="expression" dxfId="1783" priority="1808">
      <formula>$N$1="現場閉所 変更表"</formula>
    </cfRule>
    <cfRule type="expression" dxfId="1782" priority="1809">
      <formula>$N$1="現場閉所 計画表"</formula>
    </cfRule>
    <cfRule type="expression" dxfId="1781" priority="1810">
      <formula>D80="○"</formula>
    </cfRule>
  </conditionalFormatting>
  <conditionalFormatting sqref="AE77">
    <cfRule type="expression" dxfId="1780" priority="1807">
      <formula>AE77="土"</formula>
    </cfRule>
  </conditionalFormatting>
  <conditionalFormatting sqref="AE77">
    <cfRule type="expression" dxfId="1779" priority="1806">
      <formula>AE77="日"</formula>
    </cfRule>
  </conditionalFormatting>
  <conditionalFormatting sqref="AF77">
    <cfRule type="expression" dxfId="1778" priority="1805">
      <formula>AF77="土"</formula>
    </cfRule>
  </conditionalFormatting>
  <conditionalFormatting sqref="AF77">
    <cfRule type="expression" dxfId="1777" priority="1804">
      <formula>AF77="日"</formula>
    </cfRule>
  </conditionalFormatting>
  <conditionalFormatting sqref="C87">
    <cfRule type="expression" dxfId="1776" priority="1802">
      <formula>C87="土"</formula>
    </cfRule>
    <cfRule type="expression" dxfId="1775" priority="1803">
      <formula>C87="日"</formula>
    </cfRule>
  </conditionalFormatting>
  <conditionalFormatting sqref="AG92:AH92">
    <cfRule type="expression" dxfId="1774" priority="1799">
      <formula>AG92&lt;0.285</formula>
    </cfRule>
  </conditionalFormatting>
  <conditionalFormatting sqref="K92:L92">
    <cfRule type="expression" dxfId="1773" priority="1796">
      <formula>L88=0</formula>
    </cfRule>
    <cfRule type="expression" dxfId="1772" priority="1797">
      <formula>K92&lt;0.285</formula>
    </cfRule>
  </conditionalFormatting>
  <conditionalFormatting sqref="AC92:AD92">
    <cfRule type="expression" dxfId="1771" priority="1795">
      <formula>AC92="未達成"</formula>
    </cfRule>
  </conditionalFormatting>
  <conditionalFormatting sqref="G92:H92">
    <cfRule type="expression" dxfId="1770" priority="1793">
      <formula>G92="未達成"</formula>
    </cfRule>
  </conditionalFormatting>
  <conditionalFormatting sqref="D87:AG87">
    <cfRule type="expression" dxfId="1769" priority="1800">
      <formula>D87="土"</formula>
    </cfRule>
    <cfRule type="expression" dxfId="1768" priority="1801">
      <formula>D87="日"</formula>
    </cfRule>
  </conditionalFormatting>
  <conditionalFormatting sqref="V92:W92">
    <cfRule type="expression" dxfId="1767" priority="1788">
      <formula>COUNTA(C90:AG90)=0</formula>
    </cfRule>
    <cfRule type="expression" dxfId="1766" priority="1798">
      <formula>V92&lt;0.285</formula>
    </cfRule>
  </conditionalFormatting>
  <conditionalFormatting sqref="R92:S92">
    <cfRule type="expression" dxfId="1765" priority="1790">
      <formula>R92="未達成"</formula>
    </cfRule>
    <cfRule type="expression" dxfId="1764" priority="1794">
      <formula>COUNTA(C90:AG90)=0</formula>
    </cfRule>
  </conditionalFormatting>
  <conditionalFormatting sqref="N92:O92">
    <cfRule type="expression" dxfId="1763" priority="1792">
      <formula>COUNTA(C90:AG90)=0</formula>
    </cfRule>
  </conditionalFormatting>
  <conditionalFormatting sqref="P92:Q92">
    <cfRule type="expression" dxfId="1762" priority="1791">
      <formula>COUNTA(C90:AG90)=0</formula>
    </cfRule>
  </conditionalFormatting>
  <conditionalFormatting sqref="T92:U92">
    <cfRule type="expression" dxfId="1761" priority="1789">
      <formula>COUNTA(C90:AG90)=0</formula>
    </cfRule>
  </conditionalFormatting>
  <conditionalFormatting sqref="S85">
    <cfRule type="expression" dxfId="1760" priority="1787">
      <formula>S85="現場閉所 実績表に切替必要"</formula>
    </cfRule>
  </conditionalFormatting>
  <conditionalFormatting sqref="S85:Z85">
    <cfRule type="expression" dxfId="1759" priority="1785">
      <formula>S85="入力確認"</formula>
    </cfRule>
    <cfRule type="expression" dxfId="1758" priority="1786">
      <formula>S85="変更手続き確認"</formula>
    </cfRule>
  </conditionalFormatting>
  <conditionalFormatting sqref="AG85">
    <cfRule type="expression" dxfId="1757" priority="1784">
      <formula>AG85="土"</formula>
    </cfRule>
  </conditionalFormatting>
  <conditionalFormatting sqref="AG85">
    <cfRule type="expression" dxfId="1756" priority="1783">
      <formula>AG85="日"</formula>
    </cfRule>
  </conditionalFormatting>
  <conditionalFormatting sqref="AG85">
    <cfRule type="expression" dxfId="1755" priority="1782">
      <formula>AG85=0</formula>
    </cfRule>
  </conditionalFormatting>
  <conditionalFormatting sqref="C89">
    <cfRule type="expression" dxfId="1754" priority="1781">
      <formula>C88="○"</formula>
    </cfRule>
  </conditionalFormatting>
  <conditionalFormatting sqref="C90">
    <cfRule type="expression" dxfId="1753" priority="1780">
      <formula>C88="○"</formula>
    </cfRule>
  </conditionalFormatting>
  <conditionalFormatting sqref="AH91">
    <cfRule type="expression" dxfId="1752" priority="1779">
      <formula>COUNTIF(C91:AG91,"○")=0</formula>
    </cfRule>
  </conditionalFormatting>
  <conditionalFormatting sqref="AH90">
    <cfRule type="expression" dxfId="1751" priority="1778">
      <formula>COUNTA(C90:AG90)=0</formula>
    </cfRule>
  </conditionalFormatting>
  <conditionalFormatting sqref="C89">
    <cfRule type="expression" dxfId="1750" priority="1776">
      <formula>$N$1="現場閉所 実績表"</formula>
    </cfRule>
    <cfRule type="expression" dxfId="1749" priority="1777">
      <formula>$N$1="現場閉所 変更表"</formula>
    </cfRule>
  </conditionalFormatting>
  <conditionalFormatting sqref="C90">
    <cfRule type="expression" dxfId="1748" priority="1774">
      <formula>$N$1="現場閉所 計画表"</formula>
    </cfRule>
    <cfRule type="expression" dxfId="1747" priority="1775">
      <formula>$N$1="現場閉所 実績表"</formula>
    </cfRule>
  </conditionalFormatting>
  <conditionalFormatting sqref="C91">
    <cfRule type="expression" dxfId="1746" priority="1765">
      <formula>$N$1="現場閉所 変更表"</formula>
    </cfRule>
    <cfRule type="expression" dxfId="1745" priority="1766">
      <formula>$N$1="現場閉所 計画表"</formula>
    </cfRule>
    <cfRule type="expression" dxfId="1744" priority="1773">
      <formula>C88="○"</formula>
    </cfRule>
  </conditionalFormatting>
  <conditionalFormatting sqref="D89:AG89">
    <cfRule type="expression" dxfId="1743" priority="1772">
      <formula>D88="○"</formula>
    </cfRule>
  </conditionalFormatting>
  <conditionalFormatting sqref="D90:AG90">
    <cfRule type="expression" dxfId="1742" priority="1771">
      <formula>D88="○"</formula>
    </cfRule>
  </conditionalFormatting>
  <conditionalFormatting sqref="D89:AG89">
    <cfRule type="expression" dxfId="1741" priority="1769">
      <formula>$N$1="現場閉所 実績表"</formula>
    </cfRule>
    <cfRule type="expression" dxfId="1740" priority="1770">
      <formula>$N$1="現場閉所 変更表"</formula>
    </cfRule>
  </conditionalFormatting>
  <conditionalFormatting sqref="D90:AG90">
    <cfRule type="expression" dxfId="1739" priority="1767">
      <formula>$N$1="現場閉所 計画表"</formula>
    </cfRule>
    <cfRule type="expression" dxfId="1738" priority="1768">
      <formula>$N$1="現場閉所 実績表"</formula>
    </cfRule>
  </conditionalFormatting>
  <conditionalFormatting sqref="D91:AG91">
    <cfRule type="expression" dxfId="1737" priority="1762">
      <formula>$N$1="現場閉所 変更表"</formula>
    </cfRule>
    <cfRule type="expression" dxfId="1736" priority="1763">
      <formula>$N$1="現場閉所 計画表"</formula>
    </cfRule>
    <cfRule type="expression" dxfId="1735" priority="1764">
      <formula>D88="○"</formula>
    </cfRule>
  </conditionalFormatting>
  <conditionalFormatting sqref="AE85">
    <cfRule type="expression" dxfId="1734" priority="1761">
      <formula>AE85="土"</formula>
    </cfRule>
  </conditionalFormatting>
  <conditionalFormatting sqref="AE85">
    <cfRule type="expression" dxfId="1733" priority="1760">
      <formula>AE85="日"</formula>
    </cfRule>
  </conditionalFormatting>
  <conditionalFormatting sqref="AF85">
    <cfRule type="expression" dxfId="1732" priority="1759">
      <formula>AF85="土"</formula>
    </cfRule>
  </conditionalFormatting>
  <conditionalFormatting sqref="AF85">
    <cfRule type="expression" dxfId="1731" priority="1758">
      <formula>AF85="日"</formula>
    </cfRule>
  </conditionalFormatting>
  <conditionalFormatting sqref="C95">
    <cfRule type="expression" dxfId="1730" priority="1756">
      <formula>C95="土"</formula>
    </cfRule>
    <cfRule type="expression" dxfId="1729" priority="1757">
      <formula>C95="日"</formula>
    </cfRule>
  </conditionalFormatting>
  <conditionalFormatting sqref="AG100:AH100">
    <cfRule type="expression" dxfId="1728" priority="1753">
      <formula>AG100&lt;0.285</formula>
    </cfRule>
  </conditionalFormatting>
  <conditionalFormatting sqref="K100:L100">
    <cfRule type="expression" dxfId="1727" priority="1750">
      <formula>L96=0</formula>
    </cfRule>
    <cfRule type="expression" dxfId="1726" priority="1751">
      <formula>K100&lt;0.285</formula>
    </cfRule>
  </conditionalFormatting>
  <conditionalFormatting sqref="AC100:AD100">
    <cfRule type="expression" dxfId="1725" priority="1749">
      <formula>AC100="未達成"</formula>
    </cfRule>
  </conditionalFormatting>
  <conditionalFormatting sqref="G100:H100">
    <cfRule type="expression" dxfId="1724" priority="1747">
      <formula>G100="未達成"</formula>
    </cfRule>
  </conditionalFormatting>
  <conditionalFormatting sqref="D95:AG95">
    <cfRule type="expression" dxfId="1723" priority="1754">
      <formula>D95="土"</formula>
    </cfRule>
    <cfRule type="expression" dxfId="1722" priority="1755">
      <formula>D95="日"</formula>
    </cfRule>
  </conditionalFormatting>
  <conditionalFormatting sqref="V100:W100">
    <cfRule type="expression" dxfId="1721" priority="1742">
      <formula>COUNTA(C98:AG98)=0</formula>
    </cfRule>
    <cfRule type="expression" dxfId="1720" priority="1752">
      <formula>V100&lt;0.285</formula>
    </cfRule>
  </conditionalFormatting>
  <conditionalFormatting sqref="R100:S100">
    <cfRule type="expression" dxfId="1719" priority="1744">
      <formula>R100="未達成"</formula>
    </cfRule>
    <cfRule type="expression" dxfId="1718" priority="1748">
      <formula>COUNTA(C98:AG98)=0</formula>
    </cfRule>
  </conditionalFormatting>
  <conditionalFormatting sqref="N100:O100">
    <cfRule type="expression" dxfId="1717" priority="1746">
      <formula>COUNTA(C98:AG98)=0</formula>
    </cfRule>
  </conditionalFormatting>
  <conditionalFormatting sqref="P100:Q100">
    <cfRule type="expression" dxfId="1716" priority="1745">
      <formula>COUNTA(C98:AG98)=0</formula>
    </cfRule>
  </conditionalFormatting>
  <conditionalFormatting sqref="T100:U100">
    <cfRule type="expression" dxfId="1715" priority="1743">
      <formula>COUNTA(C98:AG98)=0</formula>
    </cfRule>
  </conditionalFormatting>
  <conditionalFormatting sqref="S93">
    <cfRule type="expression" dxfId="1714" priority="1741">
      <formula>S93="現場閉所 実績表に切替必要"</formula>
    </cfRule>
  </conditionalFormatting>
  <conditionalFormatting sqref="S93:Z93">
    <cfRule type="expression" dxfId="1713" priority="1739">
      <formula>S93="入力確認"</formula>
    </cfRule>
    <cfRule type="expression" dxfId="1712" priority="1740">
      <formula>S93="変更手続き確認"</formula>
    </cfRule>
  </conditionalFormatting>
  <conditionalFormatting sqref="AG93">
    <cfRule type="expression" dxfId="1711" priority="1738">
      <formula>AG93="土"</formula>
    </cfRule>
  </conditionalFormatting>
  <conditionalFormatting sqref="AG93">
    <cfRule type="expression" dxfId="1710" priority="1737">
      <formula>AG93="日"</formula>
    </cfRule>
  </conditionalFormatting>
  <conditionalFormatting sqref="AG93">
    <cfRule type="expression" dxfId="1709" priority="1736">
      <formula>AG93=0</formula>
    </cfRule>
  </conditionalFormatting>
  <conditionalFormatting sqref="C97">
    <cfRule type="expression" dxfId="1708" priority="1735">
      <formula>C96="○"</formula>
    </cfRule>
  </conditionalFormatting>
  <conditionalFormatting sqref="C98">
    <cfRule type="expression" dxfId="1707" priority="1734">
      <formula>C96="○"</formula>
    </cfRule>
  </conditionalFormatting>
  <conditionalFormatting sqref="AH99">
    <cfRule type="expression" dxfId="1706" priority="1733">
      <formula>COUNTIF(C99:AG99,"○")=0</formula>
    </cfRule>
  </conditionalFormatting>
  <conditionalFormatting sqref="AH98">
    <cfRule type="expression" dxfId="1705" priority="1732">
      <formula>COUNTA(C98:AG98)=0</formula>
    </cfRule>
  </conditionalFormatting>
  <conditionalFormatting sqref="C97">
    <cfRule type="expression" dxfId="1704" priority="1730">
      <formula>$N$1="現場閉所 実績表"</formula>
    </cfRule>
    <cfRule type="expression" dxfId="1703" priority="1731">
      <formula>$N$1="現場閉所 変更表"</formula>
    </cfRule>
  </conditionalFormatting>
  <conditionalFormatting sqref="C98">
    <cfRule type="expression" dxfId="1702" priority="1728">
      <formula>$N$1="現場閉所 計画表"</formula>
    </cfRule>
    <cfRule type="expression" dxfId="1701" priority="1729">
      <formula>$N$1="現場閉所 実績表"</formula>
    </cfRule>
  </conditionalFormatting>
  <conditionalFormatting sqref="C99">
    <cfRule type="expression" dxfId="1700" priority="1719">
      <formula>$N$1="現場閉所 変更表"</formula>
    </cfRule>
    <cfRule type="expression" dxfId="1699" priority="1720">
      <formula>$N$1="現場閉所 計画表"</formula>
    </cfRule>
    <cfRule type="expression" dxfId="1698" priority="1727">
      <formula>C96="○"</formula>
    </cfRule>
  </conditionalFormatting>
  <conditionalFormatting sqref="D97:AG97">
    <cfRule type="expression" dxfId="1697" priority="1726">
      <formula>D96="○"</formula>
    </cfRule>
  </conditionalFormatting>
  <conditionalFormatting sqref="D98:AG98">
    <cfRule type="expression" dxfId="1696" priority="1725">
      <formula>D96="○"</formula>
    </cfRule>
  </conditionalFormatting>
  <conditionalFormatting sqref="D97:AG97">
    <cfRule type="expression" dxfId="1695" priority="1723">
      <formula>$N$1="現場閉所 実績表"</formula>
    </cfRule>
    <cfRule type="expression" dxfId="1694" priority="1724">
      <formula>$N$1="現場閉所 変更表"</formula>
    </cfRule>
  </conditionalFormatting>
  <conditionalFormatting sqref="D98:AG98">
    <cfRule type="expression" dxfId="1693" priority="1721">
      <formula>$N$1="現場閉所 計画表"</formula>
    </cfRule>
    <cfRule type="expression" dxfId="1692" priority="1722">
      <formula>$N$1="現場閉所 実績表"</formula>
    </cfRule>
  </conditionalFormatting>
  <conditionalFormatting sqref="D99:AG99">
    <cfRule type="expression" dxfId="1691" priority="1716">
      <formula>$N$1="現場閉所 変更表"</formula>
    </cfRule>
    <cfRule type="expression" dxfId="1690" priority="1717">
      <formula>$N$1="現場閉所 計画表"</formula>
    </cfRule>
    <cfRule type="expression" dxfId="1689" priority="1718">
      <formula>D96="○"</formula>
    </cfRule>
  </conditionalFormatting>
  <conditionalFormatting sqref="AE93">
    <cfRule type="expression" dxfId="1688" priority="1715">
      <formula>AE93="土"</formula>
    </cfRule>
  </conditionalFormatting>
  <conditionalFormatting sqref="AE93">
    <cfRule type="expression" dxfId="1687" priority="1714">
      <formula>AE93="日"</formula>
    </cfRule>
  </conditionalFormatting>
  <conditionalFormatting sqref="AF93">
    <cfRule type="expression" dxfId="1686" priority="1713">
      <formula>AF93="土"</formula>
    </cfRule>
  </conditionalFormatting>
  <conditionalFormatting sqref="AF93">
    <cfRule type="expression" dxfId="1685" priority="1712">
      <formula>AF93="日"</formula>
    </cfRule>
  </conditionalFormatting>
  <conditionalFormatting sqref="C103">
    <cfRule type="expression" dxfId="1684" priority="1710">
      <formula>C103="土"</formula>
    </cfRule>
    <cfRule type="expression" dxfId="1683" priority="1711">
      <formula>C103="日"</formula>
    </cfRule>
  </conditionalFormatting>
  <conditionalFormatting sqref="AG108:AH108">
    <cfRule type="expression" dxfId="1682" priority="1707">
      <formula>AG108&lt;0.285</formula>
    </cfRule>
  </conditionalFormatting>
  <conditionalFormatting sqref="K108:L108">
    <cfRule type="expression" dxfId="1681" priority="1704">
      <formula>L104=0</formula>
    </cfRule>
    <cfRule type="expression" dxfId="1680" priority="1705">
      <formula>K108&lt;0.285</formula>
    </cfRule>
  </conditionalFormatting>
  <conditionalFormatting sqref="AC108:AD108">
    <cfRule type="expression" dxfId="1679" priority="1703">
      <formula>AC108="未達成"</formula>
    </cfRule>
  </conditionalFormatting>
  <conditionalFormatting sqref="G108:H108">
    <cfRule type="expression" dxfId="1678" priority="1701">
      <formula>G108="未達成"</formula>
    </cfRule>
  </conditionalFormatting>
  <conditionalFormatting sqref="D103:AG103">
    <cfRule type="expression" dxfId="1677" priority="1708">
      <formula>D103="土"</formula>
    </cfRule>
    <cfRule type="expression" dxfId="1676" priority="1709">
      <formula>D103="日"</formula>
    </cfRule>
  </conditionalFormatting>
  <conditionalFormatting sqref="V108:W108">
    <cfRule type="expression" dxfId="1675" priority="1696">
      <formula>COUNTA(C106:AG106)=0</formula>
    </cfRule>
    <cfRule type="expression" dxfId="1674" priority="1706">
      <formula>V108&lt;0.285</formula>
    </cfRule>
  </conditionalFormatting>
  <conditionalFormatting sqref="R108:S108">
    <cfRule type="expression" dxfId="1673" priority="1698">
      <formula>R108="未達成"</formula>
    </cfRule>
    <cfRule type="expression" dxfId="1672" priority="1702">
      <formula>COUNTA(C106:AG106)=0</formula>
    </cfRule>
  </conditionalFormatting>
  <conditionalFormatting sqref="N108:O108">
    <cfRule type="expression" dxfId="1671" priority="1700">
      <formula>COUNTA(C106:AG106)=0</formula>
    </cfRule>
  </conditionalFormatting>
  <conditionalFormatting sqref="P108:Q108">
    <cfRule type="expression" dxfId="1670" priority="1699">
      <formula>COUNTA(C106:AG106)=0</formula>
    </cfRule>
  </conditionalFormatting>
  <conditionalFormatting sqref="T108:U108">
    <cfRule type="expression" dxfId="1669" priority="1697">
      <formula>COUNTA(C106:AG106)=0</formula>
    </cfRule>
  </conditionalFormatting>
  <conditionalFormatting sqref="S101">
    <cfRule type="expression" dxfId="1668" priority="1695">
      <formula>S101="現場閉所 実績表に切替必要"</formula>
    </cfRule>
  </conditionalFormatting>
  <conditionalFormatting sqref="S101:Z101">
    <cfRule type="expression" dxfId="1667" priority="1693">
      <formula>S101="入力確認"</formula>
    </cfRule>
    <cfRule type="expression" dxfId="1666" priority="1694">
      <formula>S101="変更手続き確認"</formula>
    </cfRule>
  </conditionalFormatting>
  <conditionalFormatting sqref="AG101">
    <cfRule type="expression" dxfId="1665" priority="1692">
      <formula>AG101="土"</formula>
    </cfRule>
  </conditionalFormatting>
  <conditionalFormatting sqref="AG101">
    <cfRule type="expression" dxfId="1664" priority="1691">
      <formula>AG101="日"</formula>
    </cfRule>
  </conditionalFormatting>
  <conditionalFormatting sqref="AG101">
    <cfRule type="expression" dxfId="1663" priority="1690">
      <formula>AG101=0</formula>
    </cfRule>
  </conditionalFormatting>
  <conditionalFormatting sqref="C105">
    <cfRule type="expression" dxfId="1662" priority="1689">
      <formula>C104="○"</formula>
    </cfRule>
  </conditionalFormatting>
  <conditionalFormatting sqref="C106">
    <cfRule type="expression" dxfId="1661" priority="1688">
      <formula>C104="○"</formula>
    </cfRule>
  </conditionalFormatting>
  <conditionalFormatting sqref="AH107">
    <cfRule type="expression" dxfId="1660" priority="1687">
      <formula>COUNTIF(C107:AG107,"○")=0</formula>
    </cfRule>
  </conditionalFormatting>
  <conditionalFormatting sqref="AH106">
    <cfRule type="expression" dxfId="1659" priority="1686">
      <formula>COUNTA(C106:AG106)=0</formula>
    </cfRule>
  </conditionalFormatting>
  <conditionalFormatting sqref="C105">
    <cfRule type="expression" dxfId="1658" priority="1684">
      <formula>$N$1="現場閉所 実績表"</formula>
    </cfRule>
    <cfRule type="expression" dxfId="1657" priority="1685">
      <formula>$N$1="現場閉所 変更表"</formula>
    </cfRule>
  </conditionalFormatting>
  <conditionalFormatting sqref="C106">
    <cfRule type="expression" dxfId="1656" priority="1682">
      <formula>$N$1="現場閉所 計画表"</formula>
    </cfRule>
    <cfRule type="expression" dxfId="1655" priority="1683">
      <formula>$N$1="現場閉所 実績表"</formula>
    </cfRule>
  </conditionalFormatting>
  <conditionalFormatting sqref="C107">
    <cfRule type="expression" dxfId="1654" priority="1673">
      <formula>$N$1="現場閉所 変更表"</formula>
    </cfRule>
    <cfRule type="expression" dxfId="1653" priority="1674">
      <formula>$N$1="現場閉所 計画表"</formula>
    </cfRule>
    <cfRule type="expression" dxfId="1652" priority="1681">
      <formula>C104="○"</formula>
    </cfRule>
  </conditionalFormatting>
  <conditionalFormatting sqref="D105:AG105">
    <cfRule type="expression" dxfId="1651" priority="1680">
      <formula>D104="○"</formula>
    </cfRule>
  </conditionalFormatting>
  <conditionalFormatting sqref="D106:AG106">
    <cfRule type="expression" dxfId="1650" priority="1679">
      <formula>D104="○"</formula>
    </cfRule>
  </conditionalFormatting>
  <conditionalFormatting sqref="D105:AG105">
    <cfRule type="expression" dxfId="1649" priority="1677">
      <formula>$N$1="現場閉所 実績表"</formula>
    </cfRule>
    <cfRule type="expression" dxfId="1648" priority="1678">
      <formula>$N$1="現場閉所 変更表"</formula>
    </cfRule>
  </conditionalFormatting>
  <conditionalFormatting sqref="D106:AG106">
    <cfRule type="expression" dxfId="1647" priority="1675">
      <formula>$N$1="現場閉所 計画表"</formula>
    </cfRule>
    <cfRule type="expression" dxfId="1646" priority="1676">
      <formula>$N$1="現場閉所 実績表"</formula>
    </cfRule>
  </conditionalFormatting>
  <conditionalFormatting sqref="D107:AG107">
    <cfRule type="expression" dxfId="1645" priority="1670">
      <formula>$N$1="現場閉所 変更表"</formula>
    </cfRule>
    <cfRule type="expression" dxfId="1644" priority="1671">
      <formula>$N$1="現場閉所 計画表"</formula>
    </cfRule>
    <cfRule type="expression" dxfId="1643" priority="1672">
      <formula>D104="○"</formula>
    </cfRule>
  </conditionalFormatting>
  <conditionalFormatting sqref="AE101">
    <cfRule type="expression" dxfId="1642" priority="1669">
      <formula>AE101="土"</formula>
    </cfRule>
  </conditionalFormatting>
  <conditionalFormatting sqref="AE101">
    <cfRule type="expression" dxfId="1641" priority="1668">
      <formula>AE101="日"</formula>
    </cfRule>
  </conditionalFormatting>
  <conditionalFormatting sqref="AF101">
    <cfRule type="expression" dxfId="1640" priority="1667">
      <formula>AF101="土"</formula>
    </cfRule>
  </conditionalFormatting>
  <conditionalFormatting sqref="AF101">
    <cfRule type="expression" dxfId="1639" priority="1666">
      <formula>AF101="日"</formula>
    </cfRule>
  </conditionalFormatting>
  <conditionalFormatting sqref="C111">
    <cfRule type="expression" dxfId="1638" priority="1664">
      <formula>C111="土"</formula>
    </cfRule>
    <cfRule type="expression" dxfId="1637" priority="1665">
      <formula>C111="日"</formula>
    </cfRule>
  </conditionalFormatting>
  <conditionalFormatting sqref="AG116:AH116">
    <cfRule type="expression" dxfId="1636" priority="1661">
      <formula>AG116&lt;0.285</formula>
    </cfRule>
  </conditionalFormatting>
  <conditionalFormatting sqref="K116:L116">
    <cfRule type="expression" dxfId="1635" priority="1658">
      <formula>L112=0</formula>
    </cfRule>
    <cfRule type="expression" dxfId="1634" priority="1659">
      <formula>K116&lt;0.285</formula>
    </cfRule>
  </conditionalFormatting>
  <conditionalFormatting sqref="AC116:AD116">
    <cfRule type="expression" dxfId="1633" priority="1657">
      <formula>AC116="未達成"</formula>
    </cfRule>
  </conditionalFormatting>
  <conditionalFormatting sqref="G116:H116">
    <cfRule type="expression" dxfId="1632" priority="1655">
      <formula>G116="未達成"</formula>
    </cfRule>
  </conditionalFormatting>
  <conditionalFormatting sqref="D111:AG111">
    <cfRule type="expression" dxfId="1631" priority="1662">
      <formula>D111="土"</formula>
    </cfRule>
    <cfRule type="expression" dxfId="1630" priority="1663">
      <formula>D111="日"</formula>
    </cfRule>
  </conditionalFormatting>
  <conditionalFormatting sqref="V116:W116">
    <cfRule type="expression" dxfId="1629" priority="1650">
      <formula>COUNTA(C114:AG114)=0</formula>
    </cfRule>
    <cfRule type="expression" dxfId="1628" priority="1660">
      <formula>V116&lt;0.285</formula>
    </cfRule>
  </conditionalFormatting>
  <conditionalFormatting sqref="R116:S116">
    <cfRule type="expression" dxfId="1627" priority="1652">
      <formula>R116="未達成"</formula>
    </cfRule>
    <cfRule type="expression" dxfId="1626" priority="1656">
      <formula>COUNTA(C114:AG114)=0</formula>
    </cfRule>
  </conditionalFormatting>
  <conditionalFormatting sqref="N116:O116">
    <cfRule type="expression" dxfId="1625" priority="1654">
      <formula>COUNTA(C114:AG114)=0</formula>
    </cfRule>
  </conditionalFormatting>
  <conditionalFormatting sqref="P116:Q116">
    <cfRule type="expression" dxfId="1624" priority="1653">
      <formula>COUNTA(C114:AG114)=0</formula>
    </cfRule>
  </conditionalFormatting>
  <conditionalFormatting sqref="T116:U116">
    <cfRule type="expression" dxfId="1623" priority="1651">
      <formula>COUNTA(C114:AG114)=0</formula>
    </cfRule>
  </conditionalFormatting>
  <conditionalFormatting sqref="S109">
    <cfRule type="expression" dxfId="1622" priority="1649">
      <formula>S109="現場閉所 実績表に切替必要"</formula>
    </cfRule>
  </conditionalFormatting>
  <conditionalFormatting sqref="S109:Z109">
    <cfRule type="expression" dxfId="1621" priority="1647">
      <formula>S109="入力確認"</formula>
    </cfRule>
    <cfRule type="expression" dxfId="1620" priority="1648">
      <formula>S109="変更手続き確認"</formula>
    </cfRule>
  </conditionalFormatting>
  <conditionalFormatting sqref="AG109">
    <cfRule type="expression" dxfId="1619" priority="1646">
      <formula>AG109="土"</formula>
    </cfRule>
  </conditionalFormatting>
  <conditionalFormatting sqref="AG109">
    <cfRule type="expression" dxfId="1618" priority="1645">
      <formula>AG109="日"</formula>
    </cfRule>
  </conditionalFormatting>
  <conditionalFormatting sqref="AG109">
    <cfRule type="expression" dxfId="1617" priority="1644">
      <formula>AG109=0</formula>
    </cfRule>
  </conditionalFormatting>
  <conditionalFormatting sqref="C113">
    <cfRule type="expression" dxfId="1616" priority="1643">
      <formula>C112="○"</formula>
    </cfRule>
  </conditionalFormatting>
  <conditionalFormatting sqref="C114">
    <cfRule type="expression" dxfId="1615" priority="1642">
      <formula>C112="○"</formula>
    </cfRule>
  </conditionalFormatting>
  <conditionalFormatting sqref="AH115">
    <cfRule type="expression" dxfId="1614" priority="1641">
      <formula>COUNTIF(C115:AG115,"○")=0</formula>
    </cfRule>
  </conditionalFormatting>
  <conditionalFormatting sqref="AH114">
    <cfRule type="expression" dxfId="1613" priority="1640">
      <formula>COUNTA(C114:AG114)=0</formula>
    </cfRule>
  </conditionalFormatting>
  <conditionalFormatting sqref="C113">
    <cfRule type="expression" dxfId="1612" priority="1638">
      <formula>$N$1="現場閉所 実績表"</formula>
    </cfRule>
    <cfRule type="expression" dxfId="1611" priority="1639">
      <formula>$N$1="現場閉所 変更表"</formula>
    </cfRule>
  </conditionalFormatting>
  <conditionalFormatting sqref="C114">
    <cfRule type="expression" dxfId="1610" priority="1636">
      <formula>$N$1="現場閉所 計画表"</formula>
    </cfRule>
    <cfRule type="expression" dxfId="1609" priority="1637">
      <formula>$N$1="現場閉所 実績表"</formula>
    </cfRule>
  </conditionalFormatting>
  <conditionalFormatting sqref="C115">
    <cfRule type="expression" dxfId="1608" priority="1627">
      <formula>$N$1="現場閉所 変更表"</formula>
    </cfRule>
    <cfRule type="expression" dxfId="1607" priority="1628">
      <formula>$N$1="現場閉所 計画表"</formula>
    </cfRule>
    <cfRule type="expression" dxfId="1606" priority="1635">
      <formula>C112="○"</formula>
    </cfRule>
  </conditionalFormatting>
  <conditionalFormatting sqref="D113:AG113">
    <cfRule type="expression" dxfId="1605" priority="1634">
      <formula>D112="○"</formula>
    </cfRule>
  </conditionalFormatting>
  <conditionalFormatting sqref="D114:AG114">
    <cfRule type="expression" dxfId="1604" priority="1633">
      <formula>D112="○"</formula>
    </cfRule>
  </conditionalFormatting>
  <conditionalFormatting sqref="D113:AG113">
    <cfRule type="expression" dxfId="1603" priority="1631">
      <formula>$N$1="現場閉所 実績表"</formula>
    </cfRule>
    <cfRule type="expression" dxfId="1602" priority="1632">
      <formula>$N$1="現場閉所 変更表"</formula>
    </cfRule>
  </conditionalFormatting>
  <conditionalFormatting sqref="D114:AG114">
    <cfRule type="expression" dxfId="1601" priority="1629">
      <formula>$N$1="現場閉所 計画表"</formula>
    </cfRule>
    <cfRule type="expression" dxfId="1600" priority="1630">
      <formula>$N$1="現場閉所 実績表"</formula>
    </cfRule>
  </conditionalFormatting>
  <conditionalFormatting sqref="D115:AG115">
    <cfRule type="expression" dxfId="1599" priority="1624">
      <formula>$N$1="現場閉所 変更表"</formula>
    </cfRule>
    <cfRule type="expression" dxfId="1598" priority="1625">
      <formula>$N$1="現場閉所 計画表"</formula>
    </cfRule>
    <cfRule type="expression" dxfId="1597" priority="1626">
      <formula>D112="○"</formula>
    </cfRule>
  </conditionalFormatting>
  <conditionalFormatting sqref="AE109">
    <cfRule type="expression" dxfId="1596" priority="1623">
      <formula>AE109="土"</formula>
    </cfRule>
  </conditionalFormatting>
  <conditionalFormatting sqref="AE109">
    <cfRule type="expression" dxfId="1595" priority="1622">
      <formula>AE109="日"</formula>
    </cfRule>
  </conditionalFormatting>
  <conditionalFormatting sqref="AF109">
    <cfRule type="expression" dxfId="1594" priority="1621">
      <formula>AF109="土"</formula>
    </cfRule>
  </conditionalFormatting>
  <conditionalFormatting sqref="AF109">
    <cfRule type="expression" dxfId="1593" priority="1620">
      <formula>AF109="日"</formula>
    </cfRule>
  </conditionalFormatting>
  <conditionalFormatting sqref="D119:AG119">
    <cfRule type="expression" dxfId="1592" priority="1616">
      <formula>D119="土"</formula>
    </cfRule>
    <cfRule type="expression" dxfId="1591" priority="1617">
      <formula>D119="日"</formula>
    </cfRule>
  </conditionalFormatting>
  <conditionalFormatting sqref="V124:W124">
    <cfRule type="expression" dxfId="1590" priority="1604">
      <formula>COUNTA(C122:AG122)=0</formula>
    </cfRule>
    <cfRule type="expression" dxfId="1589" priority="1614">
      <formula>V124&lt;0.285</formula>
    </cfRule>
  </conditionalFormatting>
  <conditionalFormatting sqref="R124:S124">
    <cfRule type="expression" dxfId="1588" priority="1606">
      <formula>R124="未達成"</formula>
    </cfRule>
    <cfRule type="expression" dxfId="1587" priority="1610">
      <formula>COUNTA(C122:AG122)=0</formula>
    </cfRule>
  </conditionalFormatting>
  <conditionalFormatting sqref="N124:O124">
    <cfRule type="expression" dxfId="1586" priority="1608">
      <formula>COUNTA(C122:AG122)=0</formula>
    </cfRule>
  </conditionalFormatting>
  <conditionalFormatting sqref="P124:Q124">
    <cfRule type="expression" dxfId="1585" priority="1607">
      <formula>COUNTA(C122:AG122)=0</formula>
    </cfRule>
  </conditionalFormatting>
  <conditionalFormatting sqref="T124:U124">
    <cfRule type="expression" dxfId="1584" priority="1605">
      <formula>COUNTA(C122:AG122)=0</formula>
    </cfRule>
  </conditionalFormatting>
  <conditionalFormatting sqref="S117">
    <cfRule type="expression" dxfId="1583" priority="1603">
      <formula>S117="現場閉所 実績表に切替必要"</formula>
    </cfRule>
  </conditionalFormatting>
  <conditionalFormatting sqref="S117:Z117">
    <cfRule type="expression" dxfId="1582" priority="1601">
      <formula>S117="入力確認"</formula>
    </cfRule>
    <cfRule type="expression" dxfId="1581" priority="1602">
      <formula>S117="変更手続き確認"</formula>
    </cfRule>
  </conditionalFormatting>
  <conditionalFormatting sqref="AG117">
    <cfRule type="expression" dxfId="1580" priority="1600">
      <formula>AG117="土"</formula>
    </cfRule>
  </conditionalFormatting>
  <conditionalFormatting sqref="AG117">
    <cfRule type="expression" dxfId="1579" priority="1599">
      <formula>AG117="日"</formula>
    </cfRule>
  </conditionalFormatting>
  <conditionalFormatting sqref="AG117">
    <cfRule type="expression" dxfId="1578" priority="1598">
      <formula>AG117=0</formula>
    </cfRule>
  </conditionalFormatting>
  <conditionalFormatting sqref="C121">
    <cfRule type="expression" dxfId="1577" priority="1597">
      <formula>C120="○"</formula>
    </cfRule>
  </conditionalFormatting>
  <conditionalFormatting sqref="C122">
    <cfRule type="expression" dxfId="1576" priority="1596">
      <formula>C120="○"</formula>
    </cfRule>
  </conditionalFormatting>
  <conditionalFormatting sqref="AH123">
    <cfRule type="expression" dxfId="1575" priority="1595">
      <formula>COUNTIF(C123:AG123,"○")=0</formula>
    </cfRule>
  </conditionalFormatting>
  <conditionalFormatting sqref="AH122">
    <cfRule type="expression" dxfId="1574" priority="1594">
      <formula>COUNTA(C122:AG122)=0</formula>
    </cfRule>
  </conditionalFormatting>
  <conditionalFormatting sqref="C121">
    <cfRule type="expression" dxfId="1573" priority="1592">
      <formula>$N$1="現場閉所 実績表"</formula>
    </cfRule>
    <cfRule type="expression" dxfId="1572" priority="1593">
      <formula>$N$1="現場閉所 変更表"</formula>
    </cfRule>
  </conditionalFormatting>
  <conditionalFormatting sqref="C122">
    <cfRule type="expression" dxfId="1571" priority="1590">
      <formula>$N$1="現場閉所 計画表"</formula>
    </cfRule>
    <cfRule type="expression" dxfId="1570" priority="1591">
      <formula>$N$1="現場閉所 実績表"</formula>
    </cfRule>
  </conditionalFormatting>
  <conditionalFormatting sqref="C123">
    <cfRule type="expression" dxfId="1569" priority="1581">
      <formula>$N$1="現場閉所 変更表"</formula>
    </cfRule>
    <cfRule type="expression" dxfId="1568" priority="1582">
      <formula>$N$1="現場閉所 計画表"</formula>
    </cfRule>
    <cfRule type="expression" dxfId="1567" priority="1589">
      <formula>C120="○"</formula>
    </cfRule>
  </conditionalFormatting>
  <conditionalFormatting sqref="D121:AG121">
    <cfRule type="expression" dxfId="1566" priority="1588">
      <formula>D120="○"</formula>
    </cfRule>
  </conditionalFormatting>
  <conditionalFormatting sqref="D122:AG122">
    <cfRule type="expression" dxfId="1565" priority="1587">
      <formula>D120="○"</formula>
    </cfRule>
  </conditionalFormatting>
  <conditionalFormatting sqref="D121:AG121">
    <cfRule type="expression" dxfId="1564" priority="1585">
      <formula>$N$1="現場閉所 実績表"</formula>
    </cfRule>
    <cfRule type="expression" dxfId="1563" priority="1586">
      <formula>$N$1="現場閉所 変更表"</formula>
    </cfRule>
  </conditionalFormatting>
  <conditionalFormatting sqref="D122:AG122">
    <cfRule type="expression" dxfId="1562" priority="1583">
      <formula>$N$1="現場閉所 計画表"</formula>
    </cfRule>
    <cfRule type="expression" dxfId="1561" priority="1584">
      <formula>$N$1="現場閉所 実績表"</formula>
    </cfRule>
  </conditionalFormatting>
  <conditionalFormatting sqref="D123:AG123">
    <cfRule type="expression" dxfId="1560" priority="1578">
      <formula>$N$1="現場閉所 変更表"</formula>
    </cfRule>
    <cfRule type="expression" dxfId="1559" priority="1579">
      <formula>$N$1="現場閉所 計画表"</formula>
    </cfRule>
    <cfRule type="expression" dxfId="1558" priority="1580">
      <formula>D120="○"</formula>
    </cfRule>
  </conditionalFormatting>
  <conditionalFormatting sqref="AF117">
    <cfRule type="expression" dxfId="1557" priority="1575">
      <formula>AF117="土"</formula>
    </cfRule>
  </conditionalFormatting>
  <conditionalFormatting sqref="AF117">
    <cfRule type="expression" dxfId="1556" priority="1574">
      <formula>AF117="日"</formula>
    </cfRule>
  </conditionalFormatting>
  <conditionalFormatting sqref="C127">
    <cfRule type="expression" dxfId="1555" priority="1572">
      <formula>C127="土"</formula>
    </cfRule>
    <cfRule type="expression" dxfId="1554" priority="1573">
      <formula>C127="日"</formula>
    </cfRule>
  </conditionalFormatting>
  <conditionalFormatting sqref="AG132:AH132">
    <cfRule type="expression" dxfId="1553" priority="1569">
      <formula>AG132&lt;0.285</formula>
    </cfRule>
  </conditionalFormatting>
  <conditionalFormatting sqref="K132:L132">
    <cfRule type="expression" dxfId="1552" priority="1566">
      <formula>L128=0</formula>
    </cfRule>
    <cfRule type="expression" dxfId="1551" priority="1567">
      <formula>K132&lt;0.285</formula>
    </cfRule>
  </conditionalFormatting>
  <conditionalFormatting sqref="AC132:AD132">
    <cfRule type="expression" dxfId="1550" priority="1565">
      <formula>AC132="未達成"</formula>
    </cfRule>
  </conditionalFormatting>
  <conditionalFormatting sqref="G132:H132">
    <cfRule type="expression" dxfId="1549" priority="1563">
      <formula>G132="未達成"</formula>
    </cfRule>
  </conditionalFormatting>
  <conditionalFormatting sqref="V132:W132">
    <cfRule type="expression" dxfId="1548" priority="1558">
      <formula>COUNTA(C130:AG130)=0</formula>
    </cfRule>
    <cfRule type="expression" dxfId="1547" priority="1568">
      <formula>V132&lt;0.285</formula>
    </cfRule>
  </conditionalFormatting>
  <conditionalFormatting sqref="R132:S132">
    <cfRule type="expression" dxfId="1546" priority="1560">
      <formula>R132="未達成"</formula>
    </cfRule>
    <cfRule type="expression" dxfId="1545" priority="1564">
      <formula>COUNTA(C130:AG130)=0</formula>
    </cfRule>
  </conditionalFormatting>
  <conditionalFormatting sqref="N132:O132">
    <cfRule type="expression" dxfId="1544" priority="1562">
      <formula>COUNTA(C130:AG130)=0</formula>
    </cfRule>
  </conditionalFormatting>
  <conditionalFormatting sqref="P132:Q132">
    <cfRule type="expression" dxfId="1543" priority="1561">
      <formula>COUNTA(C130:AG130)=0</formula>
    </cfRule>
  </conditionalFormatting>
  <conditionalFormatting sqref="T132:U132">
    <cfRule type="expression" dxfId="1542" priority="1559">
      <formula>COUNTA(C130:AG130)=0</formula>
    </cfRule>
  </conditionalFormatting>
  <conditionalFormatting sqref="S125">
    <cfRule type="expression" dxfId="1541" priority="1557">
      <formula>S125="現場閉所 実績表に切替必要"</formula>
    </cfRule>
  </conditionalFormatting>
  <conditionalFormatting sqref="S125:Z125">
    <cfRule type="expression" dxfId="1540" priority="1555">
      <formula>S125="入力確認"</formula>
    </cfRule>
    <cfRule type="expression" dxfId="1539" priority="1556">
      <formula>S125="変更手続き確認"</formula>
    </cfRule>
  </conditionalFormatting>
  <conditionalFormatting sqref="AG125">
    <cfRule type="expression" dxfId="1538" priority="1554">
      <formula>AG125="土"</formula>
    </cfRule>
  </conditionalFormatting>
  <conditionalFormatting sqref="AG125">
    <cfRule type="expression" dxfId="1537" priority="1553">
      <formula>AG125="日"</formula>
    </cfRule>
  </conditionalFormatting>
  <conditionalFormatting sqref="AG125">
    <cfRule type="expression" dxfId="1536" priority="1552">
      <formula>AG125=0</formula>
    </cfRule>
  </conditionalFormatting>
  <conditionalFormatting sqref="C129">
    <cfRule type="expression" dxfId="1535" priority="1551">
      <formula>C128="○"</formula>
    </cfRule>
  </conditionalFormatting>
  <conditionalFormatting sqref="C130">
    <cfRule type="expression" dxfId="1534" priority="1550">
      <formula>C128="○"</formula>
    </cfRule>
  </conditionalFormatting>
  <conditionalFormatting sqref="AH131">
    <cfRule type="expression" dxfId="1533" priority="1549">
      <formula>COUNTIF(C131:AG131,"○")=0</formula>
    </cfRule>
  </conditionalFormatting>
  <conditionalFormatting sqref="AH130">
    <cfRule type="expression" dxfId="1532" priority="1548">
      <formula>COUNTA(C130:AG130)=0</formula>
    </cfRule>
  </conditionalFormatting>
  <conditionalFormatting sqref="C129">
    <cfRule type="expression" dxfId="1531" priority="1546">
      <formula>$N$1="現場閉所 実績表"</formula>
    </cfRule>
    <cfRule type="expression" dxfId="1530" priority="1547">
      <formula>$N$1="現場閉所 変更表"</formula>
    </cfRule>
  </conditionalFormatting>
  <conditionalFormatting sqref="C130">
    <cfRule type="expression" dxfId="1529" priority="1544">
      <formula>$N$1="現場閉所 計画表"</formula>
    </cfRule>
    <cfRule type="expression" dxfId="1528" priority="1545">
      <formula>$N$1="現場閉所 実績表"</formula>
    </cfRule>
  </conditionalFormatting>
  <conditionalFormatting sqref="C131">
    <cfRule type="expression" dxfId="1527" priority="1535">
      <formula>$N$1="現場閉所 変更表"</formula>
    </cfRule>
    <cfRule type="expression" dxfId="1526" priority="1536">
      <formula>$N$1="現場閉所 計画表"</formula>
    </cfRule>
    <cfRule type="expression" dxfId="1525" priority="1543">
      <formula>C128="○"</formula>
    </cfRule>
  </conditionalFormatting>
  <conditionalFormatting sqref="D129:AG129">
    <cfRule type="expression" dxfId="1524" priority="1539">
      <formula>$N$1="現場閉所 実績表"</formula>
    </cfRule>
    <cfRule type="expression" dxfId="1523" priority="1540">
      <formula>$N$1="現場閉所 変更表"</formula>
    </cfRule>
  </conditionalFormatting>
  <conditionalFormatting sqref="D130:AG130">
    <cfRule type="expression" dxfId="1522" priority="1537">
      <formula>$N$1="現場閉所 計画表"</formula>
    </cfRule>
    <cfRule type="expression" dxfId="1521" priority="1538">
      <formula>$N$1="現場閉所 実績表"</formula>
    </cfRule>
  </conditionalFormatting>
  <conditionalFormatting sqref="D131:AG131">
    <cfRule type="expression" dxfId="1520" priority="1532">
      <formula>$N$1="現場閉所 変更表"</formula>
    </cfRule>
    <cfRule type="expression" dxfId="1519" priority="1533">
      <formula>$N$1="現場閉所 計画表"</formula>
    </cfRule>
    <cfRule type="expression" dxfId="1518" priority="1534">
      <formula>D128="○"</formula>
    </cfRule>
  </conditionalFormatting>
  <conditionalFormatting sqref="AE125">
    <cfRule type="expression" dxfId="1517" priority="1531">
      <formula>AE125="土"</formula>
    </cfRule>
  </conditionalFormatting>
  <conditionalFormatting sqref="AE125">
    <cfRule type="expression" dxfId="1516" priority="1530">
      <formula>AE125="日"</formula>
    </cfRule>
  </conditionalFormatting>
  <conditionalFormatting sqref="AF125">
    <cfRule type="expression" dxfId="1515" priority="1529">
      <formula>AF125="土"</formula>
    </cfRule>
  </conditionalFormatting>
  <conditionalFormatting sqref="AF125">
    <cfRule type="expression" dxfId="1514" priority="1528">
      <formula>AF125="日"</formula>
    </cfRule>
  </conditionalFormatting>
  <conditionalFormatting sqref="C135">
    <cfRule type="expression" dxfId="1513" priority="1526">
      <formula>C135="土"</formula>
    </cfRule>
    <cfRule type="expression" dxfId="1512" priority="1527">
      <formula>C135="日"</formula>
    </cfRule>
  </conditionalFormatting>
  <conditionalFormatting sqref="AG140:AH140">
    <cfRule type="expression" dxfId="1511" priority="1523">
      <formula>AG140&lt;0.285</formula>
    </cfRule>
  </conditionalFormatting>
  <conditionalFormatting sqref="K140:L140">
    <cfRule type="expression" dxfId="1510" priority="1520">
      <formula>L136=0</formula>
    </cfRule>
    <cfRule type="expression" dxfId="1509" priority="1521">
      <formula>K140&lt;0.285</formula>
    </cfRule>
  </conditionalFormatting>
  <conditionalFormatting sqref="AC140:AD140">
    <cfRule type="expression" dxfId="1508" priority="1519">
      <formula>AC140="未達成"</formula>
    </cfRule>
  </conditionalFormatting>
  <conditionalFormatting sqref="G140:H140">
    <cfRule type="expression" dxfId="1507" priority="1517">
      <formula>G140="未達成"</formula>
    </cfRule>
  </conditionalFormatting>
  <conditionalFormatting sqref="D135:AG135">
    <cfRule type="expression" dxfId="1506" priority="1524">
      <formula>D135="土"</formula>
    </cfRule>
    <cfRule type="expression" dxfId="1505" priority="1525">
      <formula>D135="日"</formula>
    </cfRule>
  </conditionalFormatting>
  <conditionalFormatting sqref="V140:W140">
    <cfRule type="expression" dxfId="1504" priority="1512">
      <formula>COUNTA(C138:AG138)=0</formula>
    </cfRule>
    <cfRule type="expression" dxfId="1503" priority="1522">
      <formula>V140&lt;0.285</formula>
    </cfRule>
  </conditionalFormatting>
  <conditionalFormatting sqref="R140:S140">
    <cfRule type="expression" dxfId="1502" priority="1514">
      <formula>R140="未達成"</formula>
    </cfRule>
    <cfRule type="expression" dxfId="1501" priority="1518">
      <formula>COUNTA(C138:AG138)=0</formula>
    </cfRule>
  </conditionalFormatting>
  <conditionalFormatting sqref="N140:O140">
    <cfRule type="expression" dxfId="1500" priority="1516">
      <formula>COUNTA(C138:AG138)=0</formula>
    </cfRule>
  </conditionalFormatting>
  <conditionalFormatting sqref="P140:Q140">
    <cfRule type="expression" dxfId="1499" priority="1515">
      <formula>COUNTA(C138:AG138)=0</formula>
    </cfRule>
  </conditionalFormatting>
  <conditionalFormatting sqref="T140:U140">
    <cfRule type="expression" dxfId="1498" priority="1513">
      <formula>COUNTA(C138:AG138)=0</formula>
    </cfRule>
  </conditionalFormatting>
  <conditionalFormatting sqref="S133">
    <cfRule type="expression" dxfId="1497" priority="1511">
      <formula>S133="現場閉所 実績表に切替必要"</formula>
    </cfRule>
  </conditionalFormatting>
  <conditionalFormatting sqref="S133:Z133">
    <cfRule type="expression" dxfId="1496" priority="1509">
      <formula>S133="入力確認"</formula>
    </cfRule>
    <cfRule type="expression" dxfId="1495" priority="1510">
      <formula>S133="変更手続き確認"</formula>
    </cfRule>
  </conditionalFormatting>
  <conditionalFormatting sqref="AG133">
    <cfRule type="expression" dxfId="1494" priority="1508">
      <formula>AG133="土"</formula>
    </cfRule>
  </conditionalFormatting>
  <conditionalFormatting sqref="AG133">
    <cfRule type="expression" dxfId="1493" priority="1507">
      <formula>AG133="日"</formula>
    </cfRule>
  </conditionalFormatting>
  <conditionalFormatting sqref="AG133">
    <cfRule type="expression" dxfId="1492" priority="1506">
      <formula>AG133=0</formula>
    </cfRule>
  </conditionalFormatting>
  <conditionalFormatting sqref="C137">
    <cfRule type="expression" dxfId="1491" priority="1505">
      <formula>C136="○"</formula>
    </cfRule>
  </conditionalFormatting>
  <conditionalFormatting sqref="C138">
    <cfRule type="expression" dxfId="1490" priority="1504">
      <formula>C136="○"</formula>
    </cfRule>
  </conditionalFormatting>
  <conditionalFormatting sqref="AH139">
    <cfRule type="expression" dxfId="1489" priority="1503">
      <formula>COUNTIF(C139:AG139,"○")=0</formula>
    </cfRule>
  </conditionalFormatting>
  <conditionalFormatting sqref="AH138">
    <cfRule type="expression" dxfId="1488" priority="1502">
      <formula>COUNTA(C138:AG138)=0</formula>
    </cfRule>
  </conditionalFormatting>
  <conditionalFormatting sqref="C137">
    <cfRule type="expression" dxfId="1487" priority="1500">
      <formula>$N$1="現場閉所 実績表"</formula>
    </cfRule>
    <cfRule type="expression" dxfId="1486" priority="1501">
      <formula>$N$1="現場閉所 変更表"</formula>
    </cfRule>
  </conditionalFormatting>
  <conditionalFormatting sqref="C138">
    <cfRule type="expression" dxfId="1485" priority="1498">
      <formula>$N$1="現場閉所 計画表"</formula>
    </cfRule>
    <cfRule type="expression" dxfId="1484" priority="1499">
      <formula>$N$1="現場閉所 実績表"</formula>
    </cfRule>
  </conditionalFormatting>
  <conditionalFormatting sqref="C139">
    <cfRule type="expression" dxfId="1483" priority="1489">
      <formula>$N$1="現場閉所 変更表"</formula>
    </cfRule>
    <cfRule type="expression" dxfId="1482" priority="1490">
      <formula>$N$1="現場閉所 計画表"</formula>
    </cfRule>
    <cfRule type="expression" dxfId="1481" priority="1497">
      <formula>C136="○"</formula>
    </cfRule>
  </conditionalFormatting>
  <conditionalFormatting sqref="D137:AG137">
    <cfRule type="expression" dxfId="1480" priority="1496">
      <formula>D136="○"</formula>
    </cfRule>
  </conditionalFormatting>
  <conditionalFormatting sqref="D138:AG138">
    <cfRule type="expression" dxfId="1479" priority="1495">
      <formula>D136="○"</formula>
    </cfRule>
  </conditionalFormatting>
  <conditionalFormatting sqref="D137:AG137">
    <cfRule type="expression" dxfId="1478" priority="1493">
      <formula>$N$1="現場閉所 実績表"</formula>
    </cfRule>
    <cfRule type="expression" dxfId="1477" priority="1494">
      <formula>$N$1="現場閉所 変更表"</formula>
    </cfRule>
  </conditionalFormatting>
  <conditionalFormatting sqref="D138:AG138">
    <cfRule type="expression" dxfId="1476" priority="1491">
      <formula>$N$1="現場閉所 計画表"</formula>
    </cfRule>
    <cfRule type="expression" dxfId="1475" priority="1492">
      <formula>$N$1="現場閉所 実績表"</formula>
    </cfRule>
  </conditionalFormatting>
  <conditionalFormatting sqref="D139:AG139">
    <cfRule type="expression" dxfId="1474" priority="1486">
      <formula>$N$1="現場閉所 変更表"</formula>
    </cfRule>
    <cfRule type="expression" dxfId="1473" priority="1487">
      <formula>$N$1="現場閉所 計画表"</formula>
    </cfRule>
    <cfRule type="expression" dxfId="1472" priority="1488">
      <formula>D136="○"</formula>
    </cfRule>
  </conditionalFormatting>
  <conditionalFormatting sqref="AF133">
    <cfRule type="expression" dxfId="1471" priority="1483">
      <formula>AF133="土"</formula>
    </cfRule>
  </conditionalFormatting>
  <conditionalFormatting sqref="AF133">
    <cfRule type="expression" dxfId="1470" priority="1482">
      <formula>AF133="日"</formula>
    </cfRule>
  </conditionalFormatting>
  <conditionalFormatting sqref="C143">
    <cfRule type="expression" dxfId="1469" priority="1480">
      <formula>C143="土"</formula>
    </cfRule>
    <cfRule type="expression" dxfId="1468" priority="1481">
      <formula>C143="日"</formula>
    </cfRule>
  </conditionalFormatting>
  <conditionalFormatting sqref="AG148:AH148">
    <cfRule type="expression" dxfId="1467" priority="1477">
      <formula>AG148&lt;0.285</formula>
    </cfRule>
  </conditionalFormatting>
  <conditionalFormatting sqref="K148:L148">
    <cfRule type="expression" dxfId="1466" priority="1474">
      <formula>L144=0</formula>
    </cfRule>
    <cfRule type="expression" dxfId="1465" priority="1475">
      <formula>K148&lt;0.285</formula>
    </cfRule>
  </conditionalFormatting>
  <conditionalFormatting sqref="AC148:AD148">
    <cfRule type="expression" dxfId="1464" priority="1473">
      <formula>AC148="未達成"</formula>
    </cfRule>
  </conditionalFormatting>
  <conditionalFormatting sqref="G148:H148">
    <cfRule type="expression" dxfId="1463" priority="1471">
      <formula>G148="未達成"</formula>
    </cfRule>
  </conditionalFormatting>
  <conditionalFormatting sqref="D143:AG143">
    <cfRule type="expression" dxfId="1462" priority="1478">
      <formula>D143="土"</formula>
    </cfRule>
    <cfRule type="expression" dxfId="1461" priority="1479">
      <formula>D143="日"</formula>
    </cfRule>
  </conditionalFormatting>
  <conditionalFormatting sqref="V148:W148">
    <cfRule type="expression" dxfId="1460" priority="1466">
      <formula>COUNTA(C146:AG146)=0</formula>
    </cfRule>
    <cfRule type="expression" dxfId="1459" priority="1476">
      <formula>V148&lt;0.285</formula>
    </cfRule>
  </conditionalFormatting>
  <conditionalFormatting sqref="R148:S148">
    <cfRule type="expression" dxfId="1458" priority="1468">
      <formula>R148="未達成"</formula>
    </cfRule>
    <cfRule type="expression" dxfId="1457" priority="1472">
      <formula>COUNTA(C146:AG146)=0</formula>
    </cfRule>
  </conditionalFormatting>
  <conditionalFormatting sqref="N148:O148">
    <cfRule type="expression" dxfId="1456" priority="1470">
      <formula>COUNTA(C146:AG146)=0</formula>
    </cfRule>
  </conditionalFormatting>
  <conditionalFormatting sqref="P148:Q148">
    <cfRule type="expression" dxfId="1455" priority="1469">
      <formula>COUNTA(C146:AG146)=0</formula>
    </cfRule>
  </conditionalFormatting>
  <conditionalFormatting sqref="T148:U148">
    <cfRule type="expression" dxfId="1454" priority="1467">
      <formula>COUNTA(C146:AG146)=0</formula>
    </cfRule>
  </conditionalFormatting>
  <conditionalFormatting sqref="S141">
    <cfRule type="expression" dxfId="1453" priority="1465">
      <formula>S141="現場閉所 実績表に切替必要"</formula>
    </cfRule>
  </conditionalFormatting>
  <conditionalFormatting sqref="S141:Z141">
    <cfRule type="expression" dxfId="1452" priority="1463">
      <formula>S141="入力確認"</formula>
    </cfRule>
    <cfRule type="expression" dxfId="1451" priority="1464">
      <formula>S141="変更手続き確認"</formula>
    </cfRule>
  </conditionalFormatting>
  <conditionalFormatting sqref="AG141">
    <cfRule type="expression" dxfId="1450" priority="1462">
      <formula>AG141="土"</formula>
    </cfRule>
  </conditionalFormatting>
  <conditionalFormatting sqref="AG141">
    <cfRule type="expression" dxfId="1449" priority="1461">
      <formula>AG141="日"</formula>
    </cfRule>
  </conditionalFormatting>
  <conditionalFormatting sqref="AG141">
    <cfRule type="expression" dxfId="1448" priority="1460">
      <formula>AG141=0</formula>
    </cfRule>
  </conditionalFormatting>
  <conditionalFormatting sqref="C145">
    <cfRule type="expression" dxfId="1447" priority="1459">
      <formula>C144="○"</formula>
    </cfRule>
  </conditionalFormatting>
  <conditionalFormatting sqref="C146">
    <cfRule type="expression" dxfId="1446" priority="1458">
      <formula>C144="○"</formula>
    </cfRule>
  </conditionalFormatting>
  <conditionalFormatting sqref="AH147">
    <cfRule type="expression" dxfId="1445" priority="1457">
      <formula>COUNTIF(C147:AG147,"○")=0</formula>
    </cfRule>
  </conditionalFormatting>
  <conditionalFormatting sqref="AH146">
    <cfRule type="expression" dxfId="1444" priority="1456">
      <formula>COUNTA(C146:AG146)=0</formula>
    </cfRule>
  </conditionalFormatting>
  <conditionalFormatting sqref="C145">
    <cfRule type="expression" dxfId="1443" priority="1454">
      <formula>$N$1="現場閉所 実績表"</formula>
    </cfRule>
    <cfRule type="expression" dxfId="1442" priority="1455">
      <formula>$N$1="現場閉所 変更表"</formula>
    </cfRule>
  </conditionalFormatting>
  <conditionalFormatting sqref="C146">
    <cfRule type="expression" dxfId="1441" priority="1452">
      <formula>$N$1="現場閉所 計画表"</formula>
    </cfRule>
    <cfRule type="expression" dxfId="1440" priority="1453">
      <formula>$N$1="現場閉所 実績表"</formula>
    </cfRule>
  </conditionalFormatting>
  <conditionalFormatting sqref="C147">
    <cfRule type="expression" dxfId="1439" priority="1443">
      <formula>$N$1="現場閉所 変更表"</formula>
    </cfRule>
    <cfRule type="expression" dxfId="1438" priority="1444">
      <formula>$N$1="現場閉所 計画表"</formula>
    </cfRule>
    <cfRule type="expression" dxfId="1437" priority="1451">
      <formula>C144="○"</formula>
    </cfRule>
  </conditionalFormatting>
  <conditionalFormatting sqref="D145:AG145">
    <cfRule type="expression" dxfId="1436" priority="1450">
      <formula>D144="○"</formula>
    </cfRule>
  </conditionalFormatting>
  <conditionalFormatting sqref="D146:AG146">
    <cfRule type="expression" dxfId="1435" priority="1449">
      <formula>D144="○"</formula>
    </cfRule>
  </conditionalFormatting>
  <conditionalFormatting sqref="D145:AG145">
    <cfRule type="expression" dxfId="1434" priority="1447">
      <formula>$N$1="現場閉所 実績表"</formula>
    </cfRule>
    <cfRule type="expression" dxfId="1433" priority="1448">
      <formula>$N$1="現場閉所 変更表"</formula>
    </cfRule>
  </conditionalFormatting>
  <conditionalFormatting sqref="D146:AG146">
    <cfRule type="expression" dxfId="1432" priority="1445">
      <formula>$N$1="現場閉所 計画表"</formula>
    </cfRule>
    <cfRule type="expression" dxfId="1431" priority="1446">
      <formula>$N$1="現場閉所 実績表"</formula>
    </cfRule>
  </conditionalFormatting>
  <conditionalFormatting sqref="D147:AG147">
    <cfRule type="expression" dxfId="1430" priority="1440">
      <formula>$N$1="現場閉所 変更表"</formula>
    </cfRule>
    <cfRule type="expression" dxfId="1429" priority="1441">
      <formula>$N$1="現場閉所 計画表"</formula>
    </cfRule>
    <cfRule type="expression" dxfId="1428" priority="1442">
      <formula>D144="○"</formula>
    </cfRule>
  </conditionalFormatting>
  <conditionalFormatting sqref="AE141">
    <cfRule type="expression" dxfId="1427" priority="1439">
      <formula>AE141="土"</formula>
    </cfRule>
  </conditionalFormatting>
  <conditionalFormatting sqref="AE141">
    <cfRule type="expression" dxfId="1426" priority="1438">
      <formula>AE141="日"</formula>
    </cfRule>
  </conditionalFormatting>
  <conditionalFormatting sqref="AF141">
    <cfRule type="expression" dxfId="1425" priority="1437">
      <formula>AF141="土"</formula>
    </cfRule>
  </conditionalFormatting>
  <conditionalFormatting sqref="AF141">
    <cfRule type="expression" dxfId="1424" priority="1436">
      <formula>AF141="日"</formula>
    </cfRule>
  </conditionalFormatting>
  <conditionalFormatting sqref="C151">
    <cfRule type="expression" dxfId="1423" priority="1434">
      <formula>C151="土"</formula>
    </cfRule>
    <cfRule type="expression" dxfId="1422" priority="1435">
      <formula>C151="日"</formula>
    </cfRule>
  </conditionalFormatting>
  <conditionalFormatting sqref="AG156:AH156">
    <cfRule type="expression" dxfId="1421" priority="1431">
      <formula>AG156&lt;0.285</formula>
    </cfRule>
  </conditionalFormatting>
  <conditionalFormatting sqref="K156:L156">
    <cfRule type="expression" dxfId="1420" priority="1428">
      <formula>L152=0</formula>
    </cfRule>
    <cfRule type="expression" dxfId="1419" priority="1429">
      <formula>K156&lt;0.285</formula>
    </cfRule>
  </conditionalFormatting>
  <conditionalFormatting sqref="AC156:AD156">
    <cfRule type="expression" dxfId="1418" priority="1427">
      <formula>AC156="未達成"</formula>
    </cfRule>
  </conditionalFormatting>
  <conditionalFormatting sqref="G156:H156">
    <cfRule type="expression" dxfId="1417" priority="1425">
      <formula>G156="未達成"</formula>
    </cfRule>
  </conditionalFormatting>
  <conditionalFormatting sqref="D151:AG151">
    <cfRule type="expression" dxfId="1416" priority="1432">
      <formula>D151="土"</formula>
    </cfRule>
    <cfRule type="expression" dxfId="1415" priority="1433">
      <formula>D151="日"</formula>
    </cfRule>
  </conditionalFormatting>
  <conditionalFormatting sqref="V156:W156">
    <cfRule type="expression" dxfId="1414" priority="1420">
      <formula>COUNTA(C154:AG154)=0</formula>
    </cfRule>
    <cfRule type="expression" dxfId="1413" priority="1430">
      <formula>V156&lt;0.285</formula>
    </cfRule>
  </conditionalFormatting>
  <conditionalFormatting sqref="R156:S156">
    <cfRule type="expression" dxfId="1412" priority="1422">
      <formula>R156="未達成"</formula>
    </cfRule>
    <cfRule type="expression" dxfId="1411" priority="1426">
      <formula>COUNTA(C154:AG154)=0</formula>
    </cfRule>
  </conditionalFormatting>
  <conditionalFormatting sqref="N156:O156">
    <cfRule type="expression" dxfId="1410" priority="1424">
      <formula>COUNTA(C154:AG154)=0</formula>
    </cfRule>
  </conditionalFormatting>
  <conditionalFormatting sqref="P156:Q156">
    <cfRule type="expression" dxfId="1409" priority="1423">
      <formula>COUNTA(C154:AG154)=0</formula>
    </cfRule>
  </conditionalFormatting>
  <conditionalFormatting sqref="T156:U156">
    <cfRule type="expression" dxfId="1408" priority="1421">
      <formula>COUNTA(C154:AG154)=0</formula>
    </cfRule>
  </conditionalFormatting>
  <conditionalFormatting sqref="S149">
    <cfRule type="expression" dxfId="1407" priority="1419">
      <formula>S149="現場閉所 実績表に切替必要"</formula>
    </cfRule>
  </conditionalFormatting>
  <conditionalFormatting sqref="S149:Z149">
    <cfRule type="expression" dxfId="1406" priority="1417">
      <formula>S149="入力確認"</formula>
    </cfRule>
    <cfRule type="expression" dxfId="1405" priority="1418">
      <formula>S149="変更手続き確認"</formula>
    </cfRule>
  </conditionalFormatting>
  <conditionalFormatting sqref="AG149">
    <cfRule type="expression" dxfId="1404" priority="1416">
      <formula>AG149="土"</formula>
    </cfRule>
  </conditionalFormatting>
  <conditionalFormatting sqref="AG149">
    <cfRule type="expression" dxfId="1403" priority="1415">
      <formula>AG149="日"</formula>
    </cfRule>
  </conditionalFormatting>
  <conditionalFormatting sqref="AG149">
    <cfRule type="expression" dxfId="1402" priority="1414">
      <formula>AG149=0</formula>
    </cfRule>
  </conditionalFormatting>
  <conditionalFormatting sqref="C153">
    <cfRule type="expression" dxfId="1401" priority="1413">
      <formula>C152="○"</formula>
    </cfRule>
  </conditionalFormatting>
  <conditionalFormatting sqref="C154">
    <cfRule type="expression" dxfId="1400" priority="1412">
      <formula>C152="○"</formula>
    </cfRule>
  </conditionalFormatting>
  <conditionalFormatting sqref="AH155">
    <cfRule type="expression" dxfId="1399" priority="1411">
      <formula>COUNTIF(C155:AG155,"○")=0</formula>
    </cfRule>
  </conditionalFormatting>
  <conditionalFormatting sqref="C153">
    <cfRule type="expression" dxfId="1398" priority="1408">
      <formula>$N$1="現場閉所 実績表"</formula>
    </cfRule>
    <cfRule type="expression" dxfId="1397" priority="1409">
      <formula>$N$1="現場閉所 変更表"</formula>
    </cfRule>
  </conditionalFormatting>
  <conditionalFormatting sqref="C154">
    <cfRule type="expression" dxfId="1396" priority="1406">
      <formula>$N$1="現場閉所 計画表"</formula>
    </cfRule>
    <cfRule type="expression" dxfId="1395" priority="1407">
      <formula>$N$1="現場閉所 実績表"</formula>
    </cfRule>
  </conditionalFormatting>
  <conditionalFormatting sqref="C155">
    <cfRule type="expression" dxfId="1394" priority="1397">
      <formula>$N$1="現場閉所 変更表"</formula>
    </cfRule>
    <cfRule type="expression" dxfId="1393" priority="1398">
      <formula>$N$1="現場閉所 計画表"</formula>
    </cfRule>
    <cfRule type="expression" dxfId="1392" priority="1405">
      <formula>C152="○"</formula>
    </cfRule>
  </conditionalFormatting>
  <conditionalFormatting sqref="D153:AG153">
    <cfRule type="expression" dxfId="1391" priority="1404">
      <formula>D152="○"</formula>
    </cfRule>
  </conditionalFormatting>
  <conditionalFormatting sqref="D154:AG154">
    <cfRule type="expression" dxfId="1390" priority="1403">
      <formula>D152="○"</formula>
    </cfRule>
  </conditionalFormatting>
  <conditionalFormatting sqref="D153:AG153">
    <cfRule type="expression" dxfId="1389" priority="1401">
      <formula>$N$1="現場閉所 実績表"</formula>
    </cfRule>
    <cfRule type="expression" dxfId="1388" priority="1402">
      <formula>$N$1="現場閉所 変更表"</formula>
    </cfRule>
  </conditionalFormatting>
  <conditionalFormatting sqref="D154:AG154">
    <cfRule type="expression" dxfId="1387" priority="1399">
      <formula>$N$1="現場閉所 計画表"</formula>
    </cfRule>
    <cfRule type="expression" dxfId="1386" priority="1400">
      <formula>$N$1="現場閉所 実績表"</formula>
    </cfRule>
  </conditionalFormatting>
  <conditionalFormatting sqref="D155:AG155">
    <cfRule type="expression" dxfId="1385" priority="1394">
      <formula>$N$1="現場閉所 変更表"</formula>
    </cfRule>
    <cfRule type="expression" dxfId="1384" priority="1395">
      <formula>$N$1="現場閉所 計画表"</formula>
    </cfRule>
    <cfRule type="expression" dxfId="1383" priority="1396">
      <formula>D152="○"</formula>
    </cfRule>
  </conditionalFormatting>
  <conditionalFormatting sqref="AF149">
    <cfRule type="expression" dxfId="1382" priority="1391">
      <formula>AF149="土"</formula>
    </cfRule>
  </conditionalFormatting>
  <conditionalFormatting sqref="AF149">
    <cfRule type="expression" dxfId="1381" priority="1390">
      <formula>AF149="日"</formula>
    </cfRule>
  </conditionalFormatting>
  <conditionalFormatting sqref="C159">
    <cfRule type="expression" dxfId="1380" priority="1388">
      <formula>C159="土"</formula>
    </cfRule>
    <cfRule type="expression" dxfId="1379" priority="1389">
      <formula>C159="日"</formula>
    </cfRule>
  </conditionalFormatting>
  <conditionalFormatting sqref="AG164:AH164">
    <cfRule type="expression" dxfId="1378" priority="1385">
      <formula>AG164&lt;0.285</formula>
    </cfRule>
  </conditionalFormatting>
  <conditionalFormatting sqref="K164:L164">
    <cfRule type="expression" dxfId="1377" priority="1382">
      <formula>L160=0</formula>
    </cfRule>
    <cfRule type="expression" dxfId="1376" priority="1383">
      <formula>K164&lt;0.285</formula>
    </cfRule>
  </conditionalFormatting>
  <conditionalFormatting sqref="G164:H164">
    <cfRule type="expression" dxfId="1375" priority="1379">
      <formula>G164="未達成"</formula>
    </cfRule>
  </conditionalFormatting>
  <conditionalFormatting sqref="D159:AG159">
    <cfRule type="expression" dxfId="1374" priority="1386">
      <formula>D159="土"</formula>
    </cfRule>
    <cfRule type="expression" dxfId="1373" priority="1387">
      <formula>D159="日"</formula>
    </cfRule>
  </conditionalFormatting>
  <conditionalFormatting sqref="V164:W164">
    <cfRule type="expression" dxfId="1372" priority="1374">
      <formula>COUNTA(C162:AG162)=0</formula>
    </cfRule>
    <cfRule type="expression" dxfId="1371" priority="1384">
      <formula>V164&lt;0.285</formula>
    </cfRule>
  </conditionalFormatting>
  <conditionalFormatting sqref="R164:S164">
    <cfRule type="expression" dxfId="1370" priority="1376">
      <formula>R164="未達成"</formula>
    </cfRule>
    <cfRule type="expression" dxfId="1369" priority="1380">
      <formula>COUNTA(C162:AG162)=0</formula>
    </cfRule>
  </conditionalFormatting>
  <conditionalFormatting sqref="N164:O164">
    <cfRule type="expression" dxfId="1368" priority="1378">
      <formula>COUNTA(C162:AG162)=0</formula>
    </cfRule>
  </conditionalFormatting>
  <conditionalFormatting sqref="P164:Q164">
    <cfRule type="expression" dxfId="1367" priority="1377">
      <formula>COUNTA(C162:AG162)=0</formula>
    </cfRule>
  </conditionalFormatting>
  <conditionalFormatting sqref="T164:U164">
    <cfRule type="expression" dxfId="1366" priority="1375">
      <formula>COUNTA(C162:AG162)=0</formula>
    </cfRule>
  </conditionalFormatting>
  <conditionalFormatting sqref="S157">
    <cfRule type="expression" dxfId="1365" priority="1373">
      <formula>S157="現場閉所 実績表に切替必要"</formula>
    </cfRule>
  </conditionalFormatting>
  <conditionalFormatting sqref="S157:Z157">
    <cfRule type="expression" dxfId="1364" priority="1371">
      <formula>S157="入力確認"</formula>
    </cfRule>
    <cfRule type="expression" dxfId="1363" priority="1372">
      <formula>S157="変更手続き確認"</formula>
    </cfRule>
  </conditionalFormatting>
  <conditionalFormatting sqref="AG157">
    <cfRule type="expression" dxfId="1362" priority="1370">
      <formula>AG157="土"</formula>
    </cfRule>
  </conditionalFormatting>
  <conditionalFormatting sqref="AG157">
    <cfRule type="expression" dxfId="1361" priority="1369">
      <formula>AG157="日"</formula>
    </cfRule>
  </conditionalFormatting>
  <conditionalFormatting sqref="AG157">
    <cfRule type="expression" dxfId="1360" priority="1368">
      <formula>AG157=0</formula>
    </cfRule>
  </conditionalFormatting>
  <conditionalFormatting sqref="C161">
    <cfRule type="expression" dxfId="1359" priority="1367">
      <formula>C160="○"</formula>
    </cfRule>
  </conditionalFormatting>
  <conditionalFormatting sqref="C162">
    <cfRule type="expression" dxfId="1358" priority="1366">
      <formula>C160="○"</formula>
    </cfRule>
  </conditionalFormatting>
  <conditionalFormatting sqref="AH163">
    <cfRule type="expression" dxfId="1357" priority="1365">
      <formula>COUNTIF(C163:AG163,"○")=0</formula>
    </cfRule>
  </conditionalFormatting>
  <conditionalFormatting sqref="AH162">
    <cfRule type="expression" dxfId="1356" priority="1364">
      <formula>COUNTA(C162:AG162)=0</formula>
    </cfRule>
  </conditionalFormatting>
  <conditionalFormatting sqref="C161">
    <cfRule type="expression" dxfId="1355" priority="1362">
      <formula>$N$1="現場閉所 実績表"</formula>
    </cfRule>
    <cfRule type="expression" dxfId="1354" priority="1363">
      <formula>$N$1="現場閉所 変更表"</formula>
    </cfRule>
  </conditionalFormatting>
  <conditionalFormatting sqref="C162">
    <cfRule type="expression" dxfId="1353" priority="1360">
      <formula>$N$1="現場閉所 計画表"</formula>
    </cfRule>
    <cfRule type="expression" dxfId="1352" priority="1361">
      <formula>$N$1="現場閉所 実績表"</formula>
    </cfRule>
  </conditionalFormatting>
  <conditionalFormatting sqref="C163">
    <cfRule type="expression" dxfId="1351" priority="1351">
      <formula>$N$1="現場閉所 変更表"</formula>
    </cfRule>
    <cfRule type="expression" dxfId="1350" priority="1352">
      <formula>$N$1="現場閉所 計画表"</formula>
    </cfRule>
    <cfRule type="expression" dxfId="1349" priority="1359">
      <formula>C160="○"</formula>
    </cfRule>
  </conditionalFormatting>
  <conditionalFormatting sqref="D161:AG161">
    <cfRule type="expression" dxfId="1348" priority="1358">
      <formula>D160="○"</formula>
    </cfRule>
  </conditionalFormatting>
  <conditionalFormatting sqref="D162:AG162">
    <cfRule type="expression" dxfId="1347" priority="1357">
      <formula>D160="○"</formula>
    </cfRule>
  </conditionalFormatting>
  <conditionalFormatting sqref="D161:AG161">
    <cfRule type="expression" dxfId="1346" priority="1355">
      <formula>$N$1="現場閉所 実績表"</formula>
    </cfRule>
    <cfRule type="expression" dxfId="1345" priority="1356">
      <formula>$N$1="現場閉所 変更表"</formula>
    </cfRule>
  </conditionalFormatting>
  <conditionalFormatting sqref="D162:AG162">
    <cfRule type="expression" dxfId="1344" priority="1353">
      <formula>$N$1="現場閉所 計画表"</formula>
    </cfRule>
    <cfRule type="expression" dxfId="1343" priority="1354">
      <formula>$N$1="現場閉所 実績表"</formula>
    </cfRule>
  </conditionalFormatting>
  <conditionalFormatting sqref="D163:AG163">
    <cfRule type="expression" dxfId="1342" priority="1348">
      <formula>$N$1="現場閉所 変更表"</formula>
    </cfRule>
    <cfRule type="expression" dxfId="1341" priority="1349">
      <formula>$N$1="現場閉所 計画表"</formula>
    </cfRule>
    <cfRule type="expression" dxfId="1340" priority="1350">
      <formula>D160="○"</formula>
    </cfRule>
  </conditionalFormatting>
  <conditionalFormatting sqref="AE157">
    <cfRule type="expression" dxfId="1339" priority="1347">
      <formula>AE157="土"</formula>
    </cfRule>
  </conditionalFormatting>
  <conditionalFormatting sqref="AE157">
    <cfRule type="expression" dxfId="1338" priority="1346">
      <formula>AE157="日"</formula>
    </cfRule>
  </conditionalFormatting>
  <conditionalFormatting sqref="AF157">
    <cfRule type="expression" dxfId="1337" priority="1345">
      <formula>AF157="土"</formula>
    </cfRule>
  </conditionalFormatting>
  <conditionalFormatting sqref="AF157">
    <cfRule type="expression" dxfId="1336" priority="1344">
      <formula>AF157="日"</formula>
    </cfRule>
  </conditionalFormatting>
  <conditionalFormatting sqref="C167">
    <cfRule type="expression" dxfId="1335" priority="1342">
      <formula>C167="土"</formula>
    </cfRule>
    <cfRule type="expression" dxfId="1334" priority="1343">
      <formula>C167="日"</formula>
    </cfRule>
  </conditionalFormatting>
  <conditionalFormatting sqref="AG172:AH172">
    <cfRule type="expression" dxfId="1333" priority="1339">
      <formula>AG172&lt;0.285</formula>
    </cfRule>
  </conditionalFormatting>
  <conditionalFormatting sqref="K172:L172">
    <cfRule type="expression" dxfId="1332" priority="1336">
      <formula>L168=0</formula>
    </cfRule>
    <cfRule type="expression" dxfId="1331" priority="1337">
      <formula>K172&lt;0.285</formula>
    </cfRule>
  </conditionalFormatting>
  <conditionalFormatting sqref="AC172:AD172">
    <cfRule type="expression" dxfId="1330" priority="1335">
      <formula>AC172="未達成"</formula>
    </cfRule>
  </conditionalFormatting>
  <conditionalFormatting sqref="G172:H172">
    <cfRule type="expression" dxfId="1329" priority="1333">
      <formula>G172="未達成"</formula>
    </cfRule>
  </conditionalFormatting>
  <conditionalFormatting sqref="D167:AG167">
    <cfRule type="expression" dxfId="1328" priority="1340">
      <formula>D167="土"</formula>
    </cfRule>
    <cfRule type="expression" dxfId="1327" priority="1341">
      <formula>D167="日"</formula>
    </cfRule>
  </conditionalFormatting>
  <conditionalFormatting sqref="V172:W172">
    <cfRule type="expression" dxfId="1326" priority="1328">
      <formula>COUNTA(C170:AG170)=0</formula>
    </cfRule>
    <cfRule type="expression" dxfId="1325" priority="1338">
      <formula>V172&lt;0.285</formula>
    </cfRule>
  </conditionalFormatting>
  <conditionalFormatting sqref="R172:S172">
    <cfRule type="expression" dxfId="1324" priority="1330">
      <formula>R172="未達成"</formula>
    </cfRule>
    <cfRule type="expression" dxfId="1323" priority="1334">
      <formula>COUNTA(C170:AG170)=0</formula>
    </cfRule>
  </conditionalFormatting>
  <conditionalFormatting sqref="N172:O172">
    <cfRule type="expression" dxfId="1322" priority="1332">
      <formula>COUNTA(C170:AG170)=0</formula>
    </cfRule>
  </conditionalFormatting>
  <conditionalFormatting sqref="P172:Q172">
    <cfRule type="expression" dxfId="1321" priority="1331">
      <formula>COUNTA(C170:AG170)=0</formula>
    </cfRule>
  </conditionalFormatting>
  <conditionalFormatting sqref="T172:U172">
    <cfRule type="expression" dxfId="1320" priority="1329">
      <formula>COUNTA(C170:AG170)=0</formula>
    </cfRule>
  </conditionalFormatting>
  <conditionalFormatting sqref="S165">
    <cfRule type="expression" dxfId="1319" priority="1327">
      <formula>S165="現場閉所 実績表に切替必要"</formula>
    </cfRule>
  </conditionalFormatting>
  <conditionalFormatting sqref="S165:Z165">
    <cfRule type="expression" dxfId="1318" priority="1325">
      <formula>S165="入力確認"</formula>
    </cfRule>
    <cfRule type="expression" dxfId="1317" priority="1326">
      <formula>S165="変更手続き確認"</formula>
    </cfRule>
  </conditionalFormatting>
  <conditionalFormatting sqref="AG165">
    <cfRule type="expression" dxfId="1316" priority="1324">
      <formula>AG165="土"</formula>
    </cfRule>
  </conditionalFormatting>
  <conditionalFormatting sqref="AG165">
    <cfRule type="expression" dxfId="1315" priority="1323">
      <formula>AG165="日"</formula>
    </cfRule>
  </conditionalFormatting>
  <conditionalFormatting sqref="AG165">
    <cfRule type="expression" dxfId="1314" priority="1322">
      <formula>AG165=0</formula>
    </cfRule>
  </conditionalFormatting>
  <conditionalFormatting sqref="C169">
    <cfRule type="expression" dxfId="1313" priority="1321">
      <formula>C168="○"</formula>
    </cfRule>
  </conditionalFormatting>
  <conditionalFormatting sqref="C170">
    <cfRule type="expression" dxfId="1312" priority="1320">
      <formula>C168="○"</formula>
    </cfRule>
  </conditionalFormatting>
  <conditionalFormatting sqref="AH171">
    <cfRule type="expression" dxfId="1311" priority="1319">
      <formula>COUNTIF(C171:AG171,"○")=0</formula>
    </cfRule>
  </conditionalFormatting>
  <conditionalFormatting sqref="AH170">
    <cfRule type="expression" dxfId="1310" priority="1318">
      <formula>COUNTA(C170:AG170)=0</formula>
    </cfRule>
  </conditionalFormatting>
  <conditionalFormatting sqref="C169">
    <cfRule type="expression" dxfId="1309" priority="1316">
      <formula>$N$1="現場閉所 実績表"</formula>
    </cfRule>
    <cfRule type="expression" dxfId="1308" priority="1317">
      <formula>$N$1="現場閉所 変更表"</formula>
    </cfRule>
  </conditionalFormatting>
  <conditionalFormatting sqref="C170">
    <cfRule type="expression" dxfId="1307" priority="1314">
      <formula>$N$1="現場閉所 計画表"</formula>
    </cfRule>
    <cfRule type="expression" dxfId="1306" priority="1315">
      <formula>$N$1="現場閉所 実績表"</formula>
    </cfRule>
  </conditionalFormatting>
  <conditionalFormatting sqref="C171">
    <cfRule type="expression" dxfId="1305" priority="1305">
      <formula>$N$1="現場閉所 変更表"</formula>
    </cfRule>
    <cfRule type="expression" dxfId="1304" priority="1306">
      <formula>$N$1="現場閉所 計画表"</formula>
    </cfRule>
    <cfRule type="expression" dxfId="1303" priority="1313">
      <formula>C168="○"</formula>
    </cfRule>
  </conditionalFormatting>
  <conditionalFormatting sqref="D169:AG169">
    <cfRule type="expression" dxfId="1302" priority="1312">
      <formula>D168="○"</formula>
    </cfRule>
  </conditionalFormatting>
  <conditionalFormatting sqref="D170:AG170">
    <cfRule type="expression" dxfId="1301" priority="1311">
      <formula>D168="○"</formula>
    </cfRule>
  </conditionalFormatting>
  <conditionalFormatting sqref="D169:AG169">
    <cfRule type="expression" dxfId="1300" priority="1309">
      <formula>$N$1="現場閉所 実績表"</formula>
    </cfRule>
    <cfRule type="expression" dxfId="1299" priority="1310">
      <formula>$N$1="現場閉所 変更表"</formula>
    </cfRule>
  </conditionalFormatting>
  <conditionalFormatting sqref="D170:AG170">
    <cfRule type="expression" dxfId="1298" priority="1307">
      <formula>$N$1="現場閉所 計画表"</formula>
    </cfRule>
    <cfRule type="expression" dxfId="1297" priority="1308">
      <formula>$N$1="現場閉所 実績表"</formula>
    </cfRule>
  </conditionalFormatting>
  <conditionalFormatting sqref="D171:AG171">
    <cfRule type="expression" dxfId="1296" priority="1302">
      <formula>$N$1="現場閉所 変更表"</formula>
    </cfRule>
    <cfRule type="expression" dxfId="1295" priority="1303">
      <formula>$N$1="現場閉所 計画表"</formula>
    </cfRule>
    <cfRule type="expression" dxfId="1294" priority="1304">
      <formula>D168="○"</formula>
    </cfRule>
  </conditionalFormatting>
  <conditionalFormatting sqref="AE165">
    <cfRule type="expression" dxfId="1293" priority="1301">
      <formula>AE165="土"</formula>
    </cfRule>
  </conditionalFormatting>
  <conditionalFormatting sqref="AE165">
    <cfRule type="expression" dxfId="1292" priority="1300">
      <formula>AE165="日"</formula>
    </cfRule>
  </conditionalFormatting>
  <conditionalFormatting sqref="AF165">
    <cfRule type="expression" dxfId="1291" priority="1299">
      <formula>AF165="土"</formula>
    </cfRule>
  </conditionalFormatting>
  <conditionalFormatting sqref="AF165">
    <cfRule type="expression" dxfId="1290" priority="1298">
      <formula>AF165="日"</formula>
    </cfRule>
  </conditionalFormatting>
  <conditionalFormatting sqref="C175">
    <cfRule type="expression" dxfId="1289" priority="1296">
      <formula>C175="土"</formula>
    </cfRule>
    <cfRule type="expression" dxfId="1288" priority="1297">
      <formula>C175="日"</formula>
    </cfRule>
  </conditionalFormatting>
  <conditionalFormatting sqref="AG180:AH180">
    <cfRule type="expression" dxfId="1287" priority="1293">
      <formula>AG180&lt;0.285</formula>
    </cfRule>
  </conditionalFormatting>
  <conditionalFormatting sqref="K180:L180">
    <cfRule type="expression" dxfId="1286" priority="1290">
      <formula>L176=0</formula>
    </cfRule>
    <cfRule type="expression" dxfId="1285" priority="1291">
      <formula>K180&lt;0.285</formula>
    </cfRule>
  </conditionalFormatting>
  <conditionalFormatting sqref="AC180:AD180">
    <cfRule type="expression" dxfId="1284" priority="1289">
      <formula>AC180="未達成"</formula>
    </cfRule>
  </conditionalFormatting>
  <conditionalFormatting sqref="G180:H180">
    <cfRule type="expression" dxfId="1283" priority="1287">
      <formula>G180="未達成"</formula>
    </cfRule>
  </conditionalFormatting>
  <conditionalFormatting sqref="D175:AG175">
    <cfRule type="expression" dxfId="1282" priority="1294">
      <formula>D175="土"</formula>
    </cfRule>
    <cfRule type="expression" dxfId="1281" priority="1295">
      <formula>D175="日"</formula>
    </cfRule>
  </conditionalFormatting>
  <conditionalFormatting sqref="V180:W180">
    <cfRule type="expression" dxfId="1280" priority="1282">
      <formula>COUNTA(C178:AG178)=0</formula>
    </cfRule>
    <cfRule type="expression" dxfId="1279" priority="1292">
      <formula>V180&lt;0.285</formula>
    </cfRule>
  </conditionalFormatting>
  <conditionalFormatting sqref="R180:S180">
    <cfRule type="expression" dxfId="1278" priority="1284">
      <formula>R180="未達成"</formula>
    </cfRule>
    <cfRule type="expression" dxfId="1277" priority="1288">
      <formula>COUNTA(C178:AG178)=0</formula>
    </cfRule>
  </conditionalFormatting>
  <conditionalFormatting sqref="N180:O180">
    <cfRule type="expression" dxfId="1276" priority="1286">
      <formula>COUNTA(C178:AG178)=0</formula>
    </cfRule>
  </conditionalFormatting>
  <conditionalFormatting sqref="P180:Q180">
    <cfRule type="expression" dxfId="1275" priority="1285">
      <formula>COUNTA(C178:AG178)=0</formula>
    </cfRule>
  </conditionalFormatting>
  <conditionalFormatting sqref="T180:U180">
    <cfRule type="expression" dxfId="1274" priority="1283">
      <formula>COUNTA(C178:AG178)=0</formula>
    </cfRule>
  </conditionalFormatting>
  <conditionalFormatting sqref="S173">
    <cfRule type="expression" dxfId="1273" priority="1281">
      <formula>S173="現場閉所 実績表に切替必要"</formula>
    </cfRule>
  </conditionalFormatting>
  <conditionalFormatting sqref="S173:Z173">
    <cfRule type="expression" dxfId="1272" priority="1279">
      <formula>S173="入力確認"</formula>
    </cfRule>
    <cfRule type="expression" dxfId="1271" priority="1280">
      <formula>S173="変更手続き確認"</formula>
    </cfRule>
  </conditionalFormatting>
  <conditionalFormatting sqref="AG173">
    <cfRule type="expression" dxfId="1270" priority="1278">
      <formula>AG173="土"</formula>
    </cfRule>
  </conditionalFormatting>
  <conditionalFormatting sqref="AG173">
    <cfRule type="expression" dxfId="1269" priority="1277">
      <formula>AG173="日"</formula>
    </cfRule>
  </conditionalFormatting>
  <conditionalFormatting sqref="AG173">
    <cfRule type="expression" dxfId="1268" priority="1276">
      <formula>AG173=0</formula>
    </cfRule>
  </conditionalFormatting>
  <conditionalFormatting sqref="C177">
    <cfRule type="expression" dxfId="1267" priority="1275">
      <formula>C176="○"</formula>
    </cfRule>
  </conditionalFormatting>
  <conditionalFormatting sqref="C178">
    <cfRule type="expression" dxfId="1266" priority="1274">
      <formula>C176="○"</formula>
    </cfRule>
  </conditionalFormatting>
  <conditionalFormatting sqref="AH179">
    <cfRule type="expression" dxfId="1265" priority="1273">
      <formula>COUNTIF(C179:AG179,"○")=0</formula>
    </cfRule>
  </conditionalFormatting>
  <conditionalFormatting sqref="AH178">
    <cfRule type="expression" dxfId="1264" priority="1272">
      <formula>COUNTA(C178:AG178)=0</formula>
    </cfRule>
  </conditionalFormatting>
  <conditionalFormatting sqref="C177">
    <cfRule type="expression" dxfId="1263" priority="1270">
      <formula>$N$1="現場閉所 実績表"</formula>
    </cfRule>
    <cfRule type="expression" dxfId="1262" priority="1271">
      <formula>$N$1="現場閉所 変更表"</formula>
    </cfRule>
  </conditionalFormatting>
  <conditionalFormatting sqref="C178">
    <cfRule type="expression" dxfId="1261" priority="1268">
      <formula>$N$1="現場閉所 計画表"</formula>
    </cfRule>
    <cfRule type="expression" dxfId="1260" priority="1269">
      <formula>$N$1="現場閉所 実績表"</formula>
    </cfRule>
  </conditionalFormatting>
  <conditionalFormatting sqref="C179">
    <cfRule type="expression" dxfId="1259" priority="1259">
      <formula>$N$1="現場閉所 変更表"</formula>
    </cfRule>
    <cfRule type="expression" dxfId="1258" priority="1260">
      <formula>$N$1="現場閉所 計画表"</formula>
    </cfRule>
    <cfRule type="expression" dxfId="1257" priority="1267">
      <formula>C176="○"</formula>
    </cfRule>
  </conditionalFormatting>
  <conditionalFormatting sqref="D177:AG177">
    <cfRule type="expression" dxfId="1256" priority="1266">
      <formula>D176="○"</formula>
    </cfRule>
  </conditionalFormatting>
  <conditionalFormatting sqref="D178:AG178">
    <cfRule type="expression" dxfId="1255" priority="1265">
      <formula>D176="○"</formula>
    </cfRule>
  </conditionalFormatting>
  <conditionalFormatting sqref="D177:AG177">
    <cfRule type="expression" dxfId="1254" priority="1263">
      <formula>$N$1="現場閉所 実績表"</formula>
    </cfRule>
    <cfRule type="expression" dxfId="1253" priority="1264">
      <formula>$N$1="現場閉所 変更表"</formula>
    </cfRule>
  </conditionalFormatting>
  <conditionalFormatting sqref="D178:AG178">
    <cfRule type="expression" dxfId="1252" priority="1261">
      <formula>$N$1="現場閉所 計画表"</formula>
    </cfRule>
    <cfRule type="expression" dxfId="1251" priority="1262">
      <formula>$N$1="現場閉所 実績表"</formula>
    </cfRule>
  </conditionalFormatting>
  <conditionalFormatting sqref="D179:AG179">
    <cfRule type="expression" dxfId="1250" priority="1256">
      <formula>$N$1="現場閉所 変更表"</formula>
    </cfRule>
    <cfRule type="expression" dxfId="1249" priority="1257">
      <formula>$N$1="現場閉所 計画表"</formula>
    </cfRule>
    <cfRule type="expression" dxfId="1248" priority="1258">
      <formula>D176="○"</formula>
    </cfRule>
  </conditionalFormatting>
  <conditionalFormatting sqref="AE173">
    <cfRule type="expression" dxfId="1247" priority="1255">
      <formula>AE173="土"</formula>
    </cfRule>
  </conditionalFormatting>
  <conditionalFormatting sqref="AE173">
    <cfRule type="expression" dxfId="1246" priority="1254">
      <formula>AE173="日"</formula>
    </cfRule>
  </conditionalFormatting>
  <conditionalFormatting sqref="AF173">
    <cfRule type="expression" dxfId="1245" priority="1253">
      <formula>AF173="土"</formula>
    </cfRule>
  </conditionalFormatting>
  <conditionalFormatting sqref="AF173">
    <cfRule type="expression" dxfId="1244" priority="1252">
      <formula>AF173="日"</formula>
    </cfRule>
  </conditionalFormatting>
  <conditionalFormatting sqref="C183">
    <cfRule type="expression" dxfId="1243" priority="1250">
      <formula>C183="土"</formula>
    </cfRule>
    <cfRule type="expression" dxfId="1242" priority="1251">
      <formula>C183="日"</formula>
    </cfRule>
  </conditionalFormatting>
  <conditionalFormatting sqref="AG188:AH188">
    <cfRule type="expression" dxfId="1241" priority="1247">
      <formula>AG188&lt;0.285</formula>
    </cfRule>
  </conditionalFormatting>
  <conditionalFormatting sqref="K188:L188">
    <cfRule type="expression" dxfId="1240" priority="1244">
      <formula>L184=0</formula>
    </cfRule>
    <cfRule type="expression" dxfId="1239" priority="1245">
      <formula>K188&lt;0.285</formula>
    </cfRule>
  </conditionalFormatting>
  <conditionalFormatting sqref="AC188:AD188">
    <cfRule type="expression" dxfId="1238" priority="1243">
      <formula>AC188="未達成"</formula>
    </cfRule>
  </conditionalFormatting>
  <conditionalFormatting sqref="G188:H188">
    <cfRule type="expression" dxfId="1237" priority="1241">
      <formula>G188="未達成"</formula>
    </cfRule>
  </conditionalFormatting>
  <conditionalFormatting sqref="D183:AG183">
    <cfRule type="expression" dxfId="1236" priority="1248">
      <formula>D183="土"</formula>
    </cfRule>
    <cfRule type="expression" dxfId="1235" priority="1249">
      <formula>D183="日"</formula>
    </cfRule>
  </conditionalFormatting>
  <conditionalFormatting sqref="V188:W188">
    <cfRule type="expression" dxfId="1234" priority="1236">
      <formula>COUNTA(C186:AG186)=0</formula>
    </cfRule>
    <cfRule type="expression" dxfId="1233" priority="1246">
      <formula>V188&lt;0.285</formula>
    </cfRule>
  </conditionalFormatting>
  <conditionalFormatting sqref="R188:S188">
    <cfRule type="expression" dxfId="1232" priority="1238">
      <formula>R188="未達成"</formula>
    </cfRule>
    <cfRule type="expression" dxfId="1231" priority="1242">
      <formula>COUNTA(C186:AG186)=0</formula>
    </cfRule>
  </conditionalFormatting>
  <conditionalFormatting sqref="N188:O188">
    <cfRule type="expression" dxfId="1230" priority="1240">
      <formula>COUNTA(C186:AG186)=0</formula>
    </cfRule>
  </conditionalFormatting>
  <conditionalFormatting sqref="P188:Q188">
    <cfRule type="expression" dxfId="1229" priority="1239">
      <formula>COUNTA(C186:AG186)=0</formula>
    </cfRule>
  </conditionalFormatting>
  <conditionalFormatting sqref="T188:U188">
    <cfRule type="expression" dxfId="1228" priority="1237">
      <formula>COUNTA(C186:AG186)=0</formula>
    </cfRule>
  </conditionalFormatting>
  <conditionalFormatting sqref="S181">
    <cfRule type="expression" dxfId="1227" priority="1235">
      <formula>S181="現場閉所 実績表に切替必要"</formula>
    </cfRule>
  </conditionalFormatting>
  <conditionalFormatting sqref="S181:Z181">
    <cfRule type="expression" dxfId="1226" priority="1233">
      <formula>S181="入力確認"</formula>
    </cfRule>
    <cfRule type="expression" dxfId="1225" priority="1234">
      <formula>S181="変更手続き確認"</formula>
    </cfRule>
  </conditionalFormatting>
  <conditionalFormatting sqref="AG181">
    <cfRule type="expression" dxfId="1224" priority="1232">
      <formula>AG181="土"</formula>
    </cfRule>
  </conditionalFormatting>
  <conditionalFormatting sqref="AG181">
    <cfRule type="expression" dxfId="1223" priority="1231">
      <formula>AG181="日"</formula>
    </cfRule>
  </conditionalFormatting>
  <conditionalFormatting sqref="AG181">
    <cfRule type="expression" dxfId="1222" priority="1230">
      <formula>AG181=0</formula>
    </cfRule>
  </conditionalFormatting>
  <conditionalFormatting sqref="C185">
    <cfRule type="expression" dxfId="1221" priority="1229">
      <formula>C184="○"</formula>
    </cfRule>
  </conditionalFormatting>
  <conditionalFormatting sqref="C186">
    <cfRule type="expression" dxfId="1220" priority="1228">
      <formula>C184="○"</formula>
    </cfRule>
  </conditionalFormatting>
  <conditionalFormatting sqref="AH187">
    <cfRule type="expression" dxfId="1219" priority="1227">
      <formula>COUNTIF(C187:AG187,"○")=0</formula>
    </cfRule>
  </conditionalFormatting>
  <conditionalFormatting sqref="AH186">
    <cfRule type="expression" dxfId="1218" priority="1226">
      <formula>COUNTA(C186:AG186)=0</formula>
    </cfRule>
  </conditionalFormatting>
  <conditionalFormatting sqref="C185">
    <cfRule type="expression" dxfId="1217" priority="1224">
      <formula>$N$1="現場閉所 実績表"</formula>
    </cfRule>
    <cfRule type="expression" dxfId="1216" priority="1225">
      <formula>$N$1="現場閉所 変更表"</formula>
    </cfRule>
  </conditionalFormatting>
  <conditionalFormatting sqref="C186">
    <cfRule type="expression" dxfId="1215" priority="1222">
      <formula>$N$1="現場閉所 計画表"</formula>
    </cfRule>
    <cfRule type="expression" dxfId="1214" priority="1223">
      <formula>$N$1="現場閉所 実績表"</formula>
    </cfRule>
  </conditionalFormatting>
  <conditionalFormatting sqref="C187">
    <cfRule type="expression" dxfId="1213" priority="1213">
      <formula>$N$1="現場閉所 変更表"</formula>
    </cfRule>
    <cfRule type="expression" dxfId="1212" priority="1214">
      <formula>$N$1="現場閉所 計画表"</formula>
    </cfRule>
    <cfRule type="expression" dxfId="1211" priority="1221">
      <formula>C184="○"</formula>
    </cfRule>
  </conditionalFormatting>
  <conditionalFormatting sqref="D185:AG185">
    <cfRule type="expression" dxfId="1210" priority="1220">
      <formula>D184="○"</formula>
    </cfRule>
  </conditionalFormatting>
  <conditionalFormatting sqref="D186:AG186">
    <cfRule type="expression" dxfId="1209" priority="1219">
      <formula>D184="○"</formula>
    </cfRule>
  </conditionalFormatting>
  <conditionalFormatting sqref="D185:AG185">
    <cfRule type="expression" dxfId="1208" priority="1217">
      <formula>$N$1="現場閉所 実績表"</formula>
    </cfRule>
    <cfRule type="expression" dxfId="1207" priority="1218">
      <formula>$N$1="現場閉所 変更表"</formula>
    </cfRule>
  </conditionalFormatting>
  <conditionalFormatting sqref="D186:AG186">
    <cfRule type="expression" dxfId="1206" priority="1215">
      <formula>$N$1="現場閉所 計画表"</formula>
    </cfRule>
    <cfRule type="expression" dxfId="1205" priority="1216">
      <formula>$N$1="現場閉所 実績表"</formula>
    </cfRule>
  </conditionalFormatting>
  <conditionalFormatting sqref="D187:AG187">
    <cfRule type="expression" dxfId="1204" priority="1210">
      <formula>$N$1="現場閉所 変更表"</formula>
    </cfRule>
    <cfRule type="expression" dxfId="1203" priority="1211">
      <formula>$N$1="現場閉所 計画表"</formula>
    </cfRule>
    <cfRule type="expression" dxfId="1202" priority="1212">
      <formula>D184="○"</formula>
    </cfRule>
  </conditionalFormatting>
  <conditionalFormatting sqref="AE181">
    <cfRule type="expression" dxfId="1201" priority="1209">
      <formula>AE181="土"</formula>
    </cfRule>
  </conditionalFormatting>
  <conditionalFormatting sqref="AE181">
    <cfRule type="expression" dxfId="1200" priority="1208">
      <formula>AE181="日"</formula>
    </cfRule>
  </conditionalFormatting>
  <conditionalFormatting sqref="AF181">
    <cfRule type="expression" dxfId="1199" priority="1207">
      <formula>AF181="土"</formula>
    </cfRule>
  </conditionalFormatting>
  <conditionalFormatting sqref="AF181">
    <cfRule type="expression" dxfId="1198" priority="1206">
      <formula>AF181="日"</formula>
    </cfRule>
  </conditionalFormatting>
  <conditionalFormatting sqref="C191">
    <cfRule type="expression" dxfId="1197" priority="1204">
      <formula>C191="土"</formula>
    </cfRule>
    <cfRule type="expression" dxfId="1196" priority="1205">
      <formula>C191="日"</formula>
    </cfRule>
  </conditionalFormatting>
  <conditionalFormatting sqref="AG196:AH196">
    <cfRule type="expression" dxfId="1195" priority="1201">
      <formula>AG196&lt;0.285</formula>
    </cfRule>
  </conditionalFormatting>
  <conditionalFormatting sqref="K196:L196">
    <cfRule type="expression" dxfId="1194" priority="1198">
      <formula>L192=0</formula>
    </cfRule>
    <cfRule type="expression" dxfId="1193" priority="1199">
      <formula>K196&lt;0.285</formula>
    </cfRule>
  </conditionalFormatting>
  <conditionalFormatting sqref="AC196:AD196">
    <cfRule type="expression" dxfId="1192" priority="1197">
      <formula>AC196="未達成"</formula>
    </cfRule>
  </conditionalFormatting>
  <conditionalFormatting sqref="G196:H196">
    <cfRule type="expression" dxfId="1191" priority="1195">
      <formula>G196="未達成"</formula>
    </cfRule>
  </conditionalFormatting>
  <conditionalFormatting sqref="D191:AG191">
    <cfRule type="expression" dxfId="1190" priority="1202">
      <formula>D191="土"</formula>
    </cfRule>
    <cfRule type="expression" dxfId="1189" priority="1203">
      <formula>D191="日"</formula>
    </cfRule>
  </conditionalFormatting>
  <conditionalFormatting sqref="V196:W196">
    <cfRule type="expression" dxfId="1188" priority="1190">
      <formula>COUNTA(C194:AG194)=0</formula>
    </cfRule>
    <cfRule type="expression" dxfId="1187" priority="1200">
      <formula>V196&lt;0.285</formula>
    </cfRule>
  </conditionalFormatting>
  <conditionalFormatting sqref="R196:S196">
    <cfRule type="expression" dxfId="1186" priority="1192">
      <formula>R196="未達成"</formula>
    </cfRule>
    <cfRule type="expression" dxfId="1185" priority="1196">
      <formula>COUNTA(C194:AG194)=0</formula>
    </cfRule>
  </conditionalFormatting>
  <conditionalFormatting sqref="N196:O196">
    <cfRule type="expression" dxfId="1184" priority="1194">
      <formula>COUNTA(C194:AG194)=0</formula>
    </cfRule>
  </conditionalFormatting>
  <conditionalFormatting sqref="P196:Q196">
    <cfRule type="expression" dxfId="1183" priority="1193">
      <formula>COUNTA(C194:AG194)=0</formula>
    </cfRule>
  </conditionalFormatting>
  <conditionalFormatting sqref="T196:U196">
    <cfRule type="expression" dxfId="1182" priority="1191">
      <formula>COUNTA(C194:AG194)=0</formula>
    </cfRule>
  </conditionalFormatting>
  <conditionalFormatting sqref="S189">
    <cfRule type="expression" dxfId="1181" priority="1189">
      <formula>S189="現場閉所 実績表に切替必要"</formula>
    </cfRule>
  </conditionalFormatting>
  <conditionalFormatting sqref="S189:Z189">
    <cfRule type="expression" dxfId="1180" priority="1187">
      <formula>S189="入力確認"</formula>
    </cfRule>
    <cfRule type="expression" dxfId="1179" priority="1188">
      <formula>S189="変更手続き確認"</formula>
    </cfRule>
  </conditionalFormatting>
  <conditionalFormatting sqref="AG189">
    <cfRule type="expression" dxfId="1178" priority="1186">
      <formula>AG189="土"</formula>
    </cfRule>
  </conditionalFormatting>
  <conditionalFormatting sqref="AG189">
    <cfRule type="expression" dxfId="1177" priority="1185">
      <formula>AG189="日"</formula>
    </cfRule>
  </conditionalFormatting>
  <conditionalFormatting sqref="AG189">
    <cfRule type="expression" dxfId="1176" priority="1184">
      <formula>AG189=0</formula>
    </cfRule>
  </conditionalFormatting>
  <conditionalFormatting sqref="C193">
    <cfRule type="expression" dxfId="1175" priority="1183">
      <formula>C192="○"</formula>
    </cfRule>
  </conditionalFormatting>
  <conditionalFormatting sqref="C194">
    <cfRule type="expression" dxfId="1174" priority="1182">
      <formula>C192="○"</formula>
    </cfRule>
  </conditionalFormatting>
  <conditionalFormatting sqref="AH195">
    <cfRule type="expression" dxfId="1173" priority="1181">
      <formula>COUNTIF(C195:AG195,"○")=0</formula>
    </cfRule>
  </conditionalFormatting>
  <conditionalFormatting sqref="AH194">
    <cfRule type="expression" dxfId="1172" priority="1180">
      <formula>COUNTA(C194:AG194)=0</formula>
    </cfRule>
  </conditionalFormatting>
  <conditionalFormatting sqref="C193">
    <cfRule type="expression" dxfId="1171" priority="1178">
      <formula>$N$1="現場閉所 実績表"</formula>
    </cfRule>
    <cfRule type="expression" dxfId="1170" priority="1179">
      <formula>$N$1="現場閉所 変更表"</formula>
    </cfRule>
  </conditionalFormatting>
  <conditionalFormatting sqref="C194">
    <cfRule type="expression" dxfId="1169" priority="1176">
      <formula>$N$1="現場閉所 計画表"</formula>
    </cfRule>
    <cfRule type="expression" dxfId="1168" priority="1177">
      <formula>$N$1="現場閉所 実績表"</formula>
    </cfRule>
  </conditionalFormatting>
  <conditionalFormatting sqref="C195">
    <cfRule type="expression" dxfId="1167" priority="1167">
      <formula>$N$1="現場閉所 変更表"</formula>
    </cfRule>
    <cfRule type="expression" dxfId="1166" priority="1168">
      <formula>$N$1="現場閉所 計画表"</formula>
    </cfRule>
    <cfRule type="expression" dxfId="1165" priority="1175">
      <formula>C192="○"</formula>
    </cfRule>
  </conditionalFormatting>
  <conditionalFormatting sqref="D193:AG193">
    <cfRule type="expression" dxfId="1164" priority="1174">
      <formula>D192="○"</formula>
    </cfRule>
  </conditionalFormatting>
  <conditionalFormatting sqref="D194:AG194">
    <cfRule type="expression" dxfId="1163" priority="1173">
      <formula>D192="○"</formula>
    </cfRule>
  </conditionalFormatting>
  <conditionalFormatting sqref="D193:AG193">
    <cfRule type="expression" dxfId="1162" priority="1171">
      <formula>$N$1="現場閉所 実績表"</formula>
    </cfRule>
    <cfRule type="expression" dxfId="1161" priority="1172">
      <formula>$N$1="現場閉所 変更表"</formula>
    </cfRule>
  </conditionalFormatting>
  <conditionalFormatting sqref="D194:AG194">
    <cfRule type="expression" dxfId="1160" priority="1169">
      <formula>$N$1="現場閉所 計画表"</formula>
    </cfRule>
    <cfRule type="expression" dxfId="1159" priority="1170">
      <formula>$N$1="現場閉所 実績表"</formula>
    </cfRule>
  </conditionalFormatting>
  <conditionalFormatting sqref="D195:AG195">
    <cfRule type="expression" dxfId="1158" priority="1164">
      <formula>$N$1="現場閉所 変更表"</formula>
    </cfRule>
    <cfRule type="expression" dxfId="1157" priority="1165">
      <formula>$N$1="現場閉所 計画表"</formula>
    </cfRule>
    <cfRule type="expression" dxfId="1156" priority="1166">
      <formula>D192="○"</formula>
    </cfRule>
  </conditionalFormatting>
  <conditionalFormatting sqref="AF189">
    <cfRule type="expression" dxfId="1155" priority="1161">
      <formula>AF189="土"</formula>
    </cfRule>
  </conditionalFormatting>
  <conditionalFormatting sqref="AF189">
    <cfRule type="expression" dxfId="1154" priority="1160">
      <formula>AF189="日"</formula>
    </cfRule>
  </conditionalFormatting>
  <conditionalFormatting sqref="C199">
    <cfRule type="expression" dxfId="1153" priority="1158">
      <formula>C199="土"</formula>
    </cfRule>
    <cfRule type="expression" dxfId="1152" priority="1159">
      <formula>C199="日"</formula>
    </cfRule>
  </conditionalFormatting>
  <conditionalFormatting sqref="AG204:AH204">
    <cfRule type="expression" dxfId="1151" priority="1155">
      <formula>AG204&lt;0.285</formula>
    </cfRule>
  </conditionalFormatting>
  <conditionalFormatting sqref="K204:L204">
    <cfRule type="expression" dxfId="1150" priority="1152">
      <formula>L200=0</formula>
    </cfRule>
    <cfRule type="expression" dxfId="1149" priority="1153">
      <formula>K204&lt;0.285</formula>
    </cfRule>
  </conditionalFormatting>
  <conditionalFormatting sqref="AC204:AD204">
    <cfRule type="expression" dxfId="1148" priority="1151">
      <formula>AC204="未達成"</formula>
    </cfRule>
  </conditionalFormatting>
  <conditionalFormatting sqref="G204:H204">
    <cfRule type="expression" dxfId="1147" priority="1149">
      <formula>G204="未達成"</formula>
    </cfRule>
  </conditionalFormatting>
  <conditionalFormatting sqref="D199:AG199">
    <cfRule type="expression" dxfId="1146" priority="1156">
      <formula>D199="土"</formula>
    </cfRule>
    <cfRule type="expression" dxfId="1145" priority="1157">
      <formula>D199="日"</formula>
    </cfRule>
  </conditionalFormatting>
  <conditionalFormatting sqref="V204:W204">
    <cfRule type="expression" dxfId="1144" priority="1144">
      <formula>COUNTA(C202:AG202)=0</formula>
    </cfRule>
    <cfRule type="expression" dxfId="1143" priority="1154">
      <formula>V204&lt;0.285</formula>
    </cfRule>
  </conditionalFormatting>
  <conditionalFormatting sqref="R204:S204">
    <cfRule type="expression" dxfId="1142" priority="1146">
      <formula>R204="未達成"</formula>
    </cfRule>
    <cfRule type="expression" dxfId="1141" priority="1150">
      <formula>COUNTA(C202:AG202)=0</formula>
    </cfRule>
  </conditionalFormatting>
  <conditionalFormatting sqref="N204:O204">
    <cfRule type="expression" dxfId="1140" priority="1148">
      <formula>COUNTA(C202:AG202)=0</formula>
    </cfRule>
  </conditionalFormatting>
  <conditionalFormatting sqref="P204:Q204">
    <cfRule type="expression" dxfId="1139" priority="1147">
      <formula>COUNTA(C202:AG202)=0</formula>
    </cfRule>
  </conditionalFormatting>
  <conditionalFormatting sqref="T204:U204">
    <cfRule type="expression" dxfId="1138" priority="1145">
      <formula>COUNTA(C202:AG202)=0</formula>
    </cfRule>
  </conditionalFormatting>
  <conditionalFormatting sqref="S197">
    <cfRule type="expression" dxfId="1137" priority="1143">
      <formula>S197="現場閉所 実績表に切替必要"</formula>
    </cfRule>
  </conditionalFormatting>
  <conditionalFormatting sqref="S197:Z197">
    <cfRule type="expression" dxfId="1136" priority="1141">
      <formula>S197="入力確認"</formula>
    </cfRule>
    <cfRule type="expression" dxfId="1135" priority="1142">
      <formula>S197="変更手続き確認"</formula>
    </cfRule>
  </conditionalFormatting>
  <conditionalFormatting sqref="AG197">
    <cfRule type="expression" dxfId="1134" priority="1140">
      <formula>AG197="土"</formula>
    </cfRule>
  </conditionalFormatting>
  <conditionalFormatting sqref="AG197">
    <cfRule type="expression" dxfId="1133" priority="1139">
      <formula>AG197="日"</formula>
    </cfRule>
  </conditionalFormatting>
  <conditionalFormatting sqref="AG197">
    <cfRule type="expression" dxfId="1132" priority="1138">
      <formula>AG197=0</formula>
    </cfRule>
  </conditionalFormatting>
  <conditionalFormatting sqref="C201">
    <cfRule type="expression" dxfId="1131" priority="1137">
      <formula>C200="○"</formula>
    </cfRule>
  </conditionalFormatting>
  <conditionalFormatting sqref="C202">
    <cfRule type="expression" dxfId="1130" priority="1136">
      <formula>C200="○"</formula>
    </cfRule>
  </conditionalFormatting>
  <conditionalFormatting sqref="AH203">
    <cfRule type="expression" dxfId="1129" priority="1135">
      <formula>COUNTIF(C203:AG203,"○")=0</formula>
    </cfRule>
  </conditionalFormatting>
  <conditionalFormatting sqref="AH202">
    <cfRule type="expression" dxfId="1128" priority="1134">
      <formula>COUNTA(C202:AG202)=0</formula>
    </cfRule>
  </conditionalFormatting>
  <conditionalFormatting sqref="C201">
    <cfRule type="expression" dxfId="1127" priority="1132">
      <formula>$N$1="現場閉所 実績表"</formula>
    </cfRule>
    <cfRule type="expression" dxfId="1126" priority="1133">
      <formula>$N$1="現場閉所 変更表"</formula>
    </cfRule>
  </conditionalFormatting>
  <conditionalFormatting sqref="C202">
    <cfRule type="expression" dxfId="1125" priority="1130">
      <formula>$N$1="現場閉所 計画表"</formula>
    </cfRule>
    <cfRule type="expression" dxfId="1124" priority="1131">
      <formula>$N$1="現場閉所 実績表"</formula>
    </cfRule>
  </conditionalFormatting>
  <conditionalFormatting sqref="C203">
    <cfRule type="expression" dxfId="1123" priority="1121">
      <formula>$N$1="現場閉所 変更表"</formula>
    </cfRule>
    <cfRule type="expression" dxfId="1122" priority="1122">
      <formula>$N$1="現場閉所 計画表"</formula>
    </cfRule>
    <cfRule type="expression" dxfId="1121" priority="1129">
      <formula>C200="○"</formula>
    </cfRule>
  </conditionalFormatting>
  <conditionalFormatting sqref="D201:AG201">
    <cfRule type="expression" dxfId="1120" priority="1128">
      <formula>D200="○"</formula>
    </cfRule>
  </conditionalFormatting>
  <conditionalFormatting sqref="D202:AG202">
    <cfRule type="expression" dxfId="1119" priority="1127">
      <formula>D200="○"</formula>
    </cfRule>
  </conditionalFormatting>
  <conditionalFormatting sqref="D201:AG201">
    <cfRule type="expression" dxfId="1118" priority="1125">
      <formula>$N$1="現場閉所 実績表"</formula>
    </cfRule>
    <cfRule type="expression" dxfId="1117" priority="1126">
      <formula>$N$1="現場閉所 変更表"</formula>
    </cfRule>
  </conditionalFormatting>
  <conditionalFormatting sqref="D202:AG202">
    <cfRule type="expression" dxfId="1116" priority="1123">
      <formula>$N$1="現場閉所 計画表"</formula>
    </cfRule>
    <cfRule type="expression" dxfId="1115" priority="1124">
      <formula>$N$1="現場閉所 実績表"</formula>
    </cfRule>
  </conditionalFormatting>
  <conditionalFormatting sqref="D203:AG203">
    <cfRule type="expression" dxfId="1114" priority="1118">
      <formula>$N$1="現場閉所 変更表"</formula>
    </cfRule>
    <cfRule type="expression" dxfId="1113" priority="1119">
      <formula>$N$1="現場閉所 計画表"</formula>
    </cfRule>
    <cfRule type="expression" dxfId="1112" priority="1120">
      <formula>D200="○"</formula>
    </cfRule>
  </conditionalFormatting>
  <conditionalFormatting sqref="AE197">
    <cfRule type="expression" dxfId="1111" priority="1117">
      <formula>AE197="土"</formula>
    </cfRule>
  </conditionalFormatting>
  <conditionalFormatting sqref="AE197">
    <cfRule type="expression" dxfId="1110" priority="1116">
      <formula>AE197="日"</formula>
    </cfRule>
  </conditionalFormatting>
  <conditionalFormatting sqref="AF197">
    <cfRule type="expression" dxfId="1109" priority="1115">
      <formula>AF197="土"</formula>
    </cfRule>
  </conditionalFormatting>
  <conditionalFormatting sqref="AF197">
    <cfRule type="expression" dxfId="1108" priority="1114">
      <formula>AF197="日"</formula>
    </cfRule>
  </conditionalFormatting>
  <conditionalFormatting sqref="C207">
    <cfRule type="expression" dxfId="1107" priority="1112">
      <formula>C207="土"</formula>
    </cfRule>
    <cfRule type="expression" dxfId="1106" priority="1113">
      <formula>C207="日"</formula>
    </cfRule>
  </conditionalFormatting>
  <conditionalFormatting sqref="AG212:AH212">
    <cfRule type="expression" dxfId="1105" priority="1109">
      <formula>AG212&lt;0.285</formula>
    </cfRule>
  </conditionalFormatting>
  <conditionalFormatting sqref="K212:L212">
    <cfRule type="expression" dxfId="1104" priority="1106">
      <formula>L208=0</formula>
    </cfRule>
    <cfRule type="expression" dxfId="1103" priority="1107">
      <formula>K212&lt;0.285</formula>
    </cfRule>
  </conditionalFormatting>
  <conditionalFormatting sqref="AC212:AD212">
    <cfRule type="expression" dxfId="1102" priority="1105">
      <formula>AC212="未達成"</formula>
    </cfRule>
  </conditionalFormatting>
  <conditionalFormatting sqref="G212:H212">
    <cfRule type="expression" dxfId="1101" priority="1103">
      <formula>G212="未達成"</formula>
    </cfRule>
  </conditionalFormatting>
  <conditionalFormatting sqref="D207:AG207">
    <cfRule type="expression" dxfId="1100" priority="1110">
      <formula>D207="土"</formula>
    </cfRule>
    <cfRule type="expression" dxfId="1099" priority="1111">
      <formula>D207="日"</formula>
    </cfRule>
  </conditionalFormatting>
  <conditionalFormatting sqref="V212:W212">
    <cfRule type="expression" dxfId="1098" priority="1098">
      <formula>COUNTA(C210:AG210)=0</formula>
    </cfRule>
    <cfRule type="expression" dxfId="1097" priority="1108">
      <formula>V212&lt;0.285</formula>
    </cfRule>
  </conditionalFormatting>
  <conditionalFormatting sqref="R212:S212">
    <cfRule type="expression" dxfId="1096" priority="1100">
      <formula>R212="未達成"</formula>
    </cfRule>
    <cfRule type="expression" dxfId="1095" priority="1104">
      <formula>COUNTA(C210:AG210)=0</formula>
    </cfRule>
  </conditionalFormatting>
  <conditionalFormatting sqref="N212:O212">
    <cfRule type="expression" dxfId="1094" priority="1102">
      <formula>COUNTA(C210:AG210)=0</formula>
    </cfRule>
  </conditionalFormatting>
  <conditionalFormatting sqref="P212:Q212">
    <cfRule type="expression" dxfId="1093" priority="1101">
      <formula>COUNTA(C210:AG210)=0</formula>
    </cfRule>
  </conditionalFormatting>
  <conditionalFormatting sqref="T212:U212">
    <cfRule type="expression" dxfId="1092" priority="1099">
      <formula>COUNTA(C210:AG210)=0</formula>
    </cfRule>
  </conditionalFormatting>
  <conditionalFormatting sqref="S205">
    <cfRule type="expression" dxfId="1091" priority="1097">
      <formula>S205="現場閉所 実績表に切替必要"</formula>
    </cfRule>
  </conditionalFormatting>
  <conditionalFormatting sqref="S205:Z205">
    <cfRule type="expression" dxfId="1090" priority="1095">
      <formula>S205="入力確認"</formula>
    </cfRule>
    <cfRule type="expression" dxfId="1089" priority="1096">
      <formula>S205="変更手続き確認"</formula>
    </cfRule>
  </conditionalFormatting>
  <conditionalFormatting sqref="AG205">
    <cfRule type="expression" dxfId="1088" priority="1094">
      <formula>AG205="土"</formula>
    </cfRule>
  </conditionalFormatting>
  <conditionalFormatting sqref="AG205">
    <cfRule type="expression" dxfId="1087" priority="1093">
      <formula>AG205="日"</formula>
    </cfRule>
  </conditionalFormatting>
  <conditionalFormatting sqref="AG205">
    <cfRule type="expression" dxfId="1086" priority="1092">
      <formula>AG205=0</formula>
    </cfRule>
  </conditionalFormatting>
  <conditionalFormatting sqref="C209">
    <cfRule type="expression" dxfId="1085" priority="1091">
      <formula>C208="○"</formula>
    </cfRule>
  </conditionalFormatting>
  <conditionalFormatting sqref="C210">
    <cfRule type="expression" dxfId="1084" priority="1090">
      <formula>C208="○"</formula>
    </cfRule>
  </conditionalFormatting>
  <conditionalFormatting sqref="AH211">
    <cfRule type="expression" dxfId="1083" priority="1089">
      <formula>COUNTIF(C211:AG211,"○")=0</formula>
    </cfRule>
  </conditionalFormatting>
  <conditionalFormatting sqref="AH210">
    <cfRule type="expression" dxfId="1082" priority="1088">
      <formula>COUNTA(C210:AG210)=0</formula>
    </cfRule>
  </conditionalFormatting>
  <conditionalFormatting sqref="C209">
    <cfRule type="expression" dxfId="1081" priority="1086">
      <formula>$N$1="現場閉所 実績表"</formula>
    </cfRule>
    <cfRule type="expression" dxfId="1080" priority="1087">
      <formula>$N$1="現場閉所 変更表"</formula>
    </cfRule>
  </conditionalFormatting>
  <conditionalFormatting sqref="C210">
    <cfRule type="expression" dxfId="1079" priority="1084">
      <formula>$N$1="現場閉所 計画表"</formula>
    </cfRule>
    <cfRule type="expression" dxfId="1078" priority="1085">
      <formula>$N$1="現場閉所 実績表"</formula>
    </cfRule>
  </conditionalFormatting>
  <conditionalFormatting sqref="C211">
    <cfRule type="expression" dxfId="1077" priority="1075">
      <formula>$N$1="現場閉所 変更表"</formula>
    </cfRule>
    <cfRule type="expression" dxfId="1076" priority="1076">
      <formula>$N$1="現場閉所 計画表"</formula>
    </cfRule>
    <cfRule type="expression" dxfId="1075" priority="1083">
      <formula>C208="○"</formula>
    </cfRule>
  </conditionalFormatting>
  <conditionalFormatting sqref="D209:AG209">
    <cfRule type="expression" dxfId="1074" priority="1082">
      <formula>D208="○"</formula>
    </cfRule>
  </conditionalFormatting>
  <conditionalFormatting sqref="D210:AG210">
    <cfRule type="expression" dxfId="1073" priority="1081">
      <formula>D208="○"</formula>
    </cfRule>
  </conditionalFormatting>
  <conditionalFormatting sqref="D209:AG209">
    <cfRule type="expression" dxfId="1072" priority="1079">
      <formula>$N$1="現場閉所 実績表"</formula>
    </cfRule>
    <cfRule type="expression" dxfId="1071" priority="1080">
      <formula>$N$1="現場閉所 変更表"</formula>
    </cfRule>
  </conditionalFormatting>
  <conditionalFormatting sqref="D210:AG210">
    <cfRule type="expression" dxfId="1070" priority="1077">
      <formula>$N$1="現場閉所 計画表"</formula>
    </cfRule>
    <cfRule type="expression" dxfId="1069" priority="1078">
      <formula>$N$1="現場閉所 実績表"</formula>
    </cfRule>
  </conditionalFormatting>
  <conditionalFormatting sqref="D211:AG211">
    <cfRule type="expression" dxfId="1068" priority="1072">
      <formula>$N$1="現場閉所 変更表"</formula>
    </cfRule>
    <cfRule type="expression" dxfId="1067" priority="1073">
      <formula>$N$1="現場閉所 計画表"</formula>
    </cfRule>
    <cfRule type="expression" dxfId="1066" priority="1074">
      <formula>D208="○"</formula>
    </cfRule>
  </conditionalFormatting>
  <conditionalFormatting sqref="AE205">
    <cfRule type="expression" dxfId="1065" priority="1071">
      <formula>AE205="土"</formula>
    </cfRule>
  </conditionalFormatting>
  <conditionalFormatting sqref="AE205">
    <cfRule type="expression" dxfId="1064" priority="1070">
      <formula>AE205="日"</formula>
    </cfRule>
  </conditionalFormatting>
  <conditionalFormatting sqref="AF205">
    <cfRule type="expression" dxfId="1063" priority="1069">
      <formula>AF205="土"</formula>
    </cfRule>
  </conditionalFormatting>
  <conditionalFormatting sqref="AF205">
    <cfRule type="expression" dxfId="1062" priority="1068">
      <formula>AF205="日"</formula>
    </cfRule>
  </conditionalFormatting>
  <conditionalFormatting sqref="C215">
    <cfRule type="expression" dxfId="1061" priority="1066">
      <formula>C215="土"</formula>
    </cfRule>
    <cfRule type="expression" dxfId="1060" priority="1067">
      <formula>C215="日"</formula>
    </cfRule>
  </conditionalFormatting>
  <conditionalFormatting sqref="AG220:AH220">
    <cfRule type="expression" dxfId="1059" priority="1063">
      <formula>AG220&lt;0.285</formula>
    </cfRule>
  </conditionalFormatting>
  <conditionalFormatting sqref="K220:L220">
    <cfRule type="expression" dxfId="1058" priority="1060">
      <formula>L216=0</formula>
    </cfRule>
    <cfRule type="expression" dxfId="1057" priority="1061">
      <formula>K220&lt;0.285</formula>
    </cfRule>
  </conditionalFormatting>
  <conditionalFormatting sqref="AC220:AD220">
    <cfRule type="expression" dxfId="1056" priority="1059">
      <formula>AC220="未達成"</formula>
    </cfRule>
  </conditionalFormatting>
  <conditionalFormatting sqref="G220:H220">
    <cfRule type="expression" dxfId="1055" priority="1057">
      <formula>G220="未達成"</formula>
    </cfRule>
  </conditionalFormatting>
  <conditionalFormatting sqref="D215:AG215">
    <cfRule type="expression" dxfId="1054" priority="1064">
      <formula>D215="土"</formula>
    </cfRule>
    <cfRule type="expression" dxfId="1053" priority="1065">
      <formula>D215="日"</formula>
    </cfRule>
  </conditionalFormatting>
  <conditionalFormatting sqref="V220:W220">
    <cfRule type="expression" dxfId="1052" priority="1052">
      <formula>COUNTA(C218:AG218)=0</formula>
    </cfRule>
    <cfRule type="expression" dxfId="1051" priority="1062">
      <formula>V220&lt;0.285</formula>
    </cfRule>
  </conditionalFormatting>
  <conditionalFormatting sqref="R220:S220">
    <cfRule type="expression" dxfId="1050" priority="1054">
      <formula>R220="未達成"</formula>
    </cfRule>
    <cfRule type="expression" dxfId="1049" priority="1058">
      <formula>COUNTA(C218:AG218)=0</formula>
    </cfRule>
  </conditionalFormatting>
  <conditionalFormatting sqref="N220:O220">
    <cfRule type="expression" dxfId="1048" priority="1056">
      <formula>COUNTA(C218:AG218)=0</formula>
    </cfRule>
  </conditionalFormatting>
  <conditionalFormatting sqref="P220:Q220">
    <cfRule type="expression" dxfId="1047" priority="1055">
      <formula>COUNTA(C218:AG218)=0</formula>
    </cfRule>
  </conditionalFormatting>
  <conditionalFormatting sqref="T220:U220">
    <cfRule type="expression" dxfId="1046" priority="1053">
      <formula>COUNTA(C218:AG218)=0</formula>
    </cfRule>
  </conditionalFormatting>
  <conditionalFormatting sqref="S213">
    <cfRule type="expression" dxfId="1045" priority="1051">
      <formula>S213="現場閉所 実績表に切替必要"</formula>
    </cfRule>
  </conditionalFormatting>
  <conditionalFormatting sqref="S213:Z213">
    <cfRule type="expression" dxfId="1044" priority="1049">
      <formula>S213="入力確認"</formula>
    </cfRule>
    <cfRule type="expression" dxfId="1043" priority="1050">
      <formula>S213="変更手続き確認"</formula>
    </cfRule>
  </conditionalFormatting>
  <conditionalFormatting sqref="AG213">
    <cfRule type="expression" dxfId="1042" priority="1048">
      <formula>AG213="土"</formula>
    </cfRule>
  </conditionalFormatting>
  <conditionalFormatting sqref="AG213">
    <cfRule type="expression" dxfId="1041" priority="1047">
      <formula>AG213="日"</formula>
    </cfRule>
  </conditionalFormatting>
  <conditionalFormatting sqref="AG213">
    <cfRule type="expression" dxfId="1040" priority="1046">
      <formula>AG213=0</formula>
    </cfRule>
  </conditionalFormatting>
  <conditionalFormatting sqref="C217">
    <cfRule type="expression" dxfId="1039" priority="1045">
      <formula>C216="○"</formula>
    </cfRule>
  </conditionalFormatting>
  <conditionalFormatting sqref="C218">
    <cfRule type="expression" dxfId="1038" priority="1044">
      <formula>C216="○"</formula>
    </cfRule>
  </conditionalFormatting>
  <conditionalFormatting sqref="AH219">
    <cfRule type="expression" dxfId="1037" priority="1043">
      <formula>COUNTIF(C219:AG219,"○")=0</formula>
    </cfRule>
  </conditionalFormatting>
  <conditionalFormatting sqref="AH218">
    <cfRule type="expression" dxfId="1036" priority="1042">
      <formula>COUNTA(C218:AG218)=0</formula>
    </cfRule>
  </conditionalFormatting>
  <conditionalFormatting sqref="C217">
    <cfRule type="expression" dxfId="1035" priority="1040">
      <formula>$N$1="現場閉所 実績表"</formula>
    </cfRule>
    <cfRule type="expression" dxfId="1034" priority="1041">
      <formula>$N$1="現場閉所 変更表"</formula>
    </cfRule>
  </conditionalFormatting>
  <conditionalFormatting sqref="C218">
    <cfRule type="expression" dxfId="1033" priority="1038">
      <formula>$N$1="現場閉所 計画表"</formula>
    </cfRule>
    <cfRule type="expression" dxfId="1032" priority="1039">
      <formula>$N$1="現場閉所 実績表"</formula>
    </cfRule>
  </conditionalFormatting>
  <conditionalFormatting sqref="C219">
    <cfRule type="expression" dxfId="1031" priority="1029">
      <formula>$N$1="現場閉所 変更表"</formula>
    </cfRule>
    <cfRule type="expression" dxfId="1030" priority="1030">
      <formula>$N$1="現場閉所 計画表"</formula>
    </cfRule>
    <cfRule type="expression" dxfId="1029" priority="1037">
      <formula>C216="○"</formula>
    </cfRule>
  </conditionalFormatting>
  <conditionalFormatting sqref="D217:AG217">
    <cfRule type="expression" dxfId="1028" priority="1036">
      <formula>D216="○"</formula>
    </cfRule>
  </conditionalFormatting>
  <conditionalFormatting sqref="D218:AG218">
    <cfRule type="expression" dxfId="1027" priority="1035">
      <formula>D216="○"</formula>
    </cfRule>
  </conditionalFormatting>
  <conditionalFormatting sqref="D217:AG217">
    <cfRule type="expression" dxfId="1026" priority="1033">
      <formula>$N$1="現場閉所 実績表"</formula>
    </cfRule>
    <cfRule type="expression" dxfId="1025" priority="1034">
      <formula>$N$1="現場閉所 変更表"</formula>
    </cfRule>
  </conditionalFormatting>
  <conditionalFormatting sqref="D218:AG218">
    <cfRule type="expression" dxfId="1024" priority="1031">
      <formula>$N$1="現場閉所 計画表"</formula>
    </cfRule>
    <cfRule type="expression" dxfId="1023" priority="1032">
      <formula>$N$1="現場閉所 実績表"</formula>
    </cfRule>
  </conditionalFormatting>
  <conditionalFormatting sqref="D219:AG219">
    <cfRule type="expression" dxfId="1022" priority="1026">
      <formula>$N$1="現場閉所 変更表"</formula>
    </cfRule>
    <cfRule type="expression" dxfId="1021" priority="1027">
      <formula>$N$1="現場閉所 計画表"</formula>
    </cfRule>
    <cfRule type="expression" dxfId="1020" priority="1028">
      <formula>D216="○"</formula>
    </cfRule>
  </conditionalFormatting>
  <conditionalFormatting sqref="AE213">
    <cfRule type="expression" dxfId="1019" priority="1025">
      <formula>AE213="土"</formula>
    </cfRule>
  </conditionalFormatting>
  <conditionalFormatting sqref="AE213">
    <cfRule type="expression" dxfId="1018" priority="1024">
      <formula>AE213="日"</formula>
    </cfRule>
  </conditionalFormatting>
  <conditionalFormatting sqref="AF213">
    <cfRule type="expression" dxfId="1017" priority="1023">
      <formula>AF213="土"</formula>
    </cfRule>
  </conditionalFormatting>
  <conditionalFormatting sqref="AF213">
    <cfRule type="expression" dxfId="1016" priority="1022">
      <formula>AF213="日"</formula>
    </cfRule>
  </conditionalFormatting>
  <conditionalFormatting sqref="C223">
    <cfRule type="expression" dxfId="1015" priority="1020">
      <formula>C223="土"</formula>
    </cfRule>
    <cfRule type="expression" dxfId="1014" priority="1021">
      <formula>C223="日"</formula>
    </cfRule>
  </conditionalFormatting>
  <conditionalFormatting sqref="AG228:AH228">
    <cfRule type="expression" dxfId="1013" priority="1017">
      <formula>AG228&lt;0.285</formula>
    </cfRule>
  </conditionalFormatting>
  <conditionalFormatting sqref="K228:L228">
    <cfRule type="expression" dxfId="1012" priority="1014">
      <formula>L224=0</formula>
    </cfRule>
    <cfRule type="expression" dxfId="1011" priority="1015">
      <formula>K228&lt;0.285</formula>
    </cfRule>
  </conditionalFormatting>
  <conditionalFormatting sqref="AC228:AD228">
    <cfRule type="expression" dxfId="1010" priority="1013">
      <formula>AC228="未達成"</formula>
    </cfRule>
  </conditionalFormatting>
  <conditionalFormatting sqref="G228:H228">
    <cfRule type="expression" dxfId="1009" priority="1011">
      <formula>G228="未達成"</formula>
    </cfRule>
  </conditionalFormatting>
  <conditionalFormatting sqref="D223:AG223">
    <cfRule type="expression" dxfId="1008" priority="1018">
      <formula>D223="土"</formula>
    </cfRule>
    <cfRule type="expression" dxfId="1007" priority="1019">
      <formula>D223="日"</formula>
    </cfRule>
  </conditionalFormatting>
  <conditionalFormatting sqref="V228:W228">
    <cfRule type="expression" dxfId="1006" priority="1006">
      <formula>COUNTA(C226:AG226)=0</formula>
    </cfRule>
    <cfRule type="expression" dxfId="1005" priority="1016">
      <formula>V228&lt;0.285</formula>
    </cfRule>
  </conditionalFormatting>
  <conditionalFormatting sqref="R228:S228">
    <cfRule type="expression" dxfId="1004" priority="1008">
      <formula>R228="未達成"</formula>
    </cfRule>
    <cfRule type="expression" dxfId="1003" priority="1012">
      <formula>COUNTA(C226:AG226)=0</formula>
    </cfRule>
  </conditionalFormatting>
  <conditionalFormatting sqref="N228:O228">
    <cfRule type="expression" dxfId="1002" priority="1010">
      <formula>COUNTA(C226:AG226)=0</formula>
    </cfRule>
  </conditionalFormatting>
  <conditionalFormatting sqref="P228:Q228">
    <cfRule type="expression" dxfId="1001" priority="1009">
      <formula>COUNTA(C226:AG226)=0</formula>
    </cfRule>
  </conditionalFormatting>
  <conditionalFormatting sqref="T228:U228">
    <cfRule type="expression" dxfId="1000" priority="1007">
      <formula>COUNTA(C226:AG226)=0</formula>
    </cfRule>
  </conditionalFormatting>
  <conditionalFormatting sqref="S221">
    <cfRule type="expression" dxfId="999" priority="1005">
      <formula>S221="現場閉所 実績表に切替必要"</formula>
    </cfRule>
  </conditionalFormatting>
  <conditionalFormatting sqref="S221:Z221">
    <cfRule type="expression" dxfId="998" priority="1003">
      <formula>S221="入力確認"</formula>
    </cfRule>
    <cfRule type="expression" dxfId="997" priority="1004">
      <formula>S221="変更手続き確認"</formula>
    </cfRule>
  </conditionalFormatting>
  <conditionalFormatting sqref="AG221">
    <cfRule type="expression" dxfId="996" priority="1002">
      <formula>AG221="土"</formula>
    </cfRule>
  </conditionalFormatting>
  <conditionalFormatting sqref="AG221">
    <cfRule type="expression" dxfId="995" priority="1001">
      <formula>AG221="日"</formula>
    </cfRule>
  </conditionalFormatting>
  <conditionalFormatting sqref="AG221">
    <cfRule type="expression" dxfId="994" priority="1000">
      <formula>AG221=0</formula>
    </cfRule>
  </conditionalFormatting>
  <conditionalFormatting sqref="C225">
    <cfRule type="expression" dxfId="993" priority="999">
      <formula>C224="○"</formula>
    </cfRule>
  </conditionalFormatting>
  <conditionalFormatting sqref="C226">
    <cfRule type="expression" dxfId="992" priority="998">
      <formula>C224="○"</formula>
    </cfRule>
  </conditionalFormatting>
  <conditionalFormatting sqref="AH227">
    <cfRule type="expression" dxfId="991" priority="997">
      <formula>COUNTIF(C227:AG227,"○")=0</formula>
    </cfRule>
  </conditionalFormatting>
  <conditionalFormatting sqref="AH226">
    <cfRule type="expression" dxfId="990" priority="996">
      <formula>COUNTA(C226:AG226)=0</formula>
    </cfRule>
  </conditionalFormatting>
  <conditionalFormatting sqref="C225">
    <cfRule type="expression" dxfId="989" priority="994">
      <formula>$N$1="現場閉所 実績表"</formula>
    </cfRule>
    <cfRule type="expression" dxfId="988" priority="995">
      <formula>$N$1="現場閉所 変更表"</formula>
    </cfRule>
  </conditionalFormatting>
  <conditionalFormatting sqref="C226">
    <cfRule type="expression" dxfId="987" priority="992">
      <formula>$N$1="現場閉所 計画表"</formula>
    </cfRule>
    <cfRule type="expression" dxfId="986" priority="993">
      <formula>$N$1="現場閉所 実績表"</formula>
    </cfRule>
  </conditionalFormatting>
  <conditionalFormatting sqref="C227">
    <cfRule type="expression" dxfId="985" priority="983">
      <formula>$N$1="現場閉所 変更表"</formula>
    </cfRule>
    <cfRule type="expression" dxfId="984" priority="984">
      <formula>$N$1="現場閉所 計画表"</formula>
    </cfRule>
    <cfRule type="expression" dxfId="983" priority="991">
      <formula>C224="○"</formula>
    </cfRule>
  </conditionalFormatting>
  <conditionalFormatting sqref="D225:AG225">
    <cfRule type="expression" dxfId="982" priority="990">
      <formula>D224="○"</formula>
    </cfRule>
  </conditionalFormatting>
  <conditionalFormatting sqref="D226:AG226">
    <cfRule type="expression" dxfId="981" priority="989">
      <formula>D224="○"</formula>
    </cfRule>
  </conditionalFormatting>
  <conditionalFormatting sqref="D225:AG225">
    <cfRule type="expression" dxfId="980" priority="987">
      <formula>$N$1="現場閉所 実績表"</formula>
    </cfRule>
    <cfRule type="expression" dxfId="979" priority="988">
      <formula>$N$1="現場閉所 変更表"</formula>
    </cfRule>
  </conditionalFormatting>
  <conditionalFormatting sqref="D226:AG226">
    <cfRule type="expression" dxfId="978" priority="985">
      <formula>$N$1="現場閉所 計画表"</formula>
    </cfRule>
    <cfRule type="expression" dxfId="977" priority="986">
      <formula>$N$1="現場閉所 実績表"</formula>
    </cfRule>
  </conditionalFormatting>
  <conditionalFormatting sqref="D227:AG227">
    <cfRule type="expression" dxfId="976" priority="980">
      <formula>$N$1="現場閉所 変更表"</formula>
    </cfRule>
    <cfRule type="expression" dxfId="975" priority="981">
      <formula>$N$1="現場閉所 計画表"</formula>
    </cfRule>
    <cfRule type="expression" dxfId="974" priority="982">
      <formula>D224="○"</formula>
    </cfRule>
  </conditionalFormatting>
  <conditionalFormatting sqref="AE221">
    <cfRule type="expression" dxfId="973" priority="979">
      <formula>AE221="土"</formula>
    </cfRule>
  </conditionalFormatting>
  <conditionalFormatting sqref="AE221">
    <cfRule type="expression" dxfId="972" priority="978">
      <formula>AE221="日"</formula>
    </cfRule>
  </conditionalFormatting>
  <conditionalFormatting sqref="AF221">
    <cfRule type="expression" dxfId="971" priority="977">
      <formula>AF221="土"</formula>
    </cfRule>
  </conditionalFormatting>
  <conditionalFormatting sqref="AF221">
    <cfRule type="expression" dxfId="970" priority="976">
      <formula>AF221="日"</formula>
    </cfRule>
  </conditionalFormatting>
  <conditionalFormatting sqref="C231">
    <cfRule type="expression" dxfId="969" priority="974">
      <formula>C231="土"</formula>
    </cfRule>
    <cfRule type="expression" dxfId="968" priority="975">
      <formula>C231="日"</formula>
    </cfRule>
  </conditionalFormatting>
  <conditionalFormatting sqref="AG236:AH236">
    <cfRule type="expression" dxfId="967" priority="971">
      <formula>AG236&lt;0.285</formula>
    </cfRule>
  </conditionalFormatting>
  <conditionalFormatting sqref="K236:L236">
    <cfRule type="expression" dxfId="966" priority="968">
      <formula>L232=0</formula>
    </cfRule>
    <cfRule type="expression" dxfId="965" priority="969">
      <formula>K236&lt;0.285</formula>
    </cfRule>
  </conditionalFormatting>
  <conditionalFormatting sqref="AC236:AD236">
    <cfRule type="expression" dxfId="964" priority="967">
      <formula>AC236="未達成"</formula>
    </cfRule>
  </conditionalFormatting>
  <conditionalFormatting sqref="G236:H236">
    <cfRule type="expression" dxfId="963" priority="965">
      <formula>G236="未達成"</formula>
    </cfRule>
  </conditionalFormatting>
  <conditionalFormatting sqref="D231:AG231">
    <cfRule type="expression" dxfId="962" priority="972">
      <formula>D231="土"</formula>
    </cfRule>
    <cfRule type="expression" dxfId="961" priority="973">
      <formula>D231="日"</formula>
    </cfRule>
  </conditionalFormatting>
  <conditionalFormatting sqref="V236:W236">
    <cfRule type="expression" dxfId="960" priority="960">
      <formula>COUNTA(C234:AG234)=0</formula>
    </cfRule>
    <cfRule type="expression" dxfId="959" priority="970">
      <formula>V236&lt;0.285</formula>
    </cfRule>
  </conditionalFormatting>
  <conditionalFormatting sqref="R236:S236">
    <cfRule type="expression" dxfId="958" priority="962">
      <formula>R236="未達成"</formula>
    </cfRule>
    <cfRule type="expression" dxfId="957" priority="966">
      <formula>COUNTA(C234:AG234)=0</formula>
    </cfRule>
  </conditionalFormatting>
  <conditionalFormatting sqref="N236:O236">
    <cfRule type="expression" dxfId="956" priority="964">
      <formula>COUNTA(C234:AG234)=0</formula>
    </cfRule>
  </conditionalFormatting>
  <conditionalFormatting sqref="P236:Q236">
    <cfRule type="expression" dxfId="955" priority="963">
      <formula>COUNTA(C234:AG234)=0</formula>
    </cfRule>
  </conditionalFormatting>
  <conditionalFormatting sqref="T236:U236">
    <cfRule type="expression" dxfId="954" priority="961">
      <formula>COUNTA(C234:AG234)=0</formula>
    </cfRule>
  </conditionalFormatting>
  <conditionalFormatting sqref="S229">
    <cfRule type="expression" dxfId="953" priority="959">
      <formula>S229="現場閉所 実績表に切替必要"</formula>
    </cfRule>
  </conditionalFormatting>
  <conditionalFormatting sqref="S229:Z229">
    <cfRule type="expression" dxfId="952" priority="957">
      <formula>S229="入力確認"</formula>
    </cfRule>
    <cfRule type="expression" dxfId="951" priority="958">
      <formula>S229="変更手続き確認"</formula>
    </cfRule>
  </conditionalFormatting>
  <conditionalFormatting sqref="AG229">
    <cfRule type="expression" dxfId="950" priority="956">
      <formula>AG229="土"</formula>
    </cfRule>
  </conditionalFormatting>
  <conditionalFormatting sqref="AG229">
    <cfRule type="expression" dxfId="949" priority="955">
      <formula>AG229="日"</formula>
    </cfRule>
  </conditionalFormatting>
  <conditionalFormatting sqref="AG229">
    <cfRule type="expression" dxfId="948" priority="954">
      <formula>AG229=0</formula>
    </cfRule>
  </conditionalFormatting>
  <conditionalFormatting sqref="C233">
    <cfRule type="expression" dxfId="947" priority="953">
      <formula>C232="○"</formula>
    </cfRule>
  </conditionalFormatting>
  <conditionalFormatting sqref="C234">
    <cfRule type="expression" dxfId="946" priority="952">
      <formula>C232="○"</formula>
    </cfRule>
  </conditionalFormatting>
  <conditionalFormatting sqref="AH235">
    <cfRule type="expression" dxfId="945" priority="951">
      <formula>COUNTIF(C235:AG235,"○")=0</formula>
    </cfRule>
  </conditionalFormatting>
  <conditionalFormatting sqref="AH234">
    <cfRule type="expression" dxfId="944" priority="950">
      <formula>COUNTA(C234:AG234)=0</formula>
    </cfRule>
  </conditionalFormatting>
  <conditionalFormatting sqref="C233">
    <cfRule type="expression" dxfId="943" priority="948">
      <formula>$N$1="現場閉所 実績表"</formula>
    </cfRule>
    <cfRule type="expression" dxfId="942" priority="949">
      <formula>$N$1="現場閉所 変更表"</formula>
    </cfRule>
  </conditionalFormatting>
  <conditionalFormatting sqref="C234">
    <cfRule type="expression" dxfId="941" priority="946">
      <formula>$N$1="現場閉所 計画表"</formula>
    </cfRule>
    <cfRule type="expression" dxfId="940" priority="947">
      <formula>$N$1="現場閉所 実績表"</formula>
    </cfRule>
  </conditionalFormatting>
  <conditionalFormatting sqref="C235">
    <cfRule type="expression" dxfId="939" priority="937">
      <formula>$N$1="現場閉所 変更表"</formula>
    </cfRule>
    <cfRule type="expression" dxfId="938" priority="938">
      <formula>$N$1="現場閉所 計画表"</formula>
    </cfRule>
    <cfRule type="expression" dxfId="937" priority="945">
      <formula>C232="○"</formula>
    </cfRule>
  </conditionalFormatting>
  <conditionalFormatting sqref="D233:AG233">
    <cfRule type="expression" dxfId="936" priority="944">
      <formula>D232="○"</formula>
    </cfRule>
  </conditionalFormatting>
  <conditionalFormatting sqref="D234:AG234">
    <cfRule type="expression" dxfId="935" priority="943">
      <formula>D232="○"</formula>
    </cfRule>
  </conditionalFormatting>
  <conditionalFormatting sqref="D233:AG233">
    <cfRule type="expression" dxfId="934" priority="941">
      <formula>$N$1="現場閉所 実績表"</formula>
    </cfRule>
    <cfRule type="expression" dxfId="933" priority="942">
      <formula>$N$1="現場閉所 変更表"</formula>
    </cfRule>
  </conditionalFormatting>
  <conditionalFormatting sqref="D234:AG234">
    <cfRule type="expression" dxfId="932" priority="939">
      <formula>$N$1="現場閉所 計画表"</formula>
    </cfRule>
    <cfRule type="expression" dxfId="931" priority="940">
      <formula>$N$1="現場閉所 実績表"</formula>
    </cfRule>
  </conditionalFormatting>
  <conditionalFormatting sqref="D235:AG235">
    <cfRule type="expression" dxfId="930" priority="934">
      <formula>$N$1="現場閉所 変更表"</formula>
    </cfRule>
    <cfRule type="expression" dxfId="929" priority="935">
      <formula>$N$1="現場閉所 計画表"</formula>
    </cfRule>
    <cfRule type="expression" dxfId="928" priority="936">
      <formula>D232="○"</formula>
    </cfRule>
  </conditionalFormatting>
  <conditionalFormatting sqref="AE229">
    <cfRule type="expression" dxfId="927" priority="933">
      <formula>AE229="土"</formula>
    </cfRule>
  </conditionalFormatting>
  <conditionalFormatting sqref="AE229">
    <cfRule type="expression" dxfId="926" priority="932">
      <formula>AE229="日"</formula>
    </cfRule>
  </conditionalFormatting>
  <conditionalFormatting sqref="AF229">
    <cfRule type="expression" dxfId="925" priority="931">
      <formula>AF229="土"</formula>
    </cfRule>
  </conditionalFormatting>
  <conditionalFormatting sqref="AF229">
    <cfRule type="expression" dxfId="924" priority="930">
      <formula>AF229="日"</formula>
    </cfRule>
  </conditionalFormatting>
  <conditionalFormatting sqref="C239">
    <cfRule type="expression" dxfId="923" priority="928">
      <formula>C239="土"</formula>
    </cfRule>
    <cfRule type="expression" dxfId="922" priority="929">
      <formula>C239="日"</formula>
    </cfRule>
  </conditionalFormatting>
  <conditionalFormatting sqref="AG244:AH244">
    <cfRule type="expression" dxfId="921" priority="925">
      <formula>AG244&lt;0.285</formula>
    </cfRule>
  </conditionalFormatting>
  <conditionalFormatting sqref="K244:L244">
    <cfRule type="expression" dxfId="920" priority="922">
      <formula>L240=0</formula>
    </cfRule>
    <cfRule type="expression" dxfId="919" priority="923">
      <formula>K244&lt;0.285</formula>
    </cfRule>
  </conditionalFormatting>
  <conditionalFormatting sqref="AC244:AD244">
    <cfRule type="expression" dxfId="918" priority="921">
      <formula>AC244="未達成"</formula>
    </cfRule>
  </conditionalFormatting>
  <conditionalFormatting sqref="G244:H244">
    <cfRule type="expression" dxfId="917" priority="919">
      <formula>G244="未達成"</formula>
    </cfRule>
  </conditionalFormatting>
  <conditionalFormatting sqref="D239:AG239">
    <cfRule type="expression" dxfId="916" priority="926">
      <formula>D239="土"</formula>
    </cfRule>
    <cfRule type="expression" dxfId="915" priority="927">
      <formula>D239="日"</formula>
    </cfRule>
  </conditionalFormatting>
  <conditionalFormatting sqref="V244:W244">
    <cfRule type="expression" dxfId="914" priority="914">
      <formula>COUNTA(C242:AG242)=0</formula>
    </cfRule>
    <cfRule type="expression" dxfId="913" priority="924">
      <formula>V244&lt;0.285</formula>
    </cfRule>
  </conditionalFormatting>
  <conditionalFormatting sqref="R244:S244">
    <cfRule type="expression" dxfId="912" priority="916">
      <formula>R244="未達成"</formula>
    </cfRule>
    <cfRule type="expression" dxfId="911" priority="920">
      <formula>COUNTA(C242:AG242)=0</formula>
    </cfRule>
  </conditionalFormatting>
  <conditionalFormatting sqref="N244:O244">
    <cfRule type="expression" dxfId="910" priority="918">
      <formula>COUNTA(C242:AG242)=0</formula>
    </cfRule>
  </conditionalFormatting>
  <conditionalFormatting sqref="P244:Q244">
    <cfRule type="expression" dxfId="909" priority="917">
      <formula>COUNTA(C242:AG242)=0</formula>
    </cfRule>
  </conditionalFormatting>
  <conditionalFormatting sqref="T244:U244">
    <cfRule type="expression" dxfId="908" priority="915">
      <formula>COUNTA(C242:AG242)=0</formula>
    </cfRule>
  </conditionalFormatting>
  <conditionalFormatting sqref="S237">
    <cfRule type="expression" dxfId="907" priority="913">
      <formula>S237="現場閉所 実績表に切替必要"</formula>
    </cfRule>
  </conditionalFormatting>
  <conditionalFormatting sqref="S237:Z237">
    <cfRule type="expression" dxfId="906" priority="911">
      <formula>S237="入力確認"</formula>
    </cfRule>
    <cfRule type="expression" dxfId="905" priority="912">
      <formula>S237="変更手続き確認"</formula>
    </cfRule>
  </conditionalFormatting>
  <conditionalFormatting sqref="AG237">
    <cfRule type="expression" dxfId="904" priority="910">
      <formula>AG237="土"</formula>
    </cfRule>
  </conditionalFormatting>
  <conditionalFormatting sqref="AG237">
    <cfRule type="expression" dxfId="903" priority="909">
      <formula>AG237="日"</formula>
    </cfRule>
  </conditionalFormatting>
  <conditionalFormatting sqref="AG237">
    <cfRule type="expression" dxfId="902" priority="908">
      <formula>AG237=0</formula>
    </cfRule>
  </conditionalFormatting>
  <conditionalFormatting sqref="C241">
    <cfRule type="expression" dxfId="901" priority="907">
      <formula>C240="○"</formula>
    </cfRule>
  </conditionalFormatting>
  <conditionalFormatting sqref="C242">
    <cfRule type="expression" dxfId="900" priority="906">
      <formula>C240="○"</formula>
    </cfRule>
  </conditionalFormatting>
  <conditionalFormatting sqref="AH243">
    <cfRule type="expression" dxfId="899" priority="905">
      <formula>COUNTIF(C243:AG243,"○")=0</formula>
    </cfRule>
  </conditionalFormatting>
  <conditionalFormatting sqref="AH242">
    <cfRule type="expression" dxfId="898" priority="904">
      <formula>COUNTA(C242:AG242)=0</formula>
    </cfRule>
  </conditionalFormatting>
  <conditionalFormatting sqref="C241">
    <cfRule type="expression" dxfId="897" priority="902">
      <formula>$N$1="現場閉所 実績表"</formula>
    </cfRule>
    <cfRule type="expression" dxfId="896" priority="903">
      <formula>$N$1="現場閉所 変更表"</formula>
    </cfRule>
  </conditionalFormatting>
  <conditionalFormatting sqref="C242">
    <cfRule type="expression" dxfId="895" priority="900">
      <formula>$N$1="現場閉所 計画表"</formula>
    </cfRule>
    <cfRule type="expression" dxfId="894" priority="901">
      <formula>$N$1="現場閉所 実績表"</formula>
    </cfRule>
  </conditionalFormatting>
  <conditionalFormatting sqref="C243">
    <cfRule type="expression" dxfId="893" priority="891">
      <formula>$N$1="現場閉所 変更表"</formula>
    </cfRule>
    <cfRule type="expression" dxfId="892" priority="892">
      <formula>$N$1="現場閉所 計画表"</formula>
    </cfRule>
    <cfRule type="expression" dxfId="891" priority="899">
      <formula>C240="○"</formula>
    </cfRule>
  </conditionalFormatting>
  <conditionalFormatting sqref="D241:AG241">
    <cfRule type="expression" dxfId="890" priority="898">
      <formula>D240="○"</formula>
    </cfRule>
  </conditionalFormatting>
  <conditionalFormatting sqref="D242:AG242">
    <cfRule type="expression" dxfId="889" priority="897">
      <formula>D240="○"</formula>
    </cfRule>
  </conditionalFormatting>
  <conditionalFormatting sqref="D241:AG241">
    <cfRule type="expression" dxfId="888" priority="895">
      <formula>$N$1="現場閉所 実績表"</formula>
    </cfRule>
    <cfRule type="expression" dxfId="887" priority="896">
      <formula>$N$1="現場閉所 変更表"</formula>
    </cfRule>
  </conditionalFormatting>
  <conditionalFormatting sqref="D242:AG242">
    <cfRule type="expression" dxfId="886" priority="893">
      <formula>$N$1="現場閉所 計画表"</formula>
    </cfRule>
    <cfRule type="expression" dxfId="885" priority="894">
      <formula>$N$1="現場閉所 実績表"</formula>
    </cfRule>
  </conditionalFormatting>
  <conditionalFormatting sqref="D243:AG243">
    <cfRule type="expression" dxfId="884" priority="888">
      <formula>$N$1="現場閉所 変更表"</formula>
    </cfRule>
    <cfRule type="expression" dxfId="883" priority="889">
      <formula>$N$1="現場閉所 計画表"</formula>
    </cfRule>
    <cfRule type="expression" dxfId="882" priority="890">
      <formula>D240="○"</formula>
    </cfRule>
  </conditionalFormatting>
  <conditionalFormatting sqref="AE237">
    <cfRule type="expression" dxfId="881" priority="887">
      <formula>AE237="土"</formula>
    </cfRule>
  </conditionalFormatting>
  <conditionalFormatting sqref="AE237">
    <cfRule type="expression" dxfId="880" priority="886">
      <formula>AE237="日"</formula>
    </cfRule>
  </conditionalFormatting>
  <conditionalFormatting sqref="AF237">
    <cfRule type="expression" dxfId="879" priority="885">
      <formula>AF237="土"</formula>
    </cfRule>
  </conditionalFormatting>
  <conditionalFormatting sqref="AF237">
    <cfRule type="expression" dxfId="878" priority="884">
      <formula>AF237="日"</formula>
    </cfRule>
  </conditionalFormatting>
  <conditionalFormatting sqref="C247">
    <cfRule type="expression" dxfId="877" priority="882">
      <formula>C247="土"</formula>
    </cfRule>
    <cfRule type="expression" dxfId="876" priority="883">
      <formula>C247="日"</formula>
    </cfRule>
  </conditionalFormatting>
  <conditionalFormatting sqref="AG252:AH252">
    <cfRule type="expression" dxfId="875" priority="879">
      <formula>AG252&lt;0.285</formula>
    </cfRule>
  </conditionalFormatting>
  <conditionalFormatting sqref="K252:L252">
    <cfRule type="expression" dxfId="874" priority="876">
      <formula>L248=0</formula>
    </cfRule>
    <cfRule type="expression" dxfId="873" priority="877">
      <formula>K252&lt;0.285</formula>
    </cfRule>
  </conditionalFormatting>
  <conditionalFormatting sqref="AC252:AD252">
    <cfRule type="expression" dxfId="872" priority="875">
      <formula>AC252="未達成"</formula>
    </cfRule>
  </conditionalFormatting>
  <conditionalFormatting sqref="G252:H252">
    <cfRule type="expression" dxfId="871" priority="873">
      <formula>G252="未達成"</formula>
    </cfRule>
  </conditionalFormatting>
  <conditionalFormatting sqref="D247:AG247">
    <cfRule type="expression" dxfId="870" priority="880">
      <formula>D247="土"</formula>
    </cfRule>
    <cfRule type="expression" dxfId="869" priority="881">
      <formula>D247="日"</formula>
    </cfRule>
  </conditionalFormatting>
  <conditionalFormatting sqref="V252:W252">
    <cfRule type="expression" dxfId="868" priority="868">
      <formula>COUNTA(C250:AG250)=0</formula>
    </cfRule>
    <cfRule type="expression" dxfId="867" priority="878">
      <formula>V252&lt;0.285</formula>
    </cfRule>
  </conditionalFormatting>
  <conditionalFormatting sqref="R252:S252">
    <cfRule type="expression" dxfId="866" priority="870">
      <formula>R252="未達成"</formula>
    </cfRule>
    <cfRule type="expression" dxfId="865" priority="874">
      <formula>COUNTA(C250:AG250)=0</formula>
    </cfRule>
  </conditionalFormatting>
  <conditionalFormatting sqref="N252:O252">
    <cfRule type="expression" dxfId="864" priority="872">
      <formula>COUNTA(C250:AG250)=0</formula>
    </cfRule>
  </conditionalFormatting>
  <conditionalFormatting sqref="P252:Q252">
    <cfRule type="expression" dxfId="863" priority="871">
      <formula>COUNTA(C250:AG250)=0</formula>
    </cfRule>
  </conditionalFormatting>
  <conditionalFormatting sqref="T252:U252">
    <cfRule type="expression" dxfId="862" priority="869">
      <formula>COUNTA(C250:AG250)=0</formula>
    </cfRule>
  </conditionalFormatting>
  <conditionalFormatting sqref="S245">
    <cfRule type="expression" dxfId="861" priority="867">
      <formula>S245="現場閉所 実績表に切替必要"</formula>
    </cfRule>
  </conditionalFormatting>
  <conditionalFormatting sqref="S245:Z245">
    <cfRule type="expression" dxfId="860" priority="865">
      <formula>S245="入力確認"</formula>
    </cfRule>
    <cfRule type="expression" dxfId="859" priority="866">
      <formula>S245="変更手続き確認"</formula>
    </cfRule>
  </conditionalFormatting>
  <conditionalFormatting sqref="AG245">
    <cfRule type="expression" dxfId="858" priority="864">
      <formula>AG245="土"</formula>
    </cfRule>
  </conditionalFormatting>
  <conditionalFormatting sqref="AG245">
    <cfRule type="expression" dxfId="857" priority="863">
      <formula>AG245="日"</formula>
    </cfRule>
  </conditionalFormatting>
  <conditionalFormatting sqref="AG245">
    <cfRule type="expression" dxfId="856" priority="862">
      <formula>AG245=0</formula>
    </cfRule>
  </conditionalFormatting>
  <conditionalFormatting sqref="C249">
    <cfRule type="expression" dxfId="855" priority="861">
      <formula>C248="○"</formula>
    </cfRule>
  </conditionalFormatting>
  <conditionalFormatting sqref="C250">
    <cfRule type="expression" dxfId="854" priority="860">
      <formula>C248="○"</formula>
    </cfRule>
  </conditionalFormatting>
  <conditionalFormatting sqref="AH251">
    <cfRule type="expression" dxfId="853" priority="859">
      <formula>COUNTIF(C251:AG251,"○")=0</formula>
    </cfRule>
  </conditionalFormatting>
  <conditionalFormatting sqref="AH250">
    <cfRule type="expression" dxfId="852" priority="858">
      <formula>COUNTA(C250:AG250)=0</formula>
    </cfRule>
  </conditionalFormatting>
  <conditionalFormatting sqref="C249">
    <cfRule type="expression" dxfId="851" priority="856">
      <formula>$N$1="現場閉所 実績表"</formula>
    </cfRule>
    <cfRule type="expression" dxfId="850" priority="857">
      <formula>$N$1="現場閉所 変更表"</formula>
    </cfRule>
  </conditionalFormatting>
  <conditionalFormatting sqref="C250">
    <cfRule type="expression" dxfId="849" priority="854">
      <formula>$N$1="現場閉所 計画表"</formula>
    </cfRule>
    <cfRule type="expression" dxfId="848" priority="855">
      <formula>$N$1="現場閉所 実績表"</formula>
    </cfRule>
  </conditionalFormatting>
  <conditionalFormatting sqref="C251">
    <cfRule type="expression" dxfId="847" priority="845">
      <formula>$N$1="現場閉所 変更表"</formula>
    </cfRule>
    <cfRule type="expression" dxfId="846" priority="846">
      <formula>$N$1="現場閉所 計画表"</formula>
    </cfRule>
    <cfRule type="expression" dxfId="845" priority="853">
      <formula>C248="○"</formula>
    </cfRule>
  </conditionalFormatting>
  <conditionalFormatting sqref="D249:AG249">
    <cfRule type="expression" dxfId="844" priority="852">
      <formula>D248="○"</formula>
    </cfRule>
  </conditionalFormatting>
  <conditionalFormatting sqref="D250:AG250">
    <cfRule type="expression" dxfId="843" priority="851">
      <formula>D248="○"</formula>
    </cfRule>
  </conditionalFormatting>
  <conditionalFormatting sqref="D249:AG249">
    <cfRule type="expression" dxfId="842" priority="849">
      <formula>$N$1="現場閉所 実績表"</formula>
    </cfRule>
    <cfRule type="expression" dxfId="841" priority="850">
      <formula>$N$1="現場閉所 変更表"</formula>
    </cfRule>
  </conditionalFormatting>
  <conditionalFormatting sqref="D250:AG250">
    <cfRule type="expression" dxfId="840" priority="847">
      <formula>$N$1="現場閉所 計画表"</formula>
    </cfRule>
    <cfRule type="expression" dxfId="839" priority="848">
      <formula>$N$1="現場閉所 実績表"</formula>
    </cfRule>
  </conditionalFormatting>
  <conditionalFormatting sqref="D251:AG251">
    <cfRule type="expression" dxfId="838" priority="842">
      <formula>$N$1="現場閉所 変更表"</formula>
    </cfRule>
    <cfRule type="expression" dxfId="837" priority="843">
      <formula>$N$1="現場閉所 計画表"</formula>
    </cfRule>
    <cfRule type="expression" dxfId="836" priority="844">
      <formula>D248="○"</formula>
    </cfRule>
  </conditionalFormatting>
  <conditionalFormatting sqref="AF245">
    <cfRule type="expression" dxfId="835" priority="839">
      <formula>AF245="土"</formula>
    </cfRule>
  </conditionalFormatting>
  <conditionalFormatting sqref="AF245">
    <cfRule type="expression" dxfId="834" priority="838">
      <formula>AF245="日"</formula>
    </cfRule>
  </conditionalFormatting>
  <conditionalFormatting sqref="C255">
    <cfRule type="expression" dxfId="833" priority="836">
      <formula>C255="土"</formula>
    </cfRule>
    <cfRule type="expression" dxfId="832" priority="837">
      <formula>C255="日"</formula>
    </cfRule>
  </conditionalFormatting>
  <conditionalFormatting sqref="AG260:AH260">
    <cfRule type="expression" dxfId="831" priority="833">
      <formula>AG260&lt;0.285</formula>
    </cfRule>
  </conditionalFormatting>
  <conditionalFormatting sqref="K260:L260">
    <cfRule type="expression" dxfId="830" priority="830">
      <formula>L256=0</formula>
    </cfRule>
    <cfRule type="expression" dxfId="829" priority="831">
      <formula>K260&lt;0.285</formula>
    </cfRule>
  </conditionalFormatting>
  <conditionalFormatting sqref="AC260:AD260">
    <cfRule type="expression" dxfId="828" priority="829">
      <formula>AC260="未達成"</formula>
    </cfRule>
  </conditionalFormatting>
  <conditionalFormatting sqref="G260:H260">
    <cfRule type="expression" dxfId="827" priority="827">
      <formula>G260="未達成"</formula>
    </cfRule>
  </conditionalFormatting>
  <conditionalFormatting sqref="D255:AG255">
    <cfRule type="expression" dxfId="826" priority="834">
      <formula>D255="土"</formula>
    </cfRule>
    <cfRule type="expression" dxfId="825" priority="835">
      <formula>D255="日"</formula>
    </cfRule>
  </conditionalFormatting>
  <conditionalFormatting sqref="V260:W260">
    <cfRule type="expression" dxfId="824" priority="822">
      <formula>COUNTA(C258:AG258)=0</formula>
    </cfRule>
    <cfRule type="expression" dxfId="823" priority="832">
      <formula>V260&lt;0.285</formula>
    </cfRule>
  </conditionalFormatting>
  <conditionalFormatting sqref="R260:S260">
    <cfRule type="expression" dxfId="822" priority="824">
      <formula>R260="未達成"</formula>
    </cfRule>
    <cfRule type="expression" dxfId="821" priority="828">
      <formula>COUNTA(C258:AG258)=0</formula>
    </cfRule>
  </conditionalFormatting>
  <conditionalFormatting sqref="N260:O260">
    <cfRule type="expression" dxfId="820" priority="826">
      <formula>COUNTA(C258:AG258)=0</formula>
    </cfRule>
  </conditionalFormatting>
  <conditionalFormatting sqref="P260:Q260">
    <cfRule type="expression" dxfId="819" priority="825">
      <formula>COUNTA(C258:AG258)=0</formula>
    </cfRule>
  </conditionalFormatting>
  <conditionalFormatting sqref="T260:U260">
    <cfRule type="expression" dxfId="818" priority="823">
      <formula>COUNTA(C258:AG258)=0</formula>
    </cfRule>
  </conditionalFormatting>
  <conditionalFormatting sqref="S253">
    <cfRule type="expression" dxfId="817" priority="821">
      <formula>S253="現場閉所 実績表に切替必要"</formula>
    </cfRule>
  </conditionalFormatting>
  <conditionalFormatting sqref="S253:Z253">
    <cfRule type="expression" dxfId="816" priority="819">
      <formula>S253="入力確認"</formula>
    </cfRule>
    <cfRule type="expression" dxfId="815" priority="820">
      <formula>S253="変更手続き確認"</formula>
    </cfRule>
  </conditionalFormatting>
  <conditionalFormatting sqref="AG253">
    <cfRule type="expression" dxfId="814" priority="818">
      <formula>AG253="土"</formula>
    </cfRule>
  </conditionalFormatting>
  <conditionalFormatting sqref="AG253">
    <cfRule type="expression" dxfId="813" priority="817">
      <formula>AG253="日"</formula>
    </cfRule>
  </conditionalFormatting>
  <conditionalFormatting sqref="AG253">
    <cfRule type="expression" dxfId="812" priority="816">
      <formula>AG253=0</formula>
    </cfRule>
  </conditionalFormatting>
  <conditionalFormatting sqref="C257">
    <cfRule type="expression" dxfId="811" priority="815">
      <formula>C256="○"</formula>
    </cfRule>
  </conditionalFormatting>
  <conditionalFormatting sqref="C258">
    <cfRule type="expression" dxfId="810" priority="814">
      <formula>C256="○"</formula>
    </cfRule>
  </conditionalFormatting>
  <conditionalFormatting sqref="AH259">
    <cfRule type="expression" dxfId="809" priority="813">
      <formula>COUNTIF(C259:AG259,"○")=0</formula>
    </cfRule>
  </conditionalFormatting>
  <conditionalFormatting sqref="AH258">
    <cfRule type="expression" dxfId="808" priority="812">
      <formula>COUNTA(C258:AG258)=0</formula>
    </cfRule>
  </conditionalFormatting>
  <conditionalFormatting sqref="C257">
    <cfRule type="expression" dxfId="807" priority="810">
      <formula>$N$1="現場閉所 実績表"</formula>
    </cfRule>
    <cfRule type="expression" dxfId="806" priority="811">
      <formula>$N$1="現場閉所 変更表"</formula>
    </cfRule>
  </conditionalFormatting>
  <conditionalFormatting sqref="C258">
    <cfRule type="expression" dxfId="805" priority="808">
      <formula>$N$1="現場閉所 計画表"</formula>
    </cfRule>
    <cfRule type="expression" dxfId="804" priority="809">
      <formula>$N$1="現場閉所 実績表"</formula>
    </cfRule>
  </conditionalFormatting>
  <conditionalFormatting sqref="C259">
    <cfRule type="expression" dxfId="803" priority="799">
      <formula>$N$1="現場閉所 変更表"</formula>
    </cfRule>
    <cfRule type="expression" dxfId="802" priority="800">
      <formula>$N$1="現場閉所 計画表"</formula>
    </cfRule>
    <cfRule type="expression" dxfId="801" priority="807">
      <formula>C256="○"</formula>
    </cfRule>
  </conditionalFormatting>
  <conditionalFormatting sqref="D257:AG257">
    <cfRule type="expression" dxfId="800" priority="806">
      <formula>D256="○"</formula>
    </cfRule>
  </conditionalFormatting>
  <conditionalFormatting sqref="D258:AG258">
    <cfRule type="expression" dxfId="799" priority="805">
      <formula>D256="○"</formula>
    </cfRule>
  </conditionalFormatting>
  <conditionalFormatting sqref="D257:AG257">
    <cfRule type="expression" dxfId="798" priority="803">
      <formula>$N$1="現場閉所 実績表"</formula>
    </cfRule>
    <cfRule type="expression" dxfId="797" priority="804">
      <formula>$N$1="現場閉所 変更表"</formula>
    </cfRule>
  </conditionalFormatting>
  <conditionalFormatting sqref="D258:AG258">
    <cfRule type="expression" dxfId="796" priority="801">
      <formula>$N$1="現場閉所 計画表"</formula>
    </cfRule>
    <cfRule type="expression" dxfId="795" priority="802">
      <formula>$N$1="現場閉所 実績表"</formula>
    </cfRule>
  </conditionalFormatting>
  <conditionalFormatting sqref="D259:AG259">
    <cfRule type="expression" dxfId="794" priority="796">
      <formula>$N$1="現場閉所 変更表"</formula>
    </cfRule>
    <cfRule type="expression" dxfId="793" priority="797">
      <formula>$N$1="現場閉所 計画表"</formula>
    </cfRule>
    <cfRule type="expression" dxfId="792" priority="798">
      <formula>D256="○"</formula>
    </cfRule>
  </conditionalFormatting>
  <conditionalFormatting sqref="AE253">
    <cfRule type="expression" dxfId="791" priority="795">
      <formula>AE253="土"</formula>
    </cfRule>
  </conditionalFormatting>
  <conditionalFormatting sqref="AE253">
    <cfRule type="expression" dxfId="790" priority="794">
      <formula>AE253="日"</formula>
    </cfRule>
  </conditionalFormatting>
  <conditionalFormatting sqref="AF253">
    <cfRule type="expression" dxfId="789" priority="793">
      <formula>AF253="土"</formula>
    </cfRule>
  </conditionalFormatting>
  <conditionalFormatting sqref="AF253">
    <cfRule type="expression" dxfId="788" priority="792">
      <formula>AF253="日"</formula>
    </cfRule>
  </conditionalFormatting>
  <conditionalFormatting sqref="C263">
    <cfRule type="expression" dxfId="787" priority="790">
      <formula>C263="土"</formula>
    </cfRule>
    <cfRule type="expression" dxfId="786" priority="791">
      <formula>C263="日"</formula>
    </cfRule>
  </conditionalFormatting>
  <conditionalFormatting sqref="AG268:AH268">
    <cfRule type="expression" dxfId="785" priority="787">
      <formula>AG268&lt;0.285</formula>
    </cfRule>
  </conditionalFormatting>
  <conditionalFormatting sqref="K268:L268">
    <cfRule type="expression" dxfId="784" priority="784">
      <formula>L264=0</formula>
    </cfRule>
    <cfRule type="expression" dxfId="783" priority="785">
      <formula>K268&lt;0.285</formula>
    </cfRule>
  </conditionalFormatting>
  <conditionalFormatting sqref="AC268:AD268">
    <cfRule type="expression" dxfId="782" priority="783">
      <formula>AC268="未達成"</formula>
    </cfRule>
  </conditionalFormatting>
  <conditionalFormatting sqref="G268:H268">
    <cfRule type="expression" dxfId="781" priority="781">
      <formula>G268="未達成"</formula>
    </cfRule>
  </conditionalFormatting>
  <conditionalFormatting sqref="D263:AG263">
    <cfRule type="expression" dxfId="780" priority="788">
      <formula>D263="土"</formula>
    </cfRule>
    <cfRule type="expression" dxfId="779" priority="789">
      <formula>D263="日"</formula>
    </cfRule>
  </conditionalFormatting>
  <conditionalFormatting sqref="V268:W268">
    <cfRule type="expression" dxfId="778" priority="776">
      <formula>COUNTA(C266:AG266)=0</formula>
    </cfRule>
    <cfRule type="expression" dxfId="777" priority="786">
      <formula>V268&lt;0.285</formula>
    </cfRule>
  </conditionalFormatting>
  <conditionalFormatting sqref="R268:S268">
    <cfRule type="expression" dxfId="776" priority="778">
      <formula>R268="未達成"</formula>
    </cfRule>
    <cfRule type="expression" dxfId="775" priority="782">
      <formula>COUNTA(C266:AG266)=0</formula>
    </cfRule>
  </conditionalFormatting>
  <conditionalFormatting sqref="N268:O268">
    <cfRule type="expression" dxfId="774" priority="780">
      <formula>COUNTA(C266:AG266)=0</formula>
    </cfRule>
  </conditionalFormatting>
  <conditionalFormatting sqref="P268:Q268">
    <cfRule type="expression" dxfId="773" priority="779">
      <formula>COUNTA(C266:AG266)=0</formula>
    </cfRule>
  </conditionalFormatting>
  <conditionalFormatting sqref="T268:U268">
    <cfRule type="expression" dxfId="772" priority="777">
      <formula>COUNTA(C266:AG266)=0</formula>
    </cfRule>
  </conditionalFormatting>
  <conditionalFormatting sqref="S261">
    <cfRule type="expression" dxfId="771" priority="775">
      <formula>S261="現場閉所 実績表に切替必要"</formula>
    </cfRule>
  </conditionalFormatting>
  <conditionalFormatting sqref="S261:Z261">
    <cfRule type="expression" dxfId="770" priority="773">
      <formula>S261="入力確認"</formula>
    </cfRule>
    <cfRule type="expression" dxfId="769" priority="774">
      <formula>S261="変更手続き確認"</formula>
    </cfRule>
  </conditionalFormatting>
  <conditionalFormatting sqref="AG261">
    <cfRule type="expression" dxfId="768" priority="772">
      <formula>AG261="土"</formula>
    </cfRule>
  </conditionalFormatting>
  <conditionalFormatting sqref="AG261">
    <cfRule type="expression" dxfId="767" priority="771">
      <formula>AG261="日"</formula>
    </cfRule>
  </conditionalFormatting>
  <conditionalFormatting sqref="AG261">
    <cfRule type="expression" dxfId="766" priority="770">
      <formula>AG261=0</formula>
    </cfRule>
  </conditionalFormatting>
  <conditionalFormatting sqref="C265">
    <cfRule type="expression" dxfId="765" priority="769">
      <formula>C264="○"</formula>
    </cfRule>
  </conditionalFormatting>
  <conditionalFormatting sqref="C266">
    <cfRule type="expression" dxfId="764" priority="768">
      <formula>C264="○"</formula>
    </cfRule>
  </conditionalFormatting>
  <conditionalFormatting sqref="AH267">
    <cfRule type="expression" dxfId="763" priority="767">
      <formula>COUNTIF(C267:AG267,"○")=0</formula>
    </cfRule>
  </conditionalFormatting>
  <conditionalFormatting sqref="AH266">
    <cfRule type="expression" dxfId="762" priority="766">
      <formula>COUNTA(C266:AG266)=0</formula>
    </cfRule>
  </conditionalFormatting>
  <conditionalFormatting sqref="C265">
    <cfRule type="expression" dxfId="761" priority="764">
      <formula>$N$1="現場閉所 実績表"</formula>
    </cfRule>
    <cfRule type="expression" dxfId="760" priority="765">
      <formula>$N$1="現場閉所 変更表"</formula>
    </cfRule>
  </conditionalFormatting>
  <conditionalFormatting sqref="C266">
    <cfRule type="expression" dxfId="759" priority="762">
      <formula>$N$1="現場閉所 計画表"</formula>
    </cfRule>
    <cfRule type="expression" dxfId="758" priority="763">
      <formula>$N$1="現場閉所 実績表"</formula>
    </cfRule>
  </conditionalFormatting>
  <conditionalFormatting sqref="C267">
    <cfRule type="expression" dxfId="757" priority="753">
      <formula>$N$1="現場閉所 変更表"</formula>
    </cfRule>
    <cfRule type="expression" dxfId="756" priority="754">
      <formula>$N$1="現場閉所 計画表"</formula>
    </cfRule>
    <cfRule type="expression" dxfId="755" priority="761">
      <formula>C264="○"</formula>
    </cfRule>
  </conditionalFormatting>
  <conditionalFormatting sqref="D265:AG265">
    <cfRule type="expression" dxfId="754" priority="760">
      <formula>D264="○"</formula>
    </cfRule>
  </conditionalFormatting>
  <conditionalFormatting sqref="D266:AG266">
    <cfRule type="expression" dxfId="753" priority="759">
      <formula>D264="○"</formula>
    </cfRule>
  </conditionalFormatting>
  <conditionalFormatting sqref="D265:AG265">
    <cfRule type="expression" dxfId="752" priority="757">
      <formula>$N$1="現場閉所 実績表"</formula>
    </cfRule>
    <cfRule type="expression" dxfId="751" priority="758">
      <formula>$N$1="現場閉所 変更表"</formula>
    </cfRule>
  </conditionalFormatting>
  <conditionalFormatting sqref="D266:AG266">
    <cfRule type="expression" dxfId="750" priority="755">
      <formula>$N$1="現場閉所 計画表"</formula>
    </cfRule>
    <cfRule type="expression" dxfId="749" priority="756">
      <formula>$N$1="現場閉所 実績表"</formula>
    </cfRule>
  </conditionalFormatting>
  <conditionalFormatting sqref="D267:AG267">
    <cfRule type="expression" dxfId="748" priority="750">
      <formula>$N$1="現場閉所 変更表"</formula>
    </cfRule>
    <cfRule type="expression" dxfId="747" priority="751">
      <formula>$N$1="現場閉所 計画表"</formula>
    </cfRule>
    <cfRule type="expression" dxfId="746" priority="752">
      <formula>D264="○"</formula>
    </cfRule>
  </conditionalFormatting>
  <conditionalFormatting sqref="AE261">
    <cfRule type="expression" dxfId="745" priority="749">
      <formula>AE261="土"</formula>
    </cfRule>
  </conditionalFormatting>
  <conditionalFormatting sqref="AE261">
    <cfRule type="expression" dxfId="744" priority="748">
      <formula>AE261="日"</formula>
    </cfRule>
  </conditionalFormatting>
  <conditionalFormatting sqref="AF261">
    <cfRule type="expression" dxfId="743" priority="747">
      <formula>AF261="土"</formula>
    </cfRule>
  </conditionalFormatting>
  <conditionalFormatting sqref="AF261">
    <cfRule type="expression" dxfId="742" priority="746">
      <formula>AF261="日"</formula>
    </cfRule>
  </conditionalFormatting>
  <conditionalFormatting sqref="C271">
    <cfRule type="expression" dxfId="741" priority="744">
      <formula>C271="土"</formula>
    </cfRule>
    <cfRule type="expression" dxfId="740" priority="745">
      <formula>C271="日"</formula>
    </cfRule>
  </conditionalFormatting>
  <conditionalFormatting sqref="AG276:AH276">
    <cfRule type="expression" dxfId="739" priority="741">
      <formula>AG276&lt;0.285</formula>
    </cfRule>
  </conditionalFormatting>
  <conditionalFormatting sqref="K276:L276">
    <cfRule type="expression" dxfId="738" priority="738">
      <formula>L272=0</formula>
    </cfRule>
    <cfRule type="expression" dxfId="737" priority="739">
      <formula>K276&lt;0.285</formula>
    </cfRule>
  </conditionalFormatting>
  <conditionalFormatting sqref="AC276:AD276">
    <cfRule type="expression" dxfId="736" priority="737">
      <formula>AC276="未達成"</formula>
    </cfRule>
  </conditionalFormatting>
  <conditionalFormatting sqref="G276:H276">
    <cfRule type="expression" dxfId="735" priority="735">
      <formula>G276="未達成"</formula>
    </cfRule>
  </conditionalFormatting>
  <conditionalFormatting sqref="D271:AG271">
    <cfRule type="expression" dxfId="734" priority="742">
      <formula>D271="土"</formula>
    </cfRule>
    <cfRule type="expression" dxfId="733" priority="743">
      <formula>D271="日"</formula>
    </cfRule>
  </conditionalFormatting>
  <conditionalFormatting sqref="V276:W276">
    <cfRule type="expression" dxfId="732" priority="730">
      <formula>COUNTA(C274:AG274)=0</formula>
    </cfRule>
    <cfRule type="expression" dxfId="731" priority="740">
      <formula>V276&lt;0.285</formula>
    </cfRule>
  </conditionalFormatting>
  <conditionalFormatting sqref="R276:S276">
    <cfRule type="expression" dxfId="730" priority="732">
      <formula>R276="未達成"</formula>
    </cfRule>
    <cfRule type="expression" dxfId="729" priority="736">
      <formula>COUNTA(C274:AG274)=0</formula>
    </cfRule>
  </conditionalFormatting>
  <conditionalFormatting sqref="N276:O276">
    <cfRule type="expression" dxfId="728" priority="734">
      <formula>COUNTA(C274:AG274)=0</formula>
    </cfRule>
  </conditionalFormatting>
  <conditionalFormatting sqref="P276:Q276">
    <cfRule type="expression" dxfId="727" priority="733">
      <formula>COUNTA(C274:AG274)=0</formula>
    </cfRule>
  </conditionalFormatting>
  <conditionalFormatting sqref="T276:U276">
    <cfRule type="expression" dxfId="726" priority="731">
      <formula>COUNTA(C274:AG274)=0</formula>
    </cfRule>
  </conditionalFormatting>
  <conditionalFormatting sqref="S269">
    <cfRule type="expression" dxfId="725" priority="729">
      <formula>S269="現場閉所 実績表に切替必要"</formula>
    </cfRule>
  </conditionalFormatting>
  <conditionalFormatting sqref="S269:Z269">
    <cfRule type="expression" dxfId="724" priority="727">
      <formula>S269="入力確認"</formula>
    </cfRule>
    <cfRule type="expression" dxfId="723" priority="728">
      <formula>S269="変更手続き確認"</formula>
    </cfRule>
  </conditionalFormatting>
  <conditionalFormatting sqref="AG269">
    <cfRule type="expression" dxfId="722" priority="726">
      <formula>AG269="土"</formula>
    </cfRule>
  </conditionalFormatting>
  <conditionalFormatting sqref="AG269">
    <cfRule type="expression" dxfId="721" priority="725">
      <formula>AG269="日"</formula>
    </cfRule>
  </conditionalFormatting>
  <conditionalFormatting sqref="AG269">
    <cfRule type="expression" dxfId="720" priority="724">
      <formula>AG269=0</formula>
    </cfRule>
  </conditionalFormatting>
  <conditionalFormatting sqref="C273">
    <cfRule type="expression" dxfId="719" priority="723">
      <formula>C272="○"</formula>
    </cfRule>
  </conditionalFormatting>
  <conditionalFormatting sqref="C274">
    <cfRule type="expression" dxfId="718" priority="722">
      <formula>C272="○"</formula>
    </cfRule>
  </conditionalFormatting>
  <conditionalFormatting sqref="AH275">
    <cfRule type="expression" dxfId="717" priority="721">
      <formula>COUNTIF(C275:AG275,"○")=0</formula>
    </cfRule>
  </conditionalFormatting>
  <conditionalFormatting sqref="AH274">
    <cfRule type="expression" dxfId="716" priority="720">
      <formula>COUNTA(C274:AG274)=0</formula>
    </cfRule>
  </conditionalFormatting>
  <conditionalFormatting sqref="C273">
    <cfRule type="expression" dxfId="715" priority="718">
      <formula>$N$1="現場閉所 実績表"</formula>
    </cfRule>
    <cfRule type="expression" dxfId="714" priority="719">
      <formula>$N$1="現場閉所 変更表"</formula>
    </cfRule>
  </conditionalFormatting>
  <conditionalFormatting sqref="C274">
    <cfRule type="expression" dxfId="713" priority="716">
      <formula>$N$1="現場閉所 計画表"</formula>
    </cfRule>
    <cfRule type="expression" dxfId="712" priority="717">
      <formula>$N$1="現場閉所 実績表"</formula>
    </cfRule>
  </conditionalFormatting>
  <conditionalFormatting sqref="C275">
    <cfRule type="expression" dxfId="711" priority="707">
      <formula>$N$1="現場閉所 変更表"</formula>
    </cfRule>
    <cfRule type="expression" dxfId="710" priority="708">
      <formula>$N$1="現場閉所 計画表"</formula>
    </cfRule>
    <cfRule type="expression" dxfId="709" priority="715">
      <formula>C272="○"</formula>
    </cfRule>
  </conditionalFormatting>
  <conditionalFormatting sqref="D273:AG273">
    <cfRule type="expression" dxfId="708" priority="714">
      <formula>D272="○"</formula>
    </cfRule>
  </conditionalFormatting>
  <conditionalFormatting sqref="D274:AG274">
    <cfRule type="expression" dxfId="707" priority="713">
      <formula>D272="○"</formula>
    </cfRule>
  </conditionalFormatting>
  <conditionalFormatting sqref="D273:AG273">
    <cfRule type="expression" dxfId="706" priority="711">
      <formula>$N$1="現場閉所 実績表"</formula>
    </cfRule>
    <cfRule type="expression" dxfId="705" priority="712">
      <formula>$N$1="現場閉所 変更表"</formula>
    </cfRule>
  </conditionalFormatting>
  <conditionalFormatting sqref="D274:AG274">
    <cfRule type="expression" dxfId="704" priority="709">
      <formula>$N$1="現場閉所 計画表"</formula>
    </cfRule>
    <cfRule type="expression" dxfId="703" priority="710">
      <formula>$N$1="現場閉所 実績表"</formula>
    </cfRule>
  </conditionalFormatting>
  <conditionalFormatting sqref="D275:AG275">
    <cfRule type="expression" dxfId="702" priority="704">
      <formula>$N$1="現場閉所 変更表"</formula>
    </cfRule>
    <cfRule type="expression" dxfId="701" priority="705">
      <formula>$N$1="現場閉所 計画表"</formula>
    </cfRule>
    <cfRule type="expression" dxfId="700" priority="706">
      <formula>D272="○"</formula>
    </cfRule>
  </conditionalFormatting>
  <conditionalFormatting sqref="AE269">
    <cfRule type="expression" dxfId="699" priority="703">
      <formula>AE269="土"</formula>
    </cfRule>
  </conditionalFormatting>
  <conditionalFormatting sqref="AE269">
    <cfRule type="expression" dxfId="698" priority="702">
      <formula>AE269="日"</formula>
    </cfRule>
  </conditionalFormatting>
  <conditionalFormatting sqref="AF269">
    <cfRule type="expression" dxfId="697" priority="701">
      <formula>AF269="土"</formula>
    </cfRule>
  </conditionalFormatting>
  <conditionalFormatting sqref="AF269">
    <cfRule type="expression" dxfId="696" priority="700">
      <formula>AF269="日"</formula>
    </cfRule>
  </conditionalFormatting>
  <conditionalFormatting sqref="C279">
    <cfRule type="expression" dxfId="695" priority="698">
      <formula>C279="土"</formula>
    </cfRule>
    <cfRule type="expression" dxfId="694" priority="699">
      <formula>C279="日"</formula>
    </cfRule>
  </conditionalFormatting>
  <conditionalFormatting sqref="AG284:AH284">
    <cfRule type="expression" dxfId="693" priority="695">
      <formula>AG284&lt;0.285</formula>
    </cfRule>
  </conditionalFormatting>
  <conditionalFormatting sqref="K284:L284">
    <cfRule type="expression" dxfId="692" priority="692">
      <formula>L280=0</formula>
    </cfRule>
    <cfRule type="expression" dxfId="691" priority="693">
      <formula>K284&lt;0.285</formula>
    </cfRule>
  </conditionalFormatting>
  <conditionalFormatting sqref="AC284:AD284">
    <cfRule type="expression" dxfId="690" priority="691">
      <formula>AC284="未達成"</formula>
    </cfRule>
  </conditionalFormatting>
  <conditionalFormatting sqref="G284:H284">
    <cfRule type="expression" dxfId="689" priority="689">
      <formula>G284="未達成"</formula>
    </cfRule>
  </conditionalFormatting>
  <conditionalFormatting sqref="D279:AG279">
    <cfRule type="expression" dxfId="688" priority="696">
      <formula>D279="土"</formula>
    </cfRule>
    <cfRule type="expression" dxfId="687" priority="697">
      <formula>D279="日"</formula>
    </cfRule>
  </conditionalFormatting>
  <conditionalFormatting sqref="V284:W284">
    <cfRule type="expression" dxfId="686" priority="684">
      <formula>COUNTA(C282:AG282)=0</formula>
    </cfRule>
    <cfRule type="expression" dxfId="685" priority="694">
      <formula>V284&lt;0.285</formula>
    </cfRule>
  </conditionalFormatting>
  <conditionalFormatting sqref="R284:S284">
    <cfRule type="expression" dxfId="684" priority="686">
      <formula>R284="未達成"</formula>
    </cfRule>
    <cfRule type="expression" dxfId="683" priority="690">
      <formula>COUNTA(C282:AG282)=0</formula>
    </cfRule>
  </conditionalFormatting>
  <conditionalFormatting sqref="N284:O284">
    <cfRule type="expression" dxfId="682" priority="688">
      <formula>COUNTA(C282:AG282)=0</formula>
    </cfRule>
  </conditionalFormatting>
  <conditionalFormatting sqref="P284:Q284">
    <cfRule type="expression" dxfId="681" priority="687">
      <formula>COUNTA(C282:AG282)=0</formula>
    </cfRule>
  </conditionalFormatting>
  <conditionalFormatting sqref="T284:U284">
    <cfRule type="expression" dxfId="680" priority="685">
      <formula>COUNTA(C282:AG282)=0</formula>
    </cfRule>
  </conditionalFormatting>
  <conditionalFormatting sqref="S277">
    <cfRule type="expression" dxfId="679" priority="683">
      <formula>S277="現場閉所 実績表に切替必要"</formula>
    </cfRule>
  </conditionalFormatting>
  <conditionalFormatting sqref="S277:Z277">
    <cfRule type="expression" dxfId="678" priority="681">
      <formula>S277="入力確認"</formula>
    </cfRule>
    <cfRule type="expression" dxfId="677" priority="682">
      <formula>S277="変更手続き確認"</formula>
    </cfRule>
  </conditionalFormatting>
  <conditionalFormatting sqref="AG277">
    <cfRule type="expression" dxfId="676" priority="680">
      <formula>AG277="土"</formula>
    </cfRule>
  </conditionalFormatting>
  <conditionalFormatting sqref="AG277">
    <cfRule type="expression" dxfId="675" priority="679">
      <formula>AG277="日"</formula>
    </cfRule>
  </conditionalFormatting>
  <conditionalFormatting sqref="AG277">
    <cfRule type="expression" dxfId="674" priority="678">
      <formula>AG277=0</formula>
    </cfRule>
  </conditionalFormatting>
  <conditionalFormatting sqref="C281">
    <cfRule type="expression" dxfId="673" priority="677">
      <formula>C280="○"</formula>
    </cfRule>
  </conditionalFormatting>
  <conditionalFormatting sqref="C282">
    <cfRule type="expression" dxfId="672" priority="676">
      <formula>C280="○"</formula>
    </cfRule>
  </conditionalFormatting>
  <conditionalFormatting sqref="AH283">
    <cfRule type="expression" dxfId="671" priority="675">
      <formula>COUNTIF(C283:AG283,"○")=0</formula>
    </cfRule>
  </conditionalFormatting>
  <conditionalFormatting sqref="AH282">
    <cfRule type="expression" dxfId="670" priority="674">
      <formula>COUNTA(C282:AG282)=0</formula>
    </cfRule>
  </conditionalFormatting>
  <conditionalFormatting sqref="C281">
    <cfRule type="expression" dxfId="669" priority="672">
      <formula>$N$1="現場閉所 実績表"</formula>
    </cfRule>
    <cfRule type="expression" dxfId="668" priority="673">
      <formula>$N$1="現場閉所 変更表"</formula>
    </cfRule>
  </conditionalFormatting>
  <conditionalFormatting sqref="C282">
    <cfRule type="expression" dxfId="667" priority="670">
      <formula>$N$1="現場閉所 計画表"</formula>
    </cfRule>
    <cfRule type="expression" dxfId="666" priority="671">
      <formula>$N$1="現場閉所 実績表"</formula>
    </cfRule>
  </conditionalFormatting>
  <conditionalFormatting sqref="C283">
    <cfRule type="expression" dxfId="665" priority="661">
      <formula>$N$1="現場閉所 変更表"</formula>
    </cfRule>
    <cfRule type="expression" dxfId="664" priority="662">
      <formula>$N$1="現場閉所 計画表"</formula>
    </cfRule>
    <cfRule type="expression" dxfId="663" priority="669">
      <formula>C280="○"</formula>
    </cfRule>
  </conditionalFormatting>
  <conditionalFormatting sqref="D281:AG281">
    <cfRule type="expression" dxfId="662" priority="668">
      <formula>D280="○"</formula>
    </cfRule>
  </conditionalFormatting>
  <conditionalFormatting sqref="D282:AG282">
    <cfRule type="expression" dxfId="661" priority="667">
      <formula>D280="○"</formula>
    </cfRule>
  </conditionalFormatting>
  <conditionalFormatting sqref="D281:AG281">
    <cfRule type="expression" dxfId="660" priority="665">
      <formula>$N$1="現場閉所 実績表"</formula>
    </cfRule>
    <cfRule type="expression" dxfId="659" priority="666">
      <formula>$N$1="現場閉所 変更表"</formula>
    </cfRule>
  </conditionalFormatting>
  <conditionalFormatting sqref="D282:AG282">
    <cfRule type="expression" dxfId="658" priority="663">
      <formula>$N$1="現場閉所 計画表"</formula>
    </cfRule>
    <cfRule type="expression" dxfId="657" priority="664">
      <formula>$N$1="現場閉所 実績表"</formula>
    </cfRule>
  </conditionalFormatting>
  <conditionalFormatting sqref="D283:AG283">
    <cfRule type="expression" dxfId="656" priority="658">
      <formula>$N$1="現場閉所 変更表"</formula>
    </cfRule>
    <cfRule type="expression" dxfId="655" priority="659">
      <formula>$N$1="現場閉所 計画表"</formula>
    </cfRule>
    <cfRule type="expression" dxfId="654" priority="660">
      <formula>D280="○"</formula>
    </cfRule>
  </conditionalFormatting>
  <conditionalFormatting sqref="AE277">
    <cfRule type="expression" dxfId="653" priority="657">
      <formula>AE277="土"</formula>
    </cfRule>
  </conditionalFormatting>
  <conditionalFormatting sqref="AE277">
    <cfRule type="expression" dxfId="652" priority="656">
      <formula>AE277="日"</formula>
    </cfRule>
  </conditionalFormatting>
  <conditionalFormatting sqref="AF277">
    <cfRule type="expression" dxfId="651" priority="655">
      <formula>AF277="土"</formula>
    </cfRule>
  </conditionalFormatting>
  <conditionalFormatting sqref="AF277">
    <cfRule type="expression" dxfId="650" priority="654">
      <formula>AF277="日"</formula>
    </cfRule>
  </conditionalFormatting>
  <conditionalFormatting sqref="C287">
    <cfRule type="expression" dxfId="649" priority="652">
      <formula>C287="土"</formula>
    </cfRule>
    <cfRule type="expression" dxfId="648" priority="653">
      <formula>C287="日"</formula>
    </cfRule>
  </conditionalFormatting>
  <conditionalFormatting sqref="AG292:AH292">
    <cfRule type="expression" dxfId="647" priority="649">
      <formula>AG292&lt;0.285</formula>
    </cfRule>
  </conditionalFormatting>
  <conditionalFormatting sqref="K292:L292">
    <cfRule type="expression" dxfId="646" priority="646">
      <formula>L288=0</formula>
    </cfRule>
    <cfRule type="expression" dxfId="645" priority="647">
      <formula>K292&lt;0.285</formula>
    </cfRule>
  </conditionalFormatting>
  <conditionalFormatting sqref="AC292:AD292">
    <cfRule type="expression" dxfId="644" priority="645">
      <formula>AC292="未達成"</formula>
    </cfRule>
  </conditionalFormatting>
  <conditionalFormatting sqref="G292:H292">
    <cfRule type="expression" dxfId="643" priority="643">
      <formula>G292="未達成"</formula>
    </cfRule>
  </conditionalFormatting>
  <conditionalFormatting sqref="D287:AG287">
    <cfRule type="expression" dxfId="642" priority="650">
      <formula>D287="土"</formula>
    </cfRule>
    <cfRule type="expression" dxfId="641" priority="651">
      <formula>D287="日"</formula>
    </cfRule>
  </conditionalFormatting>
  <conditionalFormatting sqref="V292:W292">
    <cfRule type="expression" dxfId="640" priority="638">
      <formula>COUNTA(C290:AG290)=0</formula>
    </cfRule>
    <cfRule type="expression" dxfId="639" priority="648">
      <formula>V292&lt;0.285</formula>
    </cfRule>
  </conditionalFormatting>
  <conditionalFormatting sqref="R292:S292">
    <cfRule type="expression" dxfId="638" priority="640">
      <formula>R292="未達成"</formula>
    </cfRule>
    <cfRule type="expression" dxfId="637" priority="644">
      <formula>COUNTA(C290:AG290)=0</formula>
    </cfRule>
  </conditionalFormatting>
  <conditionalFormatting sqref="N292:O292">
    <cfRule type="expression" dxfId="636" priority="642">
      <formula>COUNTA(C290:AG290)=0</formula>
    </cfRule>
  </conditionalFormatting>
  <conditionalFormatting sqref="P292:Q292">
    <cfRule type="expression" dxfId="635" priority="641">
      <formula>COUNTA(C290:AG290)=0</formula>
    </cfRule>
  </conditionalFormatting>
  <conditionalFormatting sqref="T292:U292">
    <cfRule type="expression" dxfId="634" priority="639">
      <formula>COUNTA(C290:AG290)=0</formula>
    </cfRule>
  </conditionalFormatting>
  <conditionalFormatting sqref="S285">
    <cfRule type="expression" dxfId="633" priority="637">
      <formula>S285="現場閉所 実績表に切替必要"</formula>
    </cfRule>
  </conditionalFormatting>
  <conditionalFormatting sqref="S285:Z285">
    <cfRule type="expression" dxfId="632" priority="635">
      <formula>S285="入力確認"</formula>
    </cfRule>
    <cfRule type="expression" dxfId="631" priority="636">
      <formula>S285="変更手続き確認"</formula>
    </cfRule>
  </conditionalFormatting>
  <conditionalFormatting sqref="AG285">
    <cfRule type="expression" dxfId="630" priority="634">
      <formula>AG285="土"</formula>
    </cfRule>
  </conditionalFormatting>
  <conditionalFormatting sqref="AG285">
    <cfRule type="expression" dxfId="629" priority="633">
      <formula>AG285="日"</formula>
    </cfRule>
  </conditionalFormatting>
  <conditionalFormatting sqref="AG285">
    <cfRule type="expression" dxfId="628" priority="632">
      <formula>AG285=0</formula>
    </cfRule>
  </conditionalFormatting>
  <conditionalFormatting sqref="C289">
    <cfRule type="expression" dxfId="627" priority="631">
      <formula>C288="○"</formula>
    </cfRule>
  </conditionalFormatting>
  <conditionalFormatting sqref="C290">
    <cfRule type="expression" dxfId="626" priority="630">
      <formula>C288="○"</formula>
    </cfRule>
  </conditionalFormatting>
  <conditionalFormatting sqref="AH291">
    <cfRule type="expression" dxfId="625" priority="629">
      <formula>COUNTIF(C291:AG291,"○")=0</formula>
    </cfRule>
  </conditionalFormatting>
  <conditionalFormatting sqref="AH290">
    <cfRule type="expression" dxfId="624" priority="628">
      <formula>COUNTA(C290:AG290)=0</formula>
    </cfRule>
  </conditionalFormatting>
  <conditionalFormatting sqref="C289">
    <cfRule type="expression" dxfId="623" priority="626">
      <formula>$N$1="現場閉所 実績表"</formula>
    </cfRule>
    <cfRule type="expression" dxfId="622" priority="627">
      <formula>$N$1="現場閉所 変更表"</formula>
    </cfRule>
  </conditionalFormatting>
  <conditionalFormatting sqref="C290">
    <cfRule type="expression" dxfId="621" priority="624">
      <formula>$N$1="現場閉所 計画表"</formula>
    </cfRule>
    <cfRule type="expression" dxfId="620" priority="625">
      <formula>$N$1="現場閉所 実績表"</formula>
    </cfRule>
  </conditionalFormatting>
  <conditionalFormatting sqref="C291">
    <cfRule type="expression" dxfId="619" priority="615">
      <formula>$N$1="現場閉所 変更表"</formula>
    </cfRule>
    <cfRule type="expression" dxfId="618" priority="616">
      <formula>$N$1="現場閉所 計画表"</formula>
    </cfRule>
    <cfRule type="expression" dxfId="617" priority="623">
      <formula>C288="○"</formula>
    </cfRule>
  </conditionalFormatting>
  <conditionalFormatting sqref="D289:AG289">
    <cfRule type="expression" dxfId="616" priority="622">
      <formula>D288="○"</formula>
    </cfRule>
  </conditionalFormatting>
  <conditionalFormatting sqref="D290:AG290">
    <cfRule type="expression" dxfId="615" priority="621">
      <formula>D288="○"</formula>
    </cfRule>
  </conditionalFormatting>
  <conditionalFormatting sqref="D289:AG289">
    <cfRule type="expression" dxfId="614" priority="619">
      <formula>$N$1="現場閉所 実績表"</formula>
    </cfRule>
    <cfRule type="expression" dxfId="613" priority="620">
      <formula>$N$1="現場閉所 変更表"</formula>
    </cfRule>
  </conditionalFormatting>
  <conditionalFormatting sqref="D290:AG290">
    <cfRule type="expression" dxfId="612" priority="617">
      <formula>$N$1="現場閉所 計画表"</formula>
    </cfRule>
    <cfRule type="expression" dxfId="611" priority="618">
      <formula>$N$1="現場閉所 実績表"</formula>
    </cfRule>
  </conditionalFormatting>
  <conditionalFormatting sqref="D291:AG291">
    <cfRule type="expression" dxfId="610" priority="612">
      <formula>$N$1="現場閉所 変更表"</formula>
    </cfRule>
    <cfRule type="expression" dxfId="609" priority="613">
      <formula>$N$1="現場閉所 計画表"</formula>
    </cfRule>
    <cfRule type="expression" dxfId="608" priority="614">
      <formula>D288="○"</formula>
    </cfRule>
  </conditionalFormatting>
  <conditionalFormatting sqref="AE285">
    <cfRule type="expression" dxfId="607" priority="611">
      <formula>AE285="土"</formula>
    </cfRule>
  </conditionalFormatting>
  <conditionalFormatting sqref="AE285">
    <cfRule type="expression" dxfId="606" priority="610">
      <formula>AE285="日"</formula>
    </cfRule>
  </conditionalFormatting>
  <conditionalFormatting sqref="AF285">
    <cfRule type="expression" dxfId="605" priority="609">
      <formula>AF285="土"</formula>
    </cfRule>
  </conditionalFormatting>
  <conditionalFormatting sqref="AF285">
    <cfRule type="expression" dxfId="604" priority="608">
      <formula>AF285="日"</formula>
    </cfRule>
  </conditionalFormatting>
  <conditionalFormatting sqref="C295">
    <cfRule type="expression" dxfId="603" priority="606">
      <formula>C295="土"</formula>
    </cfRule>
    <cfRule type="expression" dxfId="602" priority="607">
      <formula>C295="日"</formula>
    </cfRule>
  </conditionalFormatting>
  <conditionalFormatting sqref="AG300:AH300">
    <cfRule type="expression" dxfId="601" priority="603">
      <formula>AG300&lt;0.285</formula>
    </cfRule>
  </conditionalFormatting>
  <conditionalFormatting sqref="K300:L300">
    <cfRule type="expression" dxfId="600" priority="600">
      <formula>L296=0</formula>
    </cfRule>
    <cfRule type="expression" dxfId="599" priority="601">
      <formula>K300&lt;0.285</formula>
    </cfRule>
  </conditionalFormatting>
  <conditionalFormatting sqref="AC300:AD300">
    <cfRule type="expression" dxfId="598" priority="599">
      <formula>AC300="未達成"</formula>
    </cfRule>
  </conditionalFormatting>
  <conditionalFormatting sqref="G300:H300">
    <cfRule type="expression" dxfId="597" priority="597">
      <formula>G300="未達成"</formula>
    </cfRule>
  </conditionalFormatting>
  <conditionalFormatting sqref="D295:AG295">
    <cfRule type="expression" dxfId="596" priority="604">
      <formula>D295="土"</formula>
    </cfRule>
    <cfRule type="expression" dxfId="595" priority="605">
      <formula>D295="日"</formula>
    </cfRule>
  </conditionalFormatting>
  <conditionalFormatting sqref="V300:W300">
    <cfRule type="expression" dxfId="594" priority="592">
      <formula>COUNTA(C298:AG298)=0</formula>
    </cfRule>
    <cfRule type="expression" dxfId="593" priority="602">
      <formula>V300&lt;0.285</formula>
    </cfRule>
  </conditionalFormatting>
  <conditionalFormatting sqref="R300:S300">
    <cfRule type="expression" dxfId="592" priority="594">
      <formula>R300="未達成"</formula>
    </cfRule>
    <cfRule type="expression" dxfId="591" priority="598">
      <formula>COUNTA(C298:AG298)=0</formula>
    </cfRule>
  </conditionalFormatting>
  <conditionalFormatting sqref="N300:O300">
    <cfRule type="expression" dxfId="590" priority="596">
      <formula>COUNTA(C298:AG298)=0</formula>
    </cfRule>
  </conditionalFormatting>
  <conditionalFormatting sqref="P300:Q300">
    <cfRule type="expression" dxfId="589" priority="595">
      <formula>COUNTA(C298:AG298)=0</formula>
    </cfRule>
  </conditionalFormatting>
  <conditionalFormatting sqref="T300:U300">
    <cfRule type="expression" dxfId="588" priority="593">
      <formula>COUNTA(C298:AG298)=0</formula>
    </cfRule>
  </conditionalFormatting>
  <conditionalFormatting sqref="S293">
    <cfRule type="expression" dxfId="587" priority="591">
      <formula>S293="現場閉所 実績表に切替必要"</formula>
    </cfRule>
  </conditionalFormatting>
  <conditionalFormatting sqref="S293:Z293">
    <cfRule type="expression" dxfId="586" priority="589">
      <formula>S293="入力確認"</formula>
    </cfRule>
    <cfRule type="expression" dxfId="585" priority="590">
      <formula>S293="変更手続き確認"</formula>
    </cfRule>
  </conditionalFormatting>
  <conditionalFormatting sqref="AG293">
    <cfRule type="expression" dxfId="584" priority="588">
      <formula>AG293="土"</formula>
    </cfRule>
  </conditionalFormatting>
  <conditionalFormatting sqref="AG293">
    <cfRule type="expression" dxfId="583" priority="587">
      <formula>AG293="日"</formula>
    </cfRule>
  </conditionalFormatting>
  <conditionalFormatting sqref="AG293">
    <cfRule type="expression" dxfId="582" priority="586">
      <formula>AG293=0</formula>
    </cfRule>
  </conditionalFormatting>
  <conditionalFormatting sqref="C297">
    <cfRule type="expression" dxfId="581" priority="585">
      <formula>C296="○"</formula>
    </cfRule>
  </conditionalFormatting>
  <conditionalFormatting sqref="C298">
    <cfRule type="expression" dxfId="580" priority="584">
      <formula>C296="○"</formula>
    </cfRule>
  </conditionalFormatting>
  <conditionalFormatting sqref="AH299">
    <cfRule type="expression" dxfId="579" priority="583">
      <formula>COUNTIF(C299:AG299,"○")=0</formula>
    </cfRule>
  </conditionalFormatting>
  <conditionalFormatting sqref="AH298">
    <cfRule type="expression" dxfId="578" priority="582">
      <formula>COUNTA(C298:AG298)=0</formula>
    </cfRule>
  </conditionalFormatting>
  <conditionalFormatting sqref="C297">
    <cfRule type="expression" dxfId="577" priority="580">
      <formula>$N$1="現場閉所 実績表"</formula>
    </cfRule>
    <cfRule type="expression" dxfId="576" priority="581">
      <formula>$N$1="現場閉所 変更表"</formula>
    </cfRule>
  </conditionalFormatting>
  <conditionalFormatting sqref="C298">
    <cfRule type="expression" dxfId="575" priority="578">
      <formula>$N$1="現場閉所 計画表"</formula>
    </cfRule>
    <cfRule type="expression" dxfId="574" priority="579">
      <formula>$N$1="現場閉所 実績表"</formula>
    </cfRule>
  </conditionalFormatting>
  <conditionalFormatting sqref="C299">
    <cfRule type="expression" dxfId="573" priority="569">
      <formula>$N$1="現場閉所 変更表"</formula>
    </cfRule>
    <cfRule type="expression" dxfId="572" priority="570">
      <formula>$N$1="現場閉所 計画表"</formula>
    </cfRule>
    <cfRule type="expression" dxfId="571" priority="577">
      <formula>C296="○"</formula>
    </cfRule>
  </conditionalFormatting>
  <conditionalFormatting sqref="D297:AG297">
    <cfRule type="expression" dxfId="570" priority="576">
      <formula>D296="○"</formula>
    </cfRule>
  </conditionalFormatting>
  <conditionalFormatting sqref="D298:AG298">
    <cfRule type="expression" dxfId="569" priority="575">
      <formula>D296="○"</formula>
    </cfRule>
  </conditionalFormatting>
  <conditionalFormatting sqref="D297:AG297">
    <cfRule type="expression" dxfId="568" priority="573">
      <formula>$N$1="現場閉所 実績表"</formula>
    </cfRule>
    <cfRule type="expression" dxfId="567" priority="574">
      <formula>$N$1="現場閉所 変更表"</formula>
    </cfRule>
  </conditionalFormatting>
  <conditionalFormatting sqref="D298:AG298">
    <cfRule type="expression" dxfId="566" priority="571">
      <formula>$N$1="現場閉所 計画表"</formula>
    </cfRule>
    <cfRule type="expression" dxfId="565" priority="572">
      <formula>$N$1="現場閉所 実績表"</formula>
    </cfRule>
  </conditionalFormatting>
  <conditionalFormatting sqref="D299:AG299">
    <cfRule type="expression" dxfId="564" priority="566">
      <formula>$N$1="現場閉所 変更表"</formula>
    </cfRule>
    <cfRule type="expression" dxfId="563" priority="567">
      <formula>$N$1="現場閉所 計画表"</formula>
    </cfRule>
    <cfRule type="expression" dxfId="562" priority="568">
      <formula>D296="○"</formula>
    </cfRule>
  </conditionalFormatting>
  <conditionalFormatting sqref="AE293">
    <cfRule type="expression" dxfId="561" priority="565">
      <formula>AE293="土"</formula>
    </cfRule>
  </conditionalFormatting>
  <conditionalFormatting sqref="AE293">
    <cfRule type="expression" dxfId="560" priority="564">
      <formula>AE293="日"</formula>
    </cfRule>
  </conditionalFormatting>
  <conditionalFormatting sqref="AF293">
    <cfRule type="expression" dxfId="559" priority="563">
      <formula>AF293="土"</formula>
    </cfRule>
  </conditionalFormatting>
  <conditionalFormatting sqref="AF293">
    <cfRule type="expression" dxfId="558" priority="562">
      <formula>AF293="日"</formula>
    </cfRule>
  </conditionalFormatting>
  <conditionalFormatting sqref="C303">
    <cfRule type="expression" dxfId="557" priority="560">
      <formula>C303="土"</formula>
    </cfRule>
    <cfRule type="expression" dxfId="556" priority="561">
      <formula>C303="日"</formula>
    </cfRule>
  </conditionalFormatting>
  <conditionalFormatting sqref="AG308:AH308">
    <cfRule type="expression" dxfId="555" priority="557">
      <formula>AG308&lt;0.285</formula>
    </cfRule>
  </conditionalFormatting>
  <conditionalFormatting sqref="K308:L308">
    <cfRule type="expression" dxfId="554" priority="554">
      <formula>L304=0</formula>
    </cfRule>
    <cfRule type="expression" dxfId="553" priority="555">
      <formula>K308&lt;0.285</formula>
    </cfRule>
  </conditionalFormatting>
  <conditionalFormatting sqref="AC308:AD308">
    <cfRule type="expression" dxfId="552" priority="553">
      <formula>AC308="未達成"</formula>
    </cfRule>
  </conditionalFormatting>
  <conditionalFormatting sqref="G308:H308">
    <cfRule type="expression" dxfId="551" priority="551">
      <formula>G308="未達成"</formula>
    </cfRule>
  </conditionalFormatting>
  <conditionalFormatting sqref="D303:AG303">
    <cfRule type="expression" dxfId="550" priority="558">
      <formula>D303="土"</formula>
    </cfRule>
    <cfRule type="expression" dxfId="549" priority="559">
      <formula>D303="日"</formula>
    </cfRule>
  </conditionalFormatting>
  <conditionalFormatting sqref="V308:W308">
    <cfRule type="expression" dxfId="548" priority="546">
      <formula>COUNTA(C306:AG306)=0</formula>
    </cfRule>
    <cfRule type="expression" dxfId="547" priority="556">
      <formula>V308&lt;0.285</formula>
    </cfRule>
  </conditionalFormatting>
  <conditionalFormatting sqref="R308:S308">
    <cfRule type="expression" dxfId="546" priority="548">
      <formula>R308="未達成"</formula>
    </cfRule>
    <cfRule type="expression" dxfId="545" priority="552">
      <formula>COUNTA(C306:AG306)=0</formula>
    </cfRule>
  </conditionalFormatting>
  <conditionalFormatting sqref="N308:O308">
    <cfRule type="expression" dxfId="544" priority="550">
      <formula>COUNTA(C306:AG306)=0</formula>
    </cfRule>
  </conditionalFormatting>
  <conditionalFormatting sqref="P308:Q308">
    <cfRule type="expression" dxfId="543" priority="549">
      <formula>COUNTA(C306:AG306)=0</formula>
    </cfRule>
  </conditionalFormatting>
  <conditionalFormatting sqref="T308:U308">
    <cfRule type="expression" dxfId="542" priority="547">
      <formula>COUNTA(C306:AG306)=0</formula>
    </cfRule>
  </conditionalFormatting>
  <conditionalFormatting sqref="S301">
    <cfRule type="expression" dxfId="541" priority="545">
      <formula>S301="現場閉所 実績表に切替必要"</formula>
    </cfRule>
  </conditionalFormatting>
  <conditionalFormatting sqref="S301:Z301">
    <cfRule type="expression" dxfId="540" priority="543">
      <formula>S301="入力確認"</formula>
    </cfRule>
    <cfRule type="expression" dxfId="539" priority="544">
      <formula>S301="変更手続き確認"</formula>
    </cfRule>
  </conditionalFormatting>
  <conditionalFormatting sqref="AG301">
    <cfRule type="expression" dxfId="538" priority="542">
      <formula>AG301="土"</formula>
    </cfRule>
  </conditionalFormatting>
  <conditionalFormatting sqref="AG301">
    <cfRule type="expression" dxfId="537" priority="541">
      <formula>AG301="日"</formula>
    </cfRule>
  </conditionalFormatting>
  <conditionalFormatting sqref="AG301">
    <cfRule type="expression" dxfId="536" priority="540">
      <formula>AG301=0</formula>
    </cfRule>
  </conditionalFormatting>
  <conditionalFormatting sqref="C305">
    <cfRule type="expression" dxfId="535" priority="539">
      <formula>C304="○"</formula>
    </cfRule>
  </conditionalFormatting>
  <conditionalFormatting sqref="C306">
    <cfRule type="expression" dxfId="534" priority="538">
      <formula>C304="○"</formula>
    </cfRule>
  </conditionalFormatting>
  <conditionalFormatting sqref="AH307">
    <cfRule type="expression" dxfId="533" priority="537">
      <formula>COUNTIF(C307:AG307,"○")=0</formula>
    </cfRule>
  </conditionalFormatting>
  <conditionalFormatting sqref="AH306">
    <cfRule type="expression" dxfId="532" priority="536">
      <formula>COUNTA(C306:AG306)=0</formula>
    </cfRule>
  </conditionalFormatting>
  <conditionalFormatting sqref="C305">
    <cfRule type="expression" dxfId="531" priority="534">
      <formula>$N$1="現場閉所 実績表"</formula>
    </cfRule>
    <cfRule type="expression" dxfId="530" priority="535">
      <formula>$N$1="現場閉所 変更表"</formula>
    </cfRule>
  </conditionalFormatting>
  <conditionalFormatting sqref="C306">
    <cfRule type="expression" dxfId="529" priority="532">
      <formula>$N$1="現場閉所 計画表"</formula>
    </cfRule>
    <cfRule type="expression" dxfId="528" priority="533">
      <formula>$N$1="現場閉所 実績表"</formula>
    </cfRule>
  </conditionalFormatting>
  <conditionalFormatting sqref="C307">
    <cfRule type="expression" dxfId="527" priority="523">
      <formula>$N$1="現場閉所 変更表"</formula>
    </cfRule>
    <cfRule type="expression" dxfId="526" priority="524">
      <formula>$N$1="現場閉所 計画表"</formula>
    </cfRule>
    <cfRule type="expression" dxfId="525" priority="531">
      <formula>C304="○"</formula>
    </cfRule>
  </conditionalFormatting>
  <conditionalFormatting sqref="D305:AG305">
    <cfRule type="expression" dxfId="524" priority="530">
      <formula>D304="○"</formula>
    </cfRule>
  </conditionalFormatting>
  <conditionalFormatting sqref="D306:AG306">
    <cfRule type="expression" dxfId="523" priority="529">
      <formula>D304="○"</formula>
    </cfRule>
  </conditionalFormatting>
  <conditionalFormatting sqref="D305:AG305">
    <cfRule type="expression" dxfId="522" priority="527">
      <formula>$N$1="現場閉所 実績表"</formula>
    </cfRule>
    <cfRule type="expression" dxfId="521" priority="528">
      <formula>$N$1="現場閉所 変更表"</formula>
    </cfRule>
  </conditionalFormatting>
  <conditionalFormatting sqref="D306:AG306">
    <cfRule type="expression" dxfId="520" priority="525">
      <formula>$N$1="現場閉所 計画表"</formula>
    </cfRule>
    <cfRule type="expression" dxfId="519" priority="526">
      <formula>$N$1="現場閉所 実績表"</formula>
    </cfRule>
  </conditionalFormatting>
  <conditionalFormatting sqref="D307:AG307">
    <cfRule type="expression" dxfId="518" priority="520">
      <formula>$N$1="現場閉所 変更表"</formula>
    </cfRule>
    <cfRule type="expression" dxfId="517" priority="521">
      <formula>$N$1="現場閉所 計画表"</formula>
    </cfRule>
    <cfRule type="expression" dxfId="516" priority="522">
      <formula>D304="○"</formula>
    </cfRule>
  </conditionalFormatting>
  <conditionalFormatting sqref="AE301">
    <cfRule type="expression" dxfId="515" priority="519">
      <formula>AE301="土"</formula>
    </cfRule>
  </conditionalFormatting>
  <conditionalFormatting sqref="AE301">
    <cfRule type="expression" dxfId="514" priority="518">
      <formula>AE301="日"</formula>
    </cfRule>
  </conditionalFormatting>
  <conditionalFormatting sqref="AF301">
    <cfRule type="expression" dxfId="513" priority="517">
      <formula>AF301="土"</formula>
    </cfRule>
  </conditionalFormatting>
  <conditionalFormatting sqref="AF301">
    <cfRule type="expression" dxfId="512" priority="516">
      <formula>AF301="日"</formula>
    </cfRule>
  </conditionalFormatting>
  <conditionalFormatting sqref="C311">
    <cfRule type="expression" dxfId="511" priority="514">
      <formula>C311="土"</formula>
    </cfRule>
    <cfRule type="expression" dxfId="510" priority="515">
      <formula>C311="日"</formula>
    </cfRule>
  </conditionalFormatting>
  <conditionalFormatting sqref="AG316:AH316">
    <cfRule type="expression" dxfId="509" priority="511">
      <formula>AG316&lt;0.285</formula>
    </cfRule>
  </conditionalFormatting>
  <conditionalFormatting sqref="K316:L316">
    <cfRule type="expression" dxfId="508" priority="508">
      <formula>L312=0</formula>
    </cfRule>
    <cfRule type="expression" dxfId="507" priority="509">
      <formula>K316&lt;0.285</formula>
    </cfRule>
  </conditionalFormatting>
  <conditionalFormatting sqref="AC316:AD316">
    <cfRule type="expression" dxfId="506" priority="507">
      <formula>AC316="未達成"</formula>
    </cfRule>
  </conditionalFormatting>
  <conditionalFormatting sqref="G316:H316">
    <cfRule type="expression" dxfId="505" priority="505">
      <formula>G316="未達成"</formula>
    </cfRule>
  </conditionalFormatting>
  <conditionalFormatting sqref="D311:AG311">
    <cfRule type="expression" dxfId="504" priority="512">
      <formula>D311="土"</formula>
    </cfRule>
    <cfRule type="expression" dxfId="503" priority="513">
      <formula>D311="日"</formula>
    </cfRule>
  </conditionalFormatting>
  <conditionalFormatting sqref="V316:W316">
    <cfRule type="expression" dxfId="502" priority="500">
      <formula>COUNTA(C314:AG314)=0</formula>
    </cfRule>
    <cfRule type="expression" dxfId="501" priority="510">
      <formula>V316&lt;0.285</formula>
    </cfRule>
  </conditionalFormatting>
  <conditionalFormatting sqref="R316:S316">
    <cfRule type="expression" dxfId="500" priority="502">
      <formula>R316="未達成"</formula>
    </cfRule>
    <cfRule type="expression" dxfId="499" priority="506">
      <formula>COUNTA(C314:AG314)=0</formula>
    </cfRule>
  </conditionalFormatting>
  <conditionalFormatting sqref="N316:O316">
    <cfRule type="expression" dxfId="498" priority="504">
      <formula>COUNTA(C314:AG314)=0</formula>
    </cfRule>
  </conditionalFormatting>
  <conditionalFormatting sqref="P316:Q316">
    <cfRule type="expression" dxfId="497" priority="503">
      <formula>COUNTA(C314:AG314)=0</formula>
    </cfRule>
  </conditionalFormatting>
  <conditionalFormatting sqref="T316:U316">
    <cfRule type="expression" dxfId="496" priority="501">
      <formula>COUNTA(C314:AG314)=0</formula>
    </cfRule>
  </conditionalFormatting>
  <conditionalFormatting sqref="S309">
    <cfRule type="expression" dxfId="495" priority="499">
      <formula>S309="現場閉所 実績表に切替必要"</formula>
    </cfRule>
  </conditionalFormatting>
  <conditionalFormatting sqref="S309:Z309">
    <cfRule type="expression" dxfId="494" priority="497">
      <formula>S309="入力確認"</formula>
    </cfRule>
    <cfRule type="expression" dxfId="493" priority="498">
      <formula>S309="変更手続き確認"</formula>
    </cfRule>
  </conditionalFormatting>
  <conditionalFormatting sqref="AG309">
    <cfRule type="expression" dxfId="492" priority="496">
      <formula>AG309="土"</formula>
    </cfRule>
  </conditionalFormatting>
  <conditionalFormatting sqref="AG309">
    <cfRule type="expression" dxfId="491" priority="495">
      <formula>AG309="日"</formula>
    </cfRule>
  </conditionalFormatting>
  <conditionalFormatting sqref="AG309">
    <cfRule type="expression" dxfId="490" priority="494">
      <formula>AG309=0</formula>
    </cfRule>
  </conditionalFormatting>
  <conditionalFormatting sqref="C313">
    <cfRule type="expression" dxfId="489" priority="493">
      <formula>C312="○"</formula>
    </cfRule>
  </conditionalFormatting>
  <conditionalFormatting sqref="C314">
    <cfRule type="expression" dxfId="488" priority="492">
      <formula>C312="○"</formula>
    </cfRule>
  </conditionalFormatting>
  <conditionalFormatting sqref="AH315">
    <cfRule type="expression" dxfId="487" priority="491">
      <formula>COUNTIF(C315:AG315,"○")=0</formula>
    </cfRule>
  </conditionalFormatting>
  <conditionalFormatting sqref="AH314">
    <cfRule type="expression" dxfId="486" priority="490">
      <formula>COUNTA(C314:AG314)=0</formula>
    </cfRule>
  </conditionalFormatting>
  <conditionalFormatting sqref="C313">
    <cfRule type="expression" dxfId="485" priority="488">
      <formula>$N$1="現場閉所 実績表"</formula>
    </cfRule>
    <cfRule type="expression" dxfId="484" priority="489">
      <formula>$N$1="現場閉所 変更表"</formula>
    </cfRule>
  </conditionalFormatting>
  <conditionalFormatting sqref="C314">
    <cfRule type="expression" dxfId="483" priority="486">
      <formula>$N$1="現場閉所 計画表"</formula>
    </cfRule>
    <cfRule type="expression" dxfId="482" priority="487">
      <formula>$N$1="現場閉所 実績表"</formula>
    </cfRule>
  </conditionalFormatting>
  <conditionalFormatting sqref="C315">
    <cfRule type="expression" dxfId="481" priority="477">
      <formula>$N$1="現場閉所 変更表"</formula>
    </cfRule>
    <cfRule type="expression" dxfId="480" priority="478">
      <formula>$N$1="現場閉所 計画表"</formula>
    </cfRule>
    <cfRule type="expression" dxfId="479" priority="485">
      <formula>C312="○"</formula>
    </cfRule>
  </conditionalFormatting>
  <conditionalFormatting sqref="D313:AG313">
    <cfRule type="expression" dxfId="478" priority="484">
      <formula>D312="○"</formula>
    </cfRule>
  </conditionalFormatting>
  <conditionalFormatting sqref="D314:AG314">
    <cfRule type="expression" dxfId="477" priority="483">
      <formula>D312="○"</formula>
    </cfRule>
  </conditionalFormatting>
  <conditionalFormatting sqref="D313:AG313">
    <cfRule type="expression" dxfId="476" priority="481">
      <formula>$N$1="現場閉所 実績表"</formula>
    </cfRule>
    <cfRule type="expression" dxfId="475" priority="482">
      <formula>$N$1="現場閉所 変更表"</formula>
    </cfRule>
  </conditionalFormatting>
  <conditionalFormatting sqref="D314:AG314">
    <cfRule type="expression" dxfId="474" priority="479">
      <formula>$N$1="現場閉所 計画表"</formula>
    </cfRule>
    <cfRule type="expression" dxfId="473" priority="480">
      <formula>$N$1="現場閉所 実績表"</formula>
    </cfRule>
  </conditionalFormatting>
  <conditionalFormatting sqref="D315:AG315">
    <cfRule type="expression" dxfId="472" priority="474">
      <formula>$N$1="現場閉所 変更表"</formula>
    </cfRule>
    <cfRule type="expression" dxfId="471" priority="475">
      <formula>$N$1="現場閉所 計画表"</formula>
    </cfRule>
    <cfRule type="expression" dxfId="470" priority="476">
      <formula>D312="○"</formula>
    </cfRule>
  </conditionalFormatting>
  <conditionalFormatting sqref="AE309">
    <cfRule type="expression" dxfId="469" priority="473">
      <formula>AE309="土"</formula>
    </cfRule>
  </conditionalFormatting>
  <conditionalFormatting sqref="AE309">
    <cfRule type="expression" dxfId="468" priority="472">
      <formula>AE309="日"</formula>
    </cfRule>
  </conditionalFormatting>
  <conditionalFormatting sqref="AF309">
    <cfRule type="expression" dxfId="467" priority="471">
      <formula>AF309="土"</formula>
    </cfRule>
  </conditionalFormatting>
  <conditionalFormatting sqref="AF309">
    <cfRule type="expression" dxfId="466" priority="470">
      <formula>AF309="日"</formula>
    </cfRule>
  </conditionalFormatting>
  <conditionalFormatting sqref="C319">
    <cfRule type="expression" dxfId="465" priority="468">
      <formula>C319="土"</formula>
    </cfRule>
    <cfRule type="expression" dxfId="464" priority="469">
      <formula>C319="日"</formula>
    </cfRule>
  </conditionalFormatting>
  <conditionalFormatting sqref="AG324:AH324">
    <cfRule type="expression" dxfId="463" priority="465">
      <formula>AG324&lt;0.285</formula>
    </cfRule>
  </conditionalFormatting>
  <conditionalFormatting sqref="K324:L324">
    <cfRule type="expression" dxfId="462" priority="462">
      <formula>L320=0</formula>
    </cfRule>
    <cfRule type="expression" dxfId="461" priority="463">
      <formula>K324&lt;0.285</formula>
    </cfRule>
  </conditionalFormatting>
  <conditionalFormatting sqref="AC324:AD324">
    <cfRule type="expression" dxfId="460" priority="461">
      <formula>AC324="未達成"</formula>
    </cfRule>
  </conditionalFormatting>
  <conditionalFormatting sqref="G324:H324">
    <cfRule type="expression" dxfId="459" priority="459">
      <formula>G324="未達成"</formula>
    </cfRule>
  </conditionalFormatting>
  <conditionalFormatting sqref="D319:AG319">
    <cfRule type="expression" dxfId="458" priority="466">
      <formula>D319="土"</formula>
    </cfRule>
    <cfRule type="expression" dxfId="457" priority="467">
      <formula>D319="日"</formula>
    </cfRule>
  </conditionalFormatting>
  <conditionalFormatting sqref="V324:W324">
    <cfRule type="expression" dxfId="456" priority="454">
      <formula>COUNTA(C322:AG322)=0</formula>
    </cfRule>
    <cfRule type="expression" dxfId="455" priority="464">
      <formula>V324&lt;0.285</formula>
    </cfRule>
  </conditionalFormatting>
  <conditionalFormatting sqref="R324:S324">
    <cfRule type="expression" dxfId="454" priority="456">
      <formula>R324="未達成"</formula>
    </cfRule>
    <cfRule type="expression" dxfId="453" priority="460">
      <formula>COUNTA(C322:AG322)=0</formula>
    </cfRule>
  </conditionalFormatting>
  <conditionalFormatting sqref="N324:O324">
    <cfRule type="expression" dxfId="452" priority="458">
      <formula>COUNTA(C322:AG322)=0</formula>
    </cfRule>
  </conditionalFormatting>
  <conditionalFormatting sqref="P324:Q324">
    <cfRule type="expression" dxfId="451" priority="457">
      <formula>COUNTA(C322:AG322)=0</formula>
    </cfRule>
  </conditionalFormatting>
  <conditionalFormatting sqref="T324:U324">
    <cfRule type="expression" dxfId="450" priority="455">
      <formula>COUNTA(C322:AG322)=0</formula>
    </cfRule>
  </conditionalFormatting>
  <conditionalFormatting sqref="S317">
    <cfRule type="expression" dxfId="449" priority="453">
      <formula>S317="現場閉所 実績表に切替必要"</formula>
    </cfRule>
  </conditionalFormatting>
  <conditionalFormatting sqref="S317:Z317">
    <cfRule type="expression" dxfId="448" priority="451">
      <formula>S317="入力確認"</formula>
    </cfRule>
    <cfRule type="expression" dxfId="447" priority="452">
      <formula>S317="変更手続き確認"</formula>
    </cfRule>
  </conditionalFormatting>
  <conditionalFormatting sqref="AG317">
    <cfRule type="expression" dxfId="446" priority="450">
      <formula>AG317="土"</formula>
    </cfRule>
  </conditionalFormatting>
  <conditionalFormatting sqref="AG317">
    <cfRule type="expression" dxfId="445" priority="449">
      <formula>AG317="日"</formula>
    </cfRule>
  </conditionalFormatting>
  <conditionalFormatting sqref="AG317">
    <cfRule type="expression" dxfId="444" priority="448">
      <formula>AG317=0</formula>
    </cfRule>
  </conditionalFormatting>
  <conditionalFormatting sqref="C321">
    <cfRule type="expression" dxfId="443" priority="447">
      <formula>C320="○"</formula>
    </cfRule>
  </conditionalFormatting>
  <conditionalFormatting sqref="C322">
    <cfRule type="expression" dxfId="442" priority="446">
      <formula>C320="○"</formula>
    </cfRule>
  </conditionalFormatting>
  <conditionalFormatting sqref="AH323">
    <cfRule type="expression" dxfId="441" priority="445">
      <formula>COUNTIF(C323:AG323,"○")=0</formula>
    </cfRule>
  </conditionalFormatting>
  <conditionalFormatting sqref="AH322">
    <cfRule type="expression" dxfId="440" priority="444">
      <formula>COUNTA(C322:AG322)=0</formula>
    </cfRule>
  </conditionalFormatting>
  <conditionalFormatting sqref="C321">
    <cfRule type="expression" dxfId="439" priority="442">
      <formula>$N$1="現場閉所 実績表"</formula>
    </cfRule>
    <cfRule type="expression" dxfId="438" priority="443">
      <formula>$N$1="現場閉所 変更表"</formula>
    </cfRule>
  </conditionalFormatting>
  <conditionalFormatting sqref="C322">
    <cfRule type="expression" dxfId="437" priority="440">
      <formula>$N$1="現場閉所 計画表"</formula>
    </cfRule>
    <cfRule type="expression" dxfId="436" priority="441">
      <formula>$N$1="現場閉所 実績表"</formula>
    </cfRule>
  </conditionalFormatting>
  <conditionalFormatting sqref="C323">
    <cfRule type="expression" dxfId="435" priority="431">
      <formula>$N$1="現場閉所 変更表"</formula>
    </cfRule>
    <cfRule type="expression" dxfId="434" priority="432">
      <formula>$N$1="現場閉所 計画表"</formula>
    </cfRule>
    <cfRule type="expression" dxfId="433" priority="439">
      <formula>C320="○"</formula>
    </cfRule>
  </conditionalFormatting>
  <conditionalFormatting sqref="D321:AG321">
    <cfRule type="expression" dxfId="432" priority="438">
      <formula>D320="○"</formula>
    </cfRule>
  </conditionalFormatting>
  <conditionalFormatting sqref="D322:AG322">
    <cfRule type="expression" dxfId="431" priority="437">
      <formula>D320="○"</formula>
    </cfRule>
  </conditionalFormatting>
  <conditionalFormatting sqref="D321:AG321">
    <cfRule type="expression" dxfId="430" priority="435">
      <formula>$N$1="現場閉所 実績表"</formula>
    </cfRule>
    <cfRule type="expression" dxfId="429" priority="436">
      <formula>$N$1="現場閉所 変更表"</formula>
    </cfRule>
  </conditionalFormatting>
  <conditionalFormatting sqref="D322:AG322">
    <cfRule type="expression" dxfId="428" priority="433">
      <formula>$N$1="現場閉所 計画表"</formula>
    </cfRule>
    <cfRule type="expression" dxfId="427" priority="434">
      <formula>$N$1="現場閉所 実績表"</formula>
    </cfRule>
  </conditionalFormatting>
  <conditionalFormatting sqref="D323:AG323">
    <cfRule type="expression" dxfId="426" priority="428">
      <formula>$N$1="現場閉所 変更表"</formula>
    </cfRule>
    <cfRule type="expression" dxfId="425" priority="429">
      <formula>$N$1="現場閉所 計画表"</formula>
    </cfRule>
    <cfRule type="expression" dxfId="424" priority="430">
      <formula>D320="○"</formula>
    </cfRule>
  </conditionalFormatting>
  <conditionalFormatting sqref="AE317">
    <cfRule type="expression" dxfId="423" priority="427">
      <formula>AE317="土"</formula>
    </cfRule>
  </conditionalFormatting>
  <conditionalFormatting sqref="AE317">
    <cfRule type="expression" dxfId="422" priority="426">
      <formula>AE317="日"</formula>
    </cfRule>
  </conditionalFormatting>
  <conditionalFormatting sqref="AF317">
    <cfRule type="expression" dxfId="421" priority="425">
      <formula>AF317="土"</formula>
    </cfRule>
  </conditionalFormatting>
  <conditionalFormatting sqref="AF317">
    <cfRule type="expression" dxfId="420" priority="424">
      <formula>AF317="日"</formula>
    </cfRule>
  </conditionalFormatting>
  <conditionalFormatting sqref="C327">
    <cfRule type="expression" dxfId="419" priority="422">
      <formula>C327="土"</formula>
    </cfRule>
    <cfRule type="expression" dxfId="418" priority="423">
      <formula>C327="日"</formula>
    </cfRule>
  </conditionalFormatting>
  <conditionalFormatting sqref="AG332:AH332">
    <cfRule type="expression" dxfId="417" priority="419">
      <formula>AG332&lt;0.285</formula>
    </cfRule>
  </conditionalFormatting>
  <conditionalFormatting sqref="K332:L332">
    <cfRule type="expression" dxfId="416" priority="416">
      <formula>L328=0</formula>
    </cfRule>
    <cfRule type="expression" dxfId="415" priority="417">
      <formula>K332&lt;0.285</formula>
    </cfRule>
  </conditionalFormatting>
  <conditionalFormatting sqref="AC332:AD332">
    <cfRule type="expression" dxfId="414" priority="415">
      <formula>AC332="未達成"</formula>
    </cfRule>
  </conditionalFormatting>
  <conditionalFormatting sqref="G332:H332">
    <cfRule type="expression" dxfId="413" priority="413">
      <formula>G332="未達成"</formula>
    </cfRule>
  </conditionalFormatting>
  <conditionalFormatting sqref="D327:AG327">
    <cfRule type="expression" dxfId="412" priority="420">
      <formula>D327="土"</formula>
    </cfRule>
    <cfRule type="expression" dxfId="411" priority="421">
      <formula>D327="日"</formula>
    </cfRule>
  </conditionalFormatting>
  <conditionalFormatting sqref="V332:W332">
    <cfRule type="expression" dxfId="410" priority="408">
      <formula>COUNTA(C330:AG330)=0</formula>
    </cfRule>
    <cfRule type="expression" dxfId="409" priority="418">
      <formula>V332&lt;0.285</formula>
    </cfRule>
  </conditionalFormatting>
  <conditionalFormatting sqref="R332:S332">
    <cfRule type="expression" dxfId="408" priority="410">
      <formula>R332="未達成"</formula>
    </cfRule>
    <cfRule type="expression" dxfId="407" priority="414">
      <formula>COUNTA(C330:AG330)=0</formula>
    </cfRule>
  </conditionalFormatting>
  <conditionalFormatting sqref="N332:O332">
    <cfRule type="expression" dxfId="406" priority="412">
      <formula>COUNTA(C330:AG330)=0</formula>
    </cfRule>
  </conditionalFormatting>
  <conditionalFormatting sqref="P332:Q332">
    <cfRule type="expression" dxfId="405" priority="411">
      <formula>COUNTA(C330:AG330)=0</formula>
    </cfRule>
  </conditionalFormatting>
  <conditionalFormatting sqref="T332:U332">
    <cfRule type="expression" dxfId="404" priority="409">
      <formula>COUNTA(C330:AG330)=0</formula>
    </cfRule>
  </conditionalFormatting>
  <conditionalFormatting sqref="S325">
    <cfRule type="expression" dxfId="403" priority="407">
      <formula>S325="現場閉所 実績表に切替必要"</formula>
    </cfRule>
  </conditionalFormatting>
  <conditionalFormatting sqref="S325:Z325">
    <cfRule type="expression" dxfId="402" priority="405">
      <formula>S325="入力確認"</formula>
    </cfRule>
    <cfRule type="expression" dxfId="401" priority="406">
      <formula>S325="変更手続き確認"</formula>
    </cfRule>
  </conditionalFormatting>
  <conditionalFormatting sqref="AG325">
    <cfRule type="expression" dxfId="400" priority="404">
      <formula>AG325="土"</formula>
    </cfRule>
  </conditionalFormatting>
  <conditionalFormatting sqref="AG325">
    <cfRule type="expression" dxfId="399" priority="403">
      <formula>AG325="日"</formula>
    </cfRule>
  </conditionalFormatting>
  <conditionalFormatting sqref="AG325">
    <cfRule type="expression" dxfId="398" priority="402">
      <formula>AG325=0</formula>
    </cfRule>
  </conditionalFormatting>
  <conditionalFormatting sqref="C329">
    <cfRule type="expression" dxfId="397" priority="401">
      <formula>C328="○"</formula>
    </cfRule>
  </conditionalFormatting>
  <conditionalFormatting sqref="C330">
    <cfRule type="expression" dxfId="396" priority="400">
      <formula>C328="○"</formula>
    </cfRule>
  </conditionalFormatting>
  <conditionalFormatting sqref="AH331">
    <cfRule type="expression" dxfId="395" priority="399">
      <formula>COUNTIF(C331:AG331,"○")=0</formula>
    </cfRule>
  </conditionalFormatting>
  <conditionalFormatting sqref="AH330">
    <cfRule type="expression" dxfId="394" priority="398">
      <formula>COUNTA(C330:AG330)=0</formula>
    </cfRule>
  </conditionalFormatting>
  <conditionalFormatting sqref="C329">
    <cfRule type="expression" dxfId="393" priority="396">
      <formula>$N$1="現場閉所 実績表"</formula>
    </cfRule>
    <cfRule type="expression" dxfId="392" priority="397">
      <formula>$N$1="現場閉所 変更表"</formula>
    </cfRule>
  </conditionalFormatting>
  <conditionalFormatting sqref="C330">
    <cfRule type="expression" dxfId="391" priority="394">
      <formula>$N$1="現場閉所 計画表"</formula>
    </cfRule>
    <cfRule type="expression" dxfId="390" priority="395">
      <formula>$N$1="現場閉所 実績表"</formula>
    </cfRule>
  </conditionalFormatting>
  <conditionalFormatting sqref="C331">
    <cfRule type="expression" dxfId="389" priority="385">
      <formula>$N$1="現場閉所 変更表"</formula>
    </cfRule>
    <cfRule type="expression" dxfId="388" priority="386">
      <formula>$N$1="現場閉所 計画表"</formula>
    </cfRule>
    <cfRule type="expression" dxfId="387" priority="393">
      <formula>C328="○"</formula>
    </cfRule>
  </conditionalFormatting>
  <conditionalFormatting sqref="D329:AG329">
    <cfRule type="expression" dxfId="386" priority="392">
      <formula>D328="○"</formula>
    </cfRule>
  </conditionalFormatting>
  <conditionalFormatting sqref="D330:AG330">
    <cfRule type="expression" dxfId="385" priority="391">
      <formula>D328="○"</formula>
    </cfRule>
  </conditionalFormatting>
  <conditionalFormatting sqref="D329:AG329">
    <cfRule type="expression" dxfId="384" priority="389">
      <formula>$N$1="現場閉所 実績表"</formula>
    </cfRule>
    <cfRule type="expression" dxfId="383" priority="390">
      <formula>$N$1="現場閉所 変更表"</formula>
    </cfRule>
  </conditionalFormatting>
  <conditionalFormatting sqref="D330:AG330">
    <cfRule type="expression" dxfId="382" priority="387">
      <formula>$N$1="現場閉所 計画表"</formula>
    </cfRule>
    <cfRule type="expression" dxfId="381" priority="388">
      <formula>$N$1="現場閉所 実績表"</formula>
    </cfRule>
  </conditionalFormatting>
  <conditionalFormatting sqref="D331:AG331">
    <cfRule type="expression" dxfId="380" priority="382">
      <formula>$N$1="現場閉所 変更表"</formula>
    </cfRule>
    <cfRule type="expression" dxfId="379" priority="383">
      <formula>$N$1="現場閉所 計画表"</formula>
    </cfRule>
    <cfRule type="expression" dxfId="378" priority="384">
      <formula>D328="○"</formula>
    </cfRule>
  </conditionalFormatting>
  <conditionalFormatting sqref="AE325">
    <cfRule type="expression" dxfId="377" priority="381">
      <formula>AE325="土"</formula>
    </cfRule>
  </conditionalFormatting>
  <conditionalFormatting sqref="AE325">
    <cfRule type="expression" dxfId="376" priority="380">
      <formula>AE325="日"</formula>
    </cfRule>
  </conditionalFormatting>
  <conditionalFormatting sqref="AF325">
    <cfRule type="expression" dxfId="375" priority="379">
      <formula>AF325="土"</formula>
    </cfRule>
  </conditionalFormatting>
  <conditionalFormatting sqref="AF325">
    <cfRule type="expression" dxfId="374" priority="378">
      <formula>AF325="日"</formula>
    </cfRule>
  </conditionalFormatting>
  <conditionalFormatting sqref="C335">
    <cfRule type="expression" dxfId="373" priority="376">
      <formula>C335="土"</formula>
    </cfRule>
    <cfRule type="expression" dxfId="372" priority="377">
      <formula>C335="日"</formula>
    </cfRule>
  </conditionalFormatting>
  <conditionalFormatting sqref="AG340:AH340">
    <cfRule type="expression" dxfId="371" priority="373">
      <formula>AG340&lt;0.285</formula>
    </cfRule>
  </conditionalFormatting>
  <conditionalFormatting sqref="K340:L340">
    <cfRule type="expression" dxfId="370" priority="370">
      <formula>L336=0</formula>
    </cfRule>
    <cfRule type="expression" dxfId="369" priority="371">
      <formula>K340&lt;0.285</formula>
    </cfRule>
  </conditionalFormatting>
  <conditionalFormatting sqref="AC340:AD340">
    <cfRule type="expression" dxfId="368" priority="369">
      <formula>AC340="未達成"</formula>
    </cfRule>
  </conditionalFormatting>
  <conditionalFormatting sqref="G340:H340">
    <cfRule type="expression" dxfId="367" priority="367">
      <formula>G340="未達成"</formula>
    </cfRule>
  </conditionalFormatting>
  <conditionalFormatting sqref="D335:AG335">
    <cfRule type="expression" dxfId="366" priority="374">
      <formula>D335="土"</formula>
    </cfRule>
    <cfRule type="expression" dxfId="365" priority="375">
      <formula>D335="日"</formula>
    </cfRule>
  </conditionalFormatting>
  <conditionalFormatting sqref="V340:W340">
    <cfRule type="expression" dxfId="364" priority="362">
      <formula>COUNTA(C338:AG338)=0</formula>
    </cfRule>
    <cfRule type="expression" dxfId="363" priority="372">
      <formula>V340&lt;0.285</formula>
    </cfRule>
  </conditionalFormatting>
  <conditionalFormatting sqref="R340:S340">
    <cfRule type="expression" dxfId="362" priority="364">
      <formula>R340="未達成"</formula>
    </cfRule>
    <cfRule type="expression" dxfId="361" priority="368">
      <formula>COUNTA(C338:AG338)=0</formula>
    </cfRule>
  </conditionalFormatting>
  <conditionalFormatting sqref="N340:O340">
    <cfRule type="expression" dxfId="360" priority="366">
      <formula>COUNTA(C338:AG338)=0</formula>
    </cfRule>
  </conditionalFormatting>
  <conditionalFormatting sqref="P340:Q340">
    <cfRule type="expression" dxfId="359" priority="365">
      <formula>COUNTA(C338:AG338)=0</formula>
    </cfRule>
  </conditionalFormatting>
  <conditionalFormatting sqref="T340:U340">
    <cfRule type="expression" dxfId="358" priority="363">
      <formula>COUNTA(C338:AG338)=0</formula>
    </cfRule>
  </conditionalFormatting>
  <conditionalFormatting sqref="S333">
    <cfRule type="expression" dxfId="357" priority="361">
      <formula>S333="現場閉所 実績表に切替必要"</formula>
    </cfRule>
  </conditionalFormatting>
  <conditionalFormatting sqref="S333:Z333">
    <cfRule type="expression" dxfId="356" priority="359">
      <formula>S333="入力確認"</formula>
    </cfRule>
    <cfRule type="expression" dxfId="355" priority="360">
      <formula>S333="変更手続き確認"</formula>
    </cfRule>
  </conditionalFormatting>
  <conditionalFormatting sqref="AG333">
    <cfRule type="expression" dxfId="354" priority="358">
      <formula>AG333="土"</formula>
    </cfRule>
  </conditionalFormatting>
  <conditionalFormatting sqref="AG333">
    <cfRule type="expression" dxfId="353" priority="357">
      <formula>AG333="日"</formula>
    </cfRule>
  </conditionalFormatting>
  <conditionalFormatting sqref="AG333">
    <cfRule type="expression" dxfId="352" priority="356">
      <formula>AG333=0</formula>
    </cfRule>
  </conditionalFormatting>
  <conditionalFormatting sqref="C337">
    <cfRule type="expression" dxfId="351" priority="355">
      <formula>C336="○"</formula>
    </cfRule>
  </conditionalFormatting>
  <conditionalFormatting sqref="C338">
    <cfRule type="expression" dxfId="350" priority="354">
      <formula>C336="○"</formula>
    </cfRule>
  </conditionalFormatting>
  <conditionalFormatting sqref="AH339">
    <cfRule type="expression" dxfId="349" priority="353">
      <formula>COUNTIF(C339:AG339,"○")=0</formula>
    </cfRule>
  </conditionalFormatting>
  <conditionalFormatting sqref="AH338">
    <cfRule type="expression" dxfId="348" priority="352">
      <formula>COUNTA(C338:AG338)=0</formula>
    </cfRule>
  </conditionalFormatting>
  <conditionalFormatting sqref="C337">
    <cfRule type="expression" dxfId="347" priority="350">
      <formula>$N$1="現場閉所 実績表"</formula>
    </cfRule>
    <cfRule type="expression" dxfId="346" priority="351">
      <formula>$N$1="現場閉所 変更表"</formula>
    </cfRule>
  </conditionalFormatting>
  <conditionalFormatting sqref="C338">
    <cfRule type="expression" dxfId="345" priority="348">
      <formula>$N$1="現場閉所 計画表"</formula>
    </cfRule>
    <cfRule type="expression" dxfId="344" priority="349">
      <formula>$N$1="現場閉所 実績表"</formula>
    </cfRule>
  </conditionalFormatting>
  <conditionalFormatting sqref="C339">
    <cfRule type="expression" dxfId="343" priority="339">
      <formula>$N$1="現場閉所 変更表"</formula>
    </cfRule>
    <cfRule type="expression" dxfId="342" priority="340">
      <formula>$N$1="現場閉所 計画表"</formula>
    </cfRule>
    <cfRule type="expression" dxfId="341" priority="347">
      <formula>C336="○"</formula>
    </cfRule>
  </conditionalFormatting>
  <conditionalFormatting sqref="D337:AG337">
    <cfRule type="expression" dxfId="340" priority="346">
      <formula>D336="○"</formula>
    </cfRule>
  </conditionalFormatting>
  <conditionalFormatting sqref="D338:AG338">
    <cfRule type="expression" dxfId="339" priority="345">
      <formula>D336="○"</formula>
    </cfRule>
  </conditionalFormatting>
  <conditionalFormatting sqref="D337:AG337">
    <cfRule type="expression" dxfId="338" priority="343">
      <formula>$N$1="現場閉所 実績表"</formula>
    </cfRule>
    <cfRule type="expression" dxfId="337" priority="344">
      <formula>$N$1="現場閉所 変更表"</formula>
    </cfRule>
  </conditionalFormatting>
  <conditionalFormatting sqref="D338:AG338">
    <cfRule type="expression" dxfId="336" priority="341">
      <formula>$N$1="現場閉所 計画表"</formula>
    </cfRule>
    <cfRule type="expression" dxfId="335" priority="342">
      <formula>$N$1="現場閉所 実績表"</formula>
    </cfRule>
  </conditionalFormatting>
  <conditionalFormatting sqref="D339:AG339">
    <cfRule type="expression" dxfId="334" priority="336">
      <formula>$N$1="現場閉所 変更表"</formula>
    </cfRule>
    <cfRule type="expression" dxfId="333" priority="337">
      <formula>$N$1="現場閉所 計画表"</formula>
    </cfRule>
    <cfRule type="expression" dxfId="332" priority="338">
      <formula>D336="○"</formula>
    </cfRule>
  </conditionalFormatting>
  <conditionalFormatting sqref="AE333">
    <cfRule type="expression" dxfId="331" priority="335">
      <formula>AE333="土"</formula>
    </cfRule>
  </conditionalFormatting>
  <conditionalFormatting sqref="AE333">
    <cfRule type="expression" dxfId="330" priority="334">
      <formula>AE333="日"</formula>
    </cfRule>
  </conditionalFormatting>
  <conditionalFormatting sqref="AF333">
    <cfRule type="expression" dxfId="329" priority="333">
      <formula>AF333="土"</formula>
    </cfRule>
  </conditionalFormatting>
  <conditionalFormatting sqref="AF333">
    <cfRule type="expression" dxfId="328" priority="332">
      <formula>AF333="日"</formula>
    </cfRule>
  </conditionalFormatting>
  <conditionalFormatting sqref="C343">
    <cfRule type="expression" dxfId="327" priority="330">
      <formula>C343="土"</formula>
    </cfRule>
    <cfRule type="expression" dxfId="326" priority="331">
      <formula>C343="日"</formula>
    </cfRule>
  </conditionalFormatting>
  <conditionalFormatting sqref="AG348:AH348">
    <cfRule type="expression" dxfId="325" priority="327">
      <formula>AG348&lt;0.285</formula>
    </cfRule>
  </conditionalFormatting>
  <conditionalFormatting sqref="K348:L348">
    <cfRule type="expression" dxfId="324" priority="324">
      <formula>L344=0</formula>
    </cfRule>
    <cfRule type="expression" dxfId="323" priority="325">
      <formula>K348&lt;0.285</formula>
    </cfRule>
  </conditionalFormatting>
  <conditionalFormatting sqref="AC348:AD348">
    <cfRule type="expression" dxfId="322" priority="323">
      <formula>AC348="未達成"</formula>
    </cfRule>
  </conditionalFormatting>
  <conditionalFormatting sqref="G348:H348">
    <cfRule type="expression" dxfId="321" priority="321">
      <formula>G348="未達成"</formula>
    </cfRule>
  </conditionalFormatting>
  <conditionalFormatting sqref="D343:AG343">
    <cfRule type="expression" dxfId="320" priority="328">
      <formula>D343="土"</formula>
    </cfRule>
    <cfRule type="expression" dxfId="319" priority="329">
      <formula>D343="日"</formula>
    </cfRule>
  </conditionalFormatting>
  <conditionalFormatting sqref="V348:W348">
    <cfRule type="expression" dxfId="318" priority="316">
      <formula>COUNTA(C346:AG346)=0</formula>
    </cfRule>
    <cfRule type="expression" dxfId="317" priority="326">
      <formula>V348&lt;0.285</formula>
    </cfRule>
  </conditionalFormatting>
  <conditionalFormatting sqref="R348:S348">
    <cfRule type="expression" dxfId="316" priority="318">
      <formula>R348="未達成"</formula>
    </cfRule>
    <cfRule type="expression" dxfId="315" priority="322">
      <formula>COUNTA(C346:AG346)=0</formula>
    </cfRule>
  </conditionalFormatting>
  <conditionalFormatting sqref="N348:O348">
    <cfRule type="expression" dxfId="314" priority="320">
      <formula>COUNTA(C346:AG346)=0</formula>
    </cfRule>
  </conditionalFormatting>
  <conditionalFormatting sqref="P348:Q348">
    <cfRule type="expression" dxfId="313" priority="319">
      <formula>COUNTA(C346:AG346)=0</formula>
    </cfRule>
  </conditionalFormatting>
  <conditionalFormatting sqref="T348:U348">
    <cfRule type="expression" dxfId="312" priority="317">
      <formula>COUNTA(C346:AG346)=0</formula>
    </cfRule>
  </conditionalFormatting>
  <conditionalFormatting sqref="S341">
    <cfRule type="expression" dxfId="311" priority="315">
      <formula>S341="現場閉所 実績表に切替必要"</formula>
    </cfRule>
  </conditionalFormatting>
  <conditionalFormatting sqref="S341:Z341">
    <cfRule type="expression" dxfId="310" priority="313">
      <formula>S341="入力確認"</formula>
    </cfRule>
    <cfRule type="expression" dxfId="309" priority="314">
      <formula>S341="変更手続き確認"</formula>
    </cfRule>
  </conditionalFormatting>
  <conditionalFormatting sqref="AG341">
    <cfRule type="expression" dxfId="308" priority="312">
      <formula>AG341="土"</formula>
    </cfRule>
  </conditionalFormatting>
  <conditionalFormatting sqref="AG341">
    <cfRule type="expression" dxfId="307" priority="311">
      <formula>AG341="日"</formula>
    </cfRule>
  </conditionalFormatting>
  <conditionalFormatting sqref="AG341">
    <cfRule type="expression" dxfId="306" priority="310">
      <formula>AG341=0</formula>
    </cfRule>
  </conditionalFormatting>
  <conditionalFormatting sqref="C345">
    <cfRule type="expression" dxfId="305" priority="309">
      <formula>C344="○"</formula>
    </cfRule>
  </conditionalFormatting>
  <conditionalFormatting sqref="C346">
    <cfRule type="expression" dxfId="304" priority="308">
      <formula>C344="○"</formula>
    </cfRule>
  </conditionalFormatting>
  <conditionalFormatting sqref="AH347">
    <cfRule type="expression" dxfId="303" priority="307">
      <formula>COUNTIF(C347:AG347,"○")=0</formula>
    </cfRule>
  </conditionalFormatting>
  <conditionalFormatting sqref="AH346">
    <cfRule type="expression" dxfId="302" priority="306">
      <formula>COUNTA(C346:AG346)=0</formula>
    </cfRule>
  </conditionalFormatting>
  <conditionalFormatting sqref="C345">
    <cfRule type="expression" dxfId="301" priority="304">
      <formula>$N$1="現場閉所 実績表"</formula>
    </cfRule>
    <cfRule type="expression" dxfId="300" priority="305">
      <formula>$N$1="現場閉所 変更表"</formula>
    </cfRule>
  </conditionalFormatting>
  <conditionalFormatting sqref="C346">
    <cfRule type="expression" dxfId="299" priority="302">
      <formula>$N$1="現場閉所 計画表"</formula>
    </cfRule>
    <cfRule type="expression" dxfId="298" priority="303">
      <formula>$N$1="現場閉所 実績表"</formula>
    </cfRule>
  </conditionalFormatting>
  <conditionalFormatting sqref="C347">
    <cfRule type="expression" dxfId="297" priority="293">
      <formula>$N$1="現場閉所 変更表"</formula>
    </cfRule>
    <cfRule type="expression" dxfId="296" priority="294">
      <formula>$N$1="現場閉所 計画表"</formula>
    </cfRule>
    <cfRule type="expression" dxfId="295" priority="301">
      <formula>C344="○"</formula>
    </cfRule>
  </conditionalFormatting>
  <conditionalFormatting sqref="D345:AG345">
    <cfRule type="expression" dxfId="294" priority="300">
      <formula>D344="○"</formula>
    </cfRule>
  </conditionalFormatting>
  <conditionalFormatting sqref="D346:AG346">
    <cfRule type="expression" dxfId="293" priority="299">
      <formula>D344="○"</formula>
    </cfRule>
  </conditionalFormatting>
  <conditionalFormatting sqref="D345:AG345">
    <cfRule type="expression" dxfId="292" priority="297">
      <formula>$N$1="現場閉所 実績表"</formula>
    </cfRule>
    <cfRule type="expression" dxfId="291" priority="298">
      <formula>$N$1="現場閉所 変更表"</formula>
    </cfRule>
  </conditionalFormatting>
  <conditionalFormatting sqref="D346:AG346">
    <cfRule type="expression" dxfId="290" priority="295">
      <formula>$N$1="現場閉所 計画表"</formula>
    </cfRule>
    <cfRule type="expression" dxfId="289" priority="296">
      <formula>$N$1="現場閉所 実績表"</formula>
    </cfRule>
  </conditionalFormatting>
  <conditionalFormatting sqref="D347:AG347">
    <cfRule type="expression" dxfId="288" priority="290">
      <formula>$N$1="現場閉所 変更表"</formula>
    </cfRule>
    <cfRule type="expression" dxfId="287" priority="291">
      <formula>$N$1="現場閉所 計画表"</formula>
    </cfRule>
    <cfRule type="expression" dxfId="286" priority="292">
      <formula>D344="○"</formula>
    </cfRule>
  </conditionalFormatting>
  <conditionalFormatting sqref="AE341">
    <cfRule type="expression" dxfId="285" priority="289">
      <formula>AE341="土"</formula>
    </cfRule>
  </conditionalFormatting>
  <conditionalFormatting sqref="AE341">
    <cfRule type="expression" dxfId="284" priority="288">
      <formula>AE341="日"</formula>
    </cfRule>
  </conditionalFormatting>
  <conditionalFormatting sqref="AF341">
    <cfRule type="expression" dxfId="283" priority="287">
      <formula>AF341="土"</formula>
    </cfRule>
  </conditionalFormatting>
  <conditionalFormatting sqref="AF341">
    <cfRule type="expression" dxfId="282" priority="286">
      <formula>AF341="日"</formula>
    </cfRule>
  </conditionalFormatting>
  <conditionalFormatting sqref="C351">
    <cfRule type="expression" dxfId="281" priority="284">
      <formula>C351="土"</formula>
    </cfRule>
    <cfRule type="expression" dxfId="280" priority="285">
      <formula>C351="日"</formula>
    </cfRule>
  </conditionalFormatting>
  <conditionalFormatting sqref="AG356:AH356">
    <cfRule type="expression" dxfId="279" priority="281">
      <formula>AG356&lt;0.285</formula>
    </cfRule>
  </conditionalFormatting>
  <conditionalFormatting sqref="K356:L356">
    <cfRule type="expression" dxfId="278" priority="278">
      <formula>L352=0</formula>
    </cfRule>
    <cfRule type="expression" dxfId="277" priority="279">
      <formula>K356&lt;0.285</formula>
    </cfRule>
  </conditionalFormatting>
  <conditionalFormatting sqref="AC356:AD356">
    <cfRule type="expression" dxfId="276" priority="277">
      <formula>AC356="未達成"</formula>
    </cfRule>
  </conditionalFormatting>
  <conditionalFormatting sqref="G356:H356">
    <cfRule type="expression" dxfId="275" priority="275">
      <formula>G356="未達成"</formula>
    </cfRule>
  </conditionalFormatting>
  <conditionalFormatting sqref="D351:AG351">
    <cfRule type="expression" dxfId="274" priority="282">
      <formula>D351="土"</formula>
    </cfRule>
    <cfRule type="expression" dxfId="273" priority="283">
      <formula>D351="日"</formula>
    </cfRule>
  </conditionalFormatting>
  <conditionalFormatting sqref="V356:W356">
    <cfRule type="expression" dxfId="272" priority="270">
      <formula>COUNTA(C354:AG354)=0</formula>
    </cfRule>
    <cfRule type="expression" dxfId="271" priority="280">
      <formula>V356&lt;0.285</formula>
    </cfRule>
  </conditionalFormatting>
  <conditionalFormatting sqref="R356:S356">
    <cfRule type="expression" dxfId="270" priority="272">
      <formula>R356="未達成"</formula>
    </cfRule>
    <cfRule type="expression" dxfId="269" priority="276">
      <formula>COUNTA(C354:AG354)=0</formula>
    </cfRule>
  </conditionalFormatting>
  <conditionalFormatting sqref="N356:O356">
    <cfRule type="expression" dxfId="268" priority="274">
      <formula>COUNTA(C354:AG354)=0</formula>
    </cfRule>
  </conditionalFormatting>
  <conditionalFormatting sqref="P356:Q356">
    <cfRule type="expression" dxfId="267" priority="273">
      <formula>COUNTA(C354:AG354)=0</formula>
    </cfRule>
  </conditionalFormatting>
  <conditionalFormatting sqref="T356:U356">
    <cfRule type="expression" dxfId="266" priority="271">
      <formula>COUNTA(C354:AG354)=0</formula>
    </cfRule>
  </conditionalFormatting>
  <conditionalFormatting sqref="S349">
    <cfRule type="expression" dxfId="265" priority="269">
      <formula>S349="現場閉所 実績表に切替必要"</formula>
    </cfRule>
  </conditionalFormatting>
  <conditionalFormatting sqref="S349:Z349">
    <cfRule type="expression" dxfId="264" priority="267">
      <formula>S349="入力確認"</formula>
    </cfRule>
    <cfRule type="expression" dxfId="263" priority="268">
      <formula>S349="変更手続き確認"</formula>
    </cfRule>
  </conditionalFormatting>
  <conditionalFormatting sqref="AG349">
    <cfRule type="expression" dxfId="262" priority="266">
      <formula>AG349="土"</formula>
    </cfRule>
  </conditionalFormatting>
  <conditionalFormatting sqref="AG349">
    <cfRule type="expression" dxfId="261" priority="265">
      <formula>AG349="日"</formula>
    </cfRule>
  </conditionalFormatting>
  <conditionalFormatting sqref="AG349">
    <cfRule type="expression" dxfId="260" priority="264">
      <formula>AG349=0</formula>
    </cfRule>
  </conditionalFormatting>
  <conditionalFormatting sqref="C353">
    <cfRule type="expression" dxfId="259" priority="263">
      <formula>C352="○"</formula>
    </cfRule>
  </conditionalFormatting>
  <conditionalFormatting sqref="C354">
    <cfRule type="expression" dxfId="258" priority="262">
      <formula>C352="○"</formula>
    </cfRule>
  </conditionalFormatting>
  <conditionalFormatting sqref="AH355">
    <cfRule type="expression" dxfId="257" priority="261">
      <formula>COUNTIF(C355:AG355,"○")=0</formula>
    </cfRule>
  </conditionalFormatting>
  <conditionalFormatting sqref="AH354">
    <cfRule type="expression" dxfId="256" priority="260">
      <formula>COUNTA(C354:AG354)=0</formula>
    </cfRule>
  </conditionalFormatting>
  <conditionalFormatting sqref="C353">
    <cfRule type="expression" dxfId="255" priority="258">
      <formula>$N$1="現場閉所 実績表"</formula>
    </cfRule>
    <cfRule type="expression" dxfId="254" priority="259">
      <formula>$N$1="現場閉所 変更表"</formula>
    </cfRule>
  </conditionalFormatting>
  <conditionalFormatting sqref="C354">
    <cfRule type="expression" dxfId="253" priority="256">
      <formula>$N$1="現場閉所 計画表"</formula>
    </cfRule>
    <cfRule type="expression" dxfId="252" priority="257">
      <formula>$N$1="現場閉所 実績表"</formula>
    </cfRule>
  </conditionalFormatting>
  <conditionalFormatting sqref="C355">
    <cfRule type="expression" dxfId="251" priority="247">
      <formula>$N$1="現場閉所 変更表"</formula>
    </cfRule>
    <cfRule type="expression" dxfId="250" priority="248">
      <formula>$N$1="現場閉所 計画表"</formula>
    </cfRule>
    <cfRule type="expression" dxfId="249" priority="255">
      <formula>C352="○"</formula>
    </cfRule>
  </conditionalFormatting>
  <conditionalFormatting sqref="D353:AG353">
    <cfRule type="expression" dxfId="248" priority="254">
      <formula>D352="○"</formula>
    </cfRule>
  </conditionalFormatting>
  <conditionalFormatting sqref="D354:AG354">
    <cfRule type="expression" dxfId="247" priority="253">
      <formula>D352="○"</formula>
    </cfRule>
  </conditionalFormatting>
  <conditionalFormatting sqref="D353:AG353">
    <cfRule type="expression" dxfId="246" priority="251">
      <formula>$N$1="現場閉所 実績表"</formula>
    </cfRule>
    <cfRule type="expression" dxfId="245" priority="252">
      <formula>$N$1="現場閉所 変更表"</formula>
    </cfRule>
  </conditionalFormatting>
  <conditionalFormatting sqref="D354:AG354">
    <cfRule type="expression" dxfId="244" priority="249">
      <formula>$N$1="現場閉所 計画表"</formula>
    </cfRule>
    <cfRule type="expression" dxfId="243" priority="250">
      <formula>$N$1="現場閉所 実績表"</formula>
    </cfRule>
  </conditionalFormatting>
  <conditionalFormatting sqref="D355:AG355">
    <cfRule type="expression" dxfId="242" priority="244">
      <formula>$N$1="現場閉所 変更表"</formula>
    </cfRule>
    <cfRule type="expression" dxfId="241" priority="245">
      <formula>$N$1="現場閉所 計画表"</formula>
    </cfRule>
    <cfRule type="expression" dxfId="240" priority="246">
      <formula>D352="○"</formula>
    </cfRule>
  </conditionalFormatting>
  <conditionalFormatting sqref="AE349">
    <cfRule type="expression" dxfId="239" priority="243">
      <formula>AE349="土"</formula>
    </cfRule>
  </conditionalFormatting>
  <conditionalFormatting sqref="AE349">
    <cfRule type="expression" dxfId="238" priority="242">
      <formula>AE349="日"</formula>
    </cfRule>
  </conditionalFormatting>
  <conditionalFormatting sqref="AF349">
    <cfRule type="expression" dxfId="237" priority="241">
      <formula>AF349="土"</formula>
    </cfRule>
  </conditionalFormatting>
  <conditionalFormatting sqref="AF349">
    <cfRule type="expression" dxfId="236" priority="240">
      <formula>AF349="日"</formula>
    </cfRule>
  </conditionalFormatting>
  <conditionalFormatting sqref="C359">
    <cfRule type="expression" dxfId="235" priority="238">
      <formula>C359="土"</formula>
    </cfRule>
    <cfRule type="expression" dxfId="234" priority="239">
      <formula>C359="日"</formula>
    </cfRule>
  </conditionalFormatting>
  <conditionalFormatting sqref="AG364:AH364">
    <cfRule type="expression" dxfId="233" priority="235">
      <formula>AG364&lt;0.285</formula>
    </cfRule>
  </conditionalFormatting>
  <conditionalFormatting sqref="K364:L364">
    <cfRule type="expression" dxfId="232" priority="232">
      <formula>L360=0</formula>
    </cfRule>
    <cfRule type="expression" dxfId="231" priority="233">
      <formula>K364&lt;0.285</formula>
    </cfRule>
  </conditionalFormatting>
  <conditionalFormatting sqref="AC364:AD364">
    <cfRule type="expression" dxfId="230" priority="231">
      <formula>AC364="未達成"</formula>
    </cfRule>
  </conditionalFormatting>
  <conditionalFormatting sqref="G364:H364">
    <cfRule type="expression" dxfId="229" priority="229">
      <formula>G364="未達成"</formula>
    </cfRule>
  </conditionalFormatting>
  <conditionalFormatting sqref="D359:AG359">
    <cfRule type="expression" dxfId="228" priority="236">
      <formula>D359="土"</formula>
    </cfRule>
    <cfRule type="expression" dxfId="227" priority="237">
      <formula>D359="日"</formula>
    </cfRule>
  </conditionalFormatting>
  <conditionalFormatting sqref="V364:W364">
    <cfRule type="expression" dxfId="226" priority="224">
      <formula>COUNTA(C362:AG362)=0</formula>
    </cfRule>
    <cfRule type="expression" dxfId="225" priority="234">
      <formula>V364&lt;0.285</formula>
    </cfRule>
  </conditionalFormatting>
  <conditionalFormatting sqref="R364:S364">
    <cfRule type="expression" dxfId="224" priority="226">
      <formula>R364="未達成"</formula>
    </cfRule>
    <cfRule type="expression" dxfId="223" priority="230">
      <formula>COUNTA(C362:AG362)=0</formula>
    </cfRule>
  </conditionalFormatting>
  <conditionalFormatting sqref="N364:O364">
    <cfRule type="expression" dxfId="222" priority="228">
      <formula>COUNTA(C362:AG362)=0</formula>
    </cfRule>
  </conditionalFormatting>
  <conditionalFormatting sqref="P364:Q364">
    <cfRule type="expression" dxfId="221" priority="227">
      <formula>COUNTA(C362:AG362)=0</formula>
    </cfRule>
  </conditionalFormatting>
  <conditionalFormatting sqref="T364:U364">
    <cfRule type="expression" dxfId="220" priority="225">
      <formula>COUNTA(C362:AG362)=0</formula>
    </cfRule>
  </conditionalFormatting>
  <conditionalFormatting sqref="S357">
    <cfRule type="expression" dxfId="219" priority="223">
      <formula>S357="現場閉所 実績表に切替必要"</formula>
    </cfRule>
  </conditionalFormatting>
  <conditionalFormatting sqref="S357:Z357">
    <cfRule type="expression" dxfId="218" priority="221">
      <formula>S357="入力確認"</formula>
    </cfRule>
    <cfRule type="expression" dxfId="217" priority="222">
      <formula>S357="変更手続き確認"</formula>
    </cfRule>
  </conditionalFormatting>
  <conditionalFormatting sqref="AG357">
    <cfRule type="expression" dxfId="216" priority="220">
      <formula>AG357="土"</formula>
    </cfRule>
  </conditionalFormatting>
  <conditionalFormatting sqref="AG357">
    <cfRule type="expression" dxfId="215" priority="219">
      <formula>AG357="日"</formula>
    </cfRule>
  </conditionalFormatting>
  <conditionalFormatting sqref="AG357">
    <cfRule type="expression" dxfId="214" priority="218">
      <formula>AG357=0</formula>
    </cfRule>
  </conditionalFormatting>
  <conditionalFormatting sqref="C361">
    <cfRule type="expression" dxfId="213" priority="217">
      <formula>C360="○"</formula>
    </cfRule>
  </conditionalFormatting>
  <conditionalFormatting sqref="C362">
    <cfRule type="expression" dxfId="212" priority="216">
      <formula>C360="○"</formula>
    </cfRule>
  </conditionalFormatting>
  <conditionalFormatting sqref="AH363">
    <cfRule type="expression" dxfId="211" priority="215">
      <formula>COUNTIF(C363:AG363,"○")=0</formula>
    </cfRule>
  </conditionalFormatting>
  <conditionalFormatting sqref="AH362">
    <cfRule type="expression" dxfId="210" priority="214">
      <formula>COUNTA(C362:AG362)=0</formula>
    </cfRule>
  </conditionalFormatting>
  <conditionalFormatting sqref="C361">
    <cfRule type="expression" dxfId="209" priority="212">
      <formula>$N$1="現場閉所 実績表"</formula>
    </cfRule>
    <cfRule type="expression" dxfId="208" priority="213">
      <formula>$N$1="現場閉所 変更表"</formula>
    </cfRule>
  </conditionalFormatting>
  <conditionalFormatting sqref="C362">
    <cfRule type="expression" dxfId="207" priority="210">
      <formula>$N$1="現場閉所 計画表"</formula>
    </cfRule>
    <cfRule type="expression" dxfId="206" priority="211">
      <formula>$N$1="現場閉所 実績表"</formula>
    </cfRule>
  </conditionalFormatting>
  <conditionalFormatting sqref="C363">
    <cfRule type="expression" dxfId="205" priority="201">
      <formula>$N$1="現場閉所 変更表"</formula>
    </cfRule>
    <cfRule type="expression" dxfId="204" priority="202">
      <formula>$N$1="現場閉所 計画表"</formula>
    </cfRule>
    <cfRule type="expression" dxfId="203" priority="209">
      <formula>C360="○"</formula>
    </cfRule>
  </conditionalFormatting>
  <conditionalFormatting sqref="D361:AG361">
    <cfRule type="expression" dxfId="202" priority="208">
      <formula>D360="○"</formula>
    </cfRule>
  </conditionalFormatting>
  <conditionalFormatting sqref="D362:AG362">
    <cfRule type="expression" dxfId="201" priority="207">
      <formula>D360="○"</formula>
    </cfRule>
  </conditionalFormatting>
  <conditionalFormatting sqref="D361:AG361">
    <cfRule type="expression" dxfId="200" priority="205">
      <formula>$N$1="現場閉所 実績表"</formula>
    </cfRule>
    <cfRule type="expression" dxfId="199" priority="206">
      <formula>$N$1="現場閉所 変更表"</formula>
    </cfRule>
  </conditionalFormatting>
  <conditionalFormatting sqref="D362:AG362">
    <cfRule type="expression" dxfId="198" priority="203">
      <formula>$N$1="現場閉所 計画表"</formula>
    </cfRule>
    <cfRule type="expression" dxfId="197" priority="204">
      <formula>$N$1="現場閉所 実績表"</formula>
    </cfRule>
  </conditionalFormatting>
  <conditionalFormatting sqref="D363:AG363">
    <cfRule type="expression" dxfId="196" priority="198">
      <formula>$N$1="現場閉所 変更表"</formula>
    </cfRule>
    <cfRule type="expression" dxfId="195" priority="199">
      <formula>$N$1="現場閉所 計画表"</formula>
    </cfRule>
    <cfRule type="expression" dxfId="194" priority="200">
      <formula>D360="○"</formula>
    </cfRule>
  </conditionalFormatting>
  <conditionalFormatting sqref="AE357">
    <cfRule type="expression" dxfId="193" priority="197">
      <formula>AE357="土"</formula>
    </cfRule>
  </conditionalFormatting>
  <conditionalFormatting sqref="AE357">
    <cfRule type="expression" dxfId="192" priority="196">
      <formula>AE357="日"</formula>
    </cfRule>
  </conditionalFormatting>
  <conditionalFormatting sqref="AF357">
    <cfRule type="expression" dxfId="191" priority="195">
      <formula>AF357="土"</formula>
    </cfRule>
  </conditionalFormatting>
  <conditionalFormatting sqref="AF357">
    <cfRule type="expression" dxfId="190" priority="194">
      <formula>AF357="日"</formula>
    </cfRule>
  </conditionalFormatting>
  <conditionalFormatting sqref="C367">
    <cfRule type="expression" dxfId="189" priority="192">
      <formula>C367="土"</formula>
    </cfRule>
    <cfRule type="expression" dxfId="188" priority="193">
      <formula>C367="日"</formula>
    </cfRule>
  </conditionalFormatting>
  <conditionalFormatting sqref="AG372:AH372">
    <cfRule type="expression" dxfId="187" priority="189">
      <formula>AG372&lt;0.285</formula>
    </cfRule>
  </conditionalFormatting>
  <conditionalFormatting sqref="K372:L372">
    <cfRule type="expression" dxfId="186" priority="186">
      <formula>L368=0</formula>
    </cfRule>
    <cfRule type="expression" dxfId="185" priority="187">
      <formula>K372&lt;0.285</formula>
    </cfRule>
  </conditionalFormatting>
  <conditionalFormatting sqref="AC372:AD372">
    <cfRule type="expression" dxfId="184" priority="185">
      <formula>AC372="未達成"</formula>
    </cfRule>
  </conditionalFormatting>
  <conditionalFormatting sqref="G372:H372">
    <cfRule type="expression" dxfId="183" priority="183">
      <formula>G372="未達成"</formula>
    </cfRule>
  </conditionalFormatting>
  <conditionalFormatting sqref="D367:AG367">
    <cfRule type="expression" dxfId="182" priority="190">
      <formula>D367="土"</formula>
    </cfRule>
    <cfRule type="expression" dxfId="181" priority="191">
      <formula>D367="日"</formula>
    </cfRule>
  </conditionalFormatting>
  <conditionalFormatting sqref="V372:W372">
    <cfRule type="expression" dxfId="180" priority="178">
      <formula>COUNTA(C370:AG370)=0</formula>
    </cfRule>
    <cfRule type="expression" dxfId="179" priority="188">
      <formula>V372&lt;0.285</formula>
    </cfRule>
  </conditionalFormatting>
  <conditionalFormatting sqref="R372:S372">
    <cfRule type="expression" dxfId="178" priority="180">
      <formula>R372="未達成"</formula>
    </cfRule>
    <cfRule type="expression" dxfId="177" priority="184">
      <formula>COUNTA(C370:AG370)=0</formula>
    </cfRule>
  </conditionalFormatting>
  <conditionalFormatting sqref="N372:O372">
    <cfRule type="expression" dxfId="176" priority="182">
      <formula>COUNTA(C370:AG370)=0</formula>
    </cfRule>
  </conditionalFormatting>
  <conditionalFormatting sqref="P372:Q372">
    <cfRule type="expression" dxfId="175" priority="181">
      <formula>COUNTA(C370:AG370)=0</formula>
    </cfRule>
  </conditionalFormatting>
  <conditionalFormatting sqref="T372:U372">
    <cfRule type="expression" dxfId="174" priority="179">
      <formula>COUNTA(C370:AG370)=0</formula>
    </cfRule>
  </conditionalFormatting>
  <conditionalFormatting sqref="S365">
    <cfRule type="expression" dxfId="173" priority="177">
      <formula>S365="現場閉所 実績表に切替必要"</formula>
    </cfRule>
  </conditionalFormatting>
  <conditionalFormatting sqref="S365:Z365">
    <cfRule type="expression" dxfId="172" priority="175">
      <formula>S365="入力確認"</formula>
    </cfRule>
    <cfRule type="expression" dxfId="171" priority="176">
      <formula>S365="変更手続き確認"</formula>
    </cfRule>
  </conditionalFormatting>
  <conditionalFormatting sqref="AG365">
    <cfRule type="expression" dxfId="170" priority="174">
      <formula>AG365="土"</formula>
    </cfRule>
  </conditionalFormatting>
  <conditionalFormatting sqref="AG365">
    <cfRule type="expression" dxfId="169" priority="173">
      <formula>AG365="日"</formula>
    </cfRule>
  </conditionalFormatting>
  <conditionalFormatting sqref="AG365">
    <cfRule type="expression" dxfId="168" priority="172">
      <formula>AG365=0</formula>
    </cfRule>
  </conditionalFormatting>
  <conditionalFormatting sqref="C369">
    <cfRule type="expression" dxfId="167" priority="171">
      <formula>C368="○"</formula>
    </cfRule>
  </conditionalFormatting>
  <conditionalFormatting sqref="C370">
    <cfRule type="expression" dxfId="166" priority="170">
      <formula>C368="○"</formula>
    </cfRule>
  </conditionalFormatting>
  <conditionalFormatting sqref="AH371">
    <cfRule type="expression" dxfId="165" priority="169">
      <formula>COUNTIF(C371:AG371,"○")=0</formula>
    </cfRule>
  </conditionalFormatting>
  <conditionalFormatting sqref="AH370">
    <cfRule type="expression" dxfId="164" priority="168">
      <formula>COUNTA(C370:AG370)=0</formula>
    </cfRule>
  </conditionalFormatting>
  <conditionalFormatting sqref="C369">
    <cfRule type="expression" dxfId="163" priority="166">
      <formula>$N$1="現場閉所 実績表"</formula>
    </cfRule>
    <cfRule type="expression" dxfId="162" priority="167">
      <formula>$N$1="現場閉所 変更表"</formula>
    </cfRule>
  </conditionalFormatting>
  <conditionalFormatting sqref="C370">
    <cfRule type="expression" dxfId="161" priority="164">
      <formula>$N$1="現場閉所 計画表"</formula>
    </cfRule>
    <cfRule type="expression" dxfId="160" priority="165">
      <formula>$N$1="現場閉所 実績表"</formula>
    </cfRule>
  </conditionalFormatting>
  <conditionalFormatting sqref="C371">
    <cfRule type="expression" dxfId="159" priority="155">
      <formula>$N$1="現場閉所 変更表"</formula>
    </cfRule>
    <cfRule type="expression" dxfId="158" priority="156">
      <formula>$N$1="現場閉所 計画表"</formula>
    </cfRule>
    <cfRule type="expression" dxfId="157" priority="163">
      <formula>C368="○"</formula>
    </cfRule>
  </conditionalFormatting>
  <conditionalFormatting sqref="D369:AG369">
    <cfRule type="expression" dxfId="156" priority="162">
      <formula>D368="○"</formula>
    </cfRule>
  </conditionalFormatting>
  <conditionalFormatting sqref="D370:AG370">
    <cfRule type="expression" dxfId="155" priority="161">
      <formula>D368="○"</formula>
    </cfRule>
  </conditionalFormatting>
  <conditionalFormatting sqref="D369:AG369">
    <cfRule type="expression" dxfId="154" priority="159">
      <formula>$N$1="現場閉所 実績表"</formula>
    </cfRule>
    <cfRule type="expression" dxfId="153" priority="160">
      <formula>$N$1="現場閉所 変更表"</formula>
    </cfRule>
  </conditionalFormatting>
  <conditionalFormatting sqref="D370:AG370">
    <cfRule type="expression" dxfId="152" priority="157">
      <formula>$N$1="現場閉所 計画表"</formula>
    </cfRule>
    <cfRule type="expression" dxfId="151" priority="158">
      <formula>$N$1="現場閉所 実績表"</formula>
    </cfRule>
  </conditionalFormatting>
  <conditionalFormatting sqref="D371:AG371">
    <cfRule type="expression" dxfId="150" priority="152">
      <formula>$N$1="現場閉所 変更表"</formula>
    </cfRule>
    <cfRule type="expression" dxfId="149" priority="153">
      <formula>$N$1="現場閉所 計画表"</formula>
    </cfRule>
    <cfRule type="expression" dxfId="148" priority="154">
      <formula>D368="○"</formula>
    </cfRule>
  </conditionalFormatting>
  <conditionalFormatting sqref="AE365">
    <cfRule type="expression" dxfId="147" priority="151">
      <formula>AE365="土"</formula>
    </cfRule>
  </conditionalFormatting>
  <conditionalFormatting sqref="AE365">
    <cfRule type="expression" dxfId="146" priority="150">
      <formula>AE365="日"</formula>
    </cfRule>
  </conditionalFormatting>
  <conditionalFormatting sqref="AF365">
    <cfRule type="expression" dxfId="145" priority="149">
      <formula>AF365="土"</formula>
    </cfRule>
  </conditionalFormatting>
  <conditionalFormatting sqref="AF365">
    <cfRule type="expression" dxfId="144" priority="148">
      <formula>AF365="日"</formula>
    </cfRule>
  </conditionalFormatting>
  <conditionalFormatting sqref="C375">
    <cfRule type="expression" dxfId="143" priority="146">
      <formula>C375="土"</formula>
    </cfRule>
    <cfRule type="expression" dxfId="142" priority="147">
      <formula>C375="日"</formula>
    </cfRule>
  </conditionalFormatting>
  <conditionalFormatting sqref="AG380:AH380">
    <cfRule type="expression" dxfId="141" priority="143">
      <formula>AG380&lt;0.285</formula>
    </cfRule>
  </conditionalFormatting>
  <conditionalFormatting sqref="K380:L380">
    <cfRule type="expression" dxfId="140" priority="140">
      <formula>L376=0</formula>
    </cfRule>
    <cfRule type="expression" dxfId="139" priority="141">
      <formula>K380&lt;0.285</formula>
    </cfRule>
  </conditionalFormatting>
  <conditionalFormatting sqref="AC380:AD380">
    <cfRule type="expression" dxfId="138" priority="139">
      <formula>AC380="未達成"</formula>
    </cfRule>
  </conditionalFormatting>
  <conditionalFormatting sqref="G380:H380">
    <cfRule type="expression" dxfId="137" priority="137">
      <formula>G380="未達成"</formula>
    </cfRule>
  </conditionalFormatting>
  <conditionalFormatting sqref="D375:AG375">
    <cfRule type="expression" dxfId="136" priority="144">
      <formula>D375="土"</formula>
    </cfRule>
    <cfRule type="expression" dxfId="135" priority="145">
      <formula>D375="日"</formula>
    </cfRule>
  </conditionalFormatting>
  <conditionalFormatting sqref="V380:W380">
    <cfRule type="expression" dxfId="134" priority="132">
      <formula>COUNTA(C378:AG378)=0</formula>
    </cfRule>
    <cfRule type="expression" dxfId="133" priority="142">
      <formula>V380&lt;0.285</formula>
    </cfRule>
  </conditionalFormatting>
  <conditionalFormatting sqref="R380:S380">
    <cfRule type="expression" dxfId="132" priority="134">
      <formula>R380="未達成"</formula>
    </cfRule>
    <cfRule type="expression" dxfId="131" priority="138">
      <formula>COUNTA(C378:AG378)=0</formula>
    </cfRule>
  </conditionalFormatting>
  <conditionalFormatting sqref="N380:O380">
    <cfRule type="expression" dxfId="130" priority="136">
      <formula>COUNTA(C378:AG378)=0</formula>
    </cfRule>
  </conditionalFormatting>
  <conditionalFormatting sqref="P380:Q380">
    <cfRule type="expression" dxfId="129" priority="135">
      <formula>COUNTA(C378:AG378)=0</formula>
    </cfRule>
  </conditionalFormatting>
  <conditionalFormatting sqref="T380:U380">
    <cfRule type="expression" dxfId="128" priority="133">
      <formula>COUNTA(C378:AG378)=0</formula>
    </cfRule>
  </conditionalFormatting>
  <conditionalFormatting sqref="S373">
    <cfRule type="expression" dxfId="127" priority="131">
      <formula>S373="現場閉所 実績表に切替必要"</formula>
    </cfRule>
  </conditionalFormatting>
  <conditionalFormatting sqref="S373:Z373">
    <cfRule type="expression" dxfId="126" priority="129">
      <formula>S373="入力確認"</formula>
    </cfRule>
    <cfRule type="expression" dxfId="125" priority="130">
      <formula>S373="変更手続き確認"</formula>
    </cfRule>
  </conditionalFormatting>
  <conditionalFormatting sqref="AG373">
    <cfRule type="expression" dxfId="124" priority="128">
      <formula>AG373="土"</formula>
    </cfRule>
  </conditionalFormatting>
  <conditionalFormatting sqref="AG373">
    <cfRule type="expression" dxfId="123" priority="127">
      <formula>AG373="日"</formula>
    </cfRule>
  </conditionalFormatting>
  <conditionalFormatting sqref="AG373">
    <cfRule type="expression" dxfId="122" priority="126">
      <formula>AG373=0</formula>
    </cfRule>
  </conditionalFormatting>
  <conditionalFormatting sqref="C377">
    <cfRule type="expression" dxfId="121" priority="125">
      <formula>C376="○"</formula>
    </cfRule>
  </conditionalFormatting>
  <conditionalFormatting sqref="C378">
    <cfRule type="expression" dxfId="120" priority="124">
      <formula>C376="○"</formula>
    </cfRule>
  </conditionalFormatting>
  <conditionalFormatting sqref="AH379">
    <cfRule type="expression" dxfId="119" priority="123">
      <formula>COUNTIF(C379:AG379,"○")=0</formula>
    </cfRule>
  </conditionalFormatting>
  <conditionalFormatting sqref="AH378">
    <cfRule type="expression" dxfId="118" priority="122">
      <formula>COUNTA(C378:AG378)=0</formula>
    </cfRule>
  </conditionalFormatting>
  <conditionalFormatting sqref="C377">
    <cfRule type="expression" dxfId="117" priority="120">
      <formula>$N$1="現場閉所 実績表"</formula>
    </cfRule>
    <cfRule type="expression" dxfId="116" priority="121">
      <formula>$N$1="現場閉所 変更表"</formula>
    </cfRule>
  </conditionalFormatting>
  <conditionalFormatting sqref="C378">
    <cfRule type="expression" dxfId="115" priority="118">
      <formula>$N$1="現場閉所 計画表"</formula>
    </cfRule>
    <cfRule type="expression" dxfId="114" priority="119">
      <formula>$N$1="現場閉所 実績表"</formula>
    </cfRule>
  </conditionalFormatting>
  <conditionalFormatting sqref="C379">
    <cfRule type="expression" dxfId="113" priority="109">
      <formula>$N$1="現場閉所 変更表"</formula>
    </cfRule>
    <cfRule type="expression" dxfId="112" priority="110">
      <formula>$N$1="現場閉所 計画表"</formula>
    </cfRule>
    <cfRule type="expression" dxfId="111" priority="117">
      <formula>C376="○"</formula>
    </cfRule>
  </conditionalFormatting>
  <conditionalFormatting sqref="D377:AG377">
    <cfRule type="expression" dxfId="110" priority="116">
      <formula>D376="○"</formula>
    </cfRule>
  </conditionalFormatting>
  <conditionalFormatting sqref="D378:AG378">
    <cfRule type="expression" dxfId="109" priority="115">
      <formula>D376="○"</formula>
    </cfRule>
  </conditionalFormatting>
  <conditionalFormatting sqref="D377:AG377">
    <cfRule type="expression" dxfId="108" priority="113">
      <formula>$N$1="現場閉所 実績表"</formula>
    </cfRule>
    <cfRule type="expression" dxfId="107" priority="114">
      <formula>$N$1="現場閉所 変更表"</formula>
    </cfRule>
  </conditionalFormatting>
  <conditionalFormatting sqref="D378:AG378">
    <cfRule type="expression" dxfId="106" priority="111">
      <formula>$N$1="現場閉所 計画表"</formula>
    </cfRule>
    <cfRule type="expression" dxfId="105" priority="112">
      <formula>$N$1="現場閉所 実績表"</formula>
    </cfRule>
  </conditionalFormatting>
  <conditionalFormatting sqref="D379:AG379">
    <cfRule type="expression" dxfId="104" priority="106">
      <formula>$N$1="現場閉所 変更表"</formula>
    </cfRule>
    <cfRule type="expression" dxfId="103" priority="107">
      <formula>$N$1="現場閉所 計画表"</formula>
    </cfRule>
    <cfRule type="expression" dxfId="102" priority="108">
      <formula>D376="○"</formula>
    </cfRule>
  </conditionalFormatting>
  <conditionalFormatting sqref="AE373">
    <cfRule type="expression" dxfId="101" priority="105">
      <formula>AE373="土"</formula>
    </cfRule>
  </conditionalFormatting>
  <conditionalFormatting sqref="AE373">
    <cfRule type="expression" dxfId="100" priority="104">
      <formula>AE373="日"</formula>
    </cfRule>
  </conditionalFormatting>
  <conditionalFormatting sqref="AF373">
    <cfRule type="expression" dxfId="99" priority="103">
      <formula>AF373="土"</formula>
    </cfRule>
  </conditionalFormatting>
  <conditionalFormatting sqref="AF373">
    <cfRule type="expression" dxfId="98" priority="102">
      <formula>AF373="日"</formula>
    </cfRule>
  </conditionalFormatting>
  <conditionalFormatting sqref="C383">
    <cfRule type="expression" dxfId="97" priority="100">
      <formula>C383="土"</formula>
    </cfRule>
    <cfRule type="expression" dxfId="96" priority="101">
      <formula>C383="日"</formula>
    </cfRule>
  </conditionalFormatting>
  <conditionalFormatting sqref="AG388:AH388">
    <cfRule type="expression" dxfId="95" priority="97">
      <formula>AG388&lt;0.285</formula>
    </cfRule>
  </conditionalFormatting>
  <conditionalFormatting sqref="K388:L388">
    <cfRule type="expression" dxfId="94" priority="94">
      <formula>L384=0</formula>
    </cfRule>
    <cfRule type="expression" dxfId="93" priority="95">
      <formula>K388&lt;0.285</formula>
    </cfRule>
  </conditionalFormatting>
  <conditionalFormatting sqref="AC388:AD388">
    <cfRule type="expression" dxfId="92" priority="93">
      <formula>AC388="未達成"</formula>
    </cfRule>
  </conditionalFormatting>
  <conditionalFormatting sqref="G388:H388">
    <cfRule type="expression" dxfId="91" priority="91">
      <formula>G388="未達成"</formula>
    </cfRule>
  </conditionalFormatting>
  <conditionalFormatting sqref="D383:AG383">
    <cfRule type="expression" dxfId="90" priority="98">
      <formula>D383="土"</formula>
    </cfRule>
    <cfRule type="expression" dxfId="89" priority="99">
      <formula>D383="日"</formula>
    </cfRule>
  </conditionalFormatting>
  <conditionalFormatting sqref="V388:W388">
    <cfRule type="expression" dxfId="88" priority="86">
      <formula>COUNTA(C386:AG386)=0</formula>
    </cfRule>
    <cfRule type="expression" dxfId="87" priority="96">
      <formula>V388&lt;0.285</formula>
    </cfRule>
  </conditionalFormatting>
  <conditionalFormatting sqref="R388:S388">
    <cfRule type="expression" dxfId="86" priority="88">
      <formula>R388="未達成"</formula>
    </cfRule>
    <cfRule type="expression" dxfId="85" priority="92">
      <formula>COUNTA(C386:AG386)=0</formula>
    </cfRule>
  </conditionalFormatting>
  <conditionalFormatting sqref="N388:O388">
    <cfRule type="expression" dxfId="84" priority="90">
      <formula>COUNTA(C386:AG386)=0</formula>
    </cfRule>
  </conditionalFormatting>
  <conditionalFormatting sqref="P388:Q388">
    <cfRule type="expression" dxfId="83" priority="89">
      <formula>COUNTA(C386:AG386)=0</formula>
    </cfRule>
  </conditionalFormatting>
  <conditionalFormatting sqref="T388:U388">
    <cfRule type="expression" dxfId="82" priority="87">
      <formula>COUNTA(C386:AG386)=0</formula>
    </cfRule>
  </conditionalFormatting>
  <conditionalFormatting sqref="S381">
    <cfRule type="expression" dxfId="81" priority="85">
      <formula>S381="現場閉所 実績表に切替必要"</formula>
    </cfRule>
  </conditionalFormatting>
  <conditionalFormatting sqref="S381:Z381">
    <cfRule type="expression" dxfId="80" priority="83">
      <formula>S381="入力確認"</formula>
    </cfRule>
    <cfRule type="expression" dxfId="79" priority="84">
      <formula>S381="変更手続き確認"</formula>
    </cfRule>
  </conditionalFormatting>
  <conditionalFormatting sqref="C385">
    <cfRule type="expression" dxfId="78" priority="79">
      <formula>C384="○"</formula>
    </cfRule>
  </conditionalFormatting>
  <conditionalFormatting sqref="C386">
    <cfRule type="expression" dxfId="77" priority="78">
      <formula>C384="○"</formula>
    </cfRule>
  </conditionalFormatting>
  <conditionalFormatting sqref="AH387">
    <cfRule type="expression" dxfId="76" priority="77">
      <formula>COUNTIF(C387:AG387,"○")=0</formula>
    </cfRule>
  </conditionalFormatting>
  <conditionalFormatting sqref="AH386">
    <cfRule type="expression" dxfId="75" priority="76">
      <formula>COUNTA(C386:AG386)=0</formula>
    </cfRule>
  </conditionalFormatting>
  <conditionalFormatting sqref="C385">
    <cfRule type="expression" dxfId="74" priority="74">
      <formula>$N$1="現場閉所 実績表"</formula>
    </cfRule>
    <cfRule type="expression" dxfId="73" priority="75">
      <formula>$N$1="現場閉所 変更表"</formula>
    </cfRule>
  </conditionalFormatting>
  <conditionalFormatting sqref="C386">
    <cfRule type="expression" dxfId="72" priority="72">
      <formula>$N$1="現場閉所 計画表"</formula>
    </cfRule>
    <cfRule type="expression" dxfId="71" priority="73">
      <formula>$N$1="現場閉所 実績表"</formula>
    </cfRule>
  </conditionalFormatting>
  <conditionalFormatting sqref="C387">
    <cfRule type="expression" dxfId="70" priority="63">
      <formula>$N$1="現場閉所 変更表"</formula>
    </cfRule>
    <cfRule type="expression" dxfId="69" priority="64">
      <formula>$N$1="現場閉所 計画表"</formula>
    </cfRule>
    <cfRule type="expression" dxfId="68" priority="71">
      <formula>C384="○"</formula>
    </cfRule>
  </conditionalFormatting>
  <conditionalFormatting sqref="D385:AG385">
    <cfRule type="expression" dxfId="67" priority="70">
      <formula>D384="○"</formula>
    </cfRule>
  </conditionalFormatting>
  <conditionalFormatting sqref="D386:AG386">
    <cfRule type="expression" dxfId="66" priority="69">
      <formula>D384="○"</formula>
    </cfRule>
  </conditionalFormatting>
  <conditionalFormatting sqref="D385:AG385">
    <cfRule type="expression" dxfId="65" priority="67">
      <formula>$N$1="現場閉所 実績表"</formula>
    </cfRule>
    <cfRule type="expression" dxfId="64" priority="68">
      <formula>$N$1="現場閉所 変更表"</formula>
    </cfRule>
  </conditionalFormatting>
  <conditionalFormatting sqref="D386:AG386">
    <cfRule type="expression" dxfId="63" priority="65">
      <formula>$N$1="現場閉所 計画表"</formula>
    </cfRule>
    <cfRule type="expression" dxfId="62" priority="66">
      <formula>$N$1="現場閉所 実績表"</formula>
    </cfRule>
  </conditionalFormatting>
  <conditionalFormatting sqref="D387:AG387">
    <cfRule type="expression" dxfId="61" priority="60">
      <formula>$N$1="現場閉所 変更表"</formula>
    </cfRule>
    <cfRule type="expression" dxfId="60" priority="61">
      <formula>$N$1="現場閉所 計画表"</formula>
    </cfRule>
    <cfRule type="expression" dxfId="59" priority="62">
      <formula>D384="○"</formula>
    </cfRule>
  </conditionalFormatting>
  <conditionalFormatting sqref="AE381">
    <cfRule type="expression" dxfId="58" priority="59">
      <formula>AE381="土"</formula>
    </cfRule>
  </conditionalFormatting>
  <conditionalFormatting sqref="AE381">
    <cfRule type="expression" dxfId="57" priority="58">
      <formula>AE381="日"</formula>
    </cfRule>
  </conditionalFormatting>
  <conditionalFormatting sqref="AF381">
    <cfRule type="expression" dxfId="56" priority="57">
      <formula>AF381="土"</formula>
    </cfRule>
  </conditionalFormatting>
  <conditionalFormatting sqref="AF381">
    <cfRule type="expression" dxfId="55" priority="56">
      <formula>AF381="日"</formula>
    </cfRule>
  </conditionalFormatting>
  <conditionalFormatting sqref="C391">
    <cfRule type="expression" dxfId="54" priority="54">
      <formula>C391="土"</formula>
    </cfRule>
    <cfRule type="expression" dxfId="53" priority="55">
      <formula>C391="日"</formula>
    </cfRule>
  </conditionalFormatting>
  <conditionalFormatting sqref="AG396:AH396">
    <cfRule type="expression" dxfId="52" priority="51">
      <formula>AG396&lt;0.285</formula>
    </cfRule>
  </conditionalFormatting>
  <conditionalFormatting sqref="K396:L396">
    <cfRule type="expression" dxfId="51" priority="48">
      <formula>L392=0</formula>
    </cfRule>
    <cfRule type="expression" dxfId="50" priority="49">
      <formula>K396&lt;0.285</formula>
    </cfRule>
  </conditionalFormatting>
  <conditionalFormatting sqref="AC396:AD396">
    <cfRule type="expression" dxfId="49" priority="47">
      <formula>AC396="未達成"</formula>
    </cfRule>
  </conditionalFormatting>
  <conditionalFormatting sqref="G396:H396">
    <cfRule type="expression" dxfId="48" priority="45">
      <formula>G396="未達成"</formula>
    </cfRule>
  </conditionalFormatting>
  <conditionalFormatting sqref="D391:AG391">
    <cfRule type="expression" dxfId="47" priority="52">
      <formula>D391="土"</formula>
    </cfRule>
    <cfRule type="expression" dxfId="46" priority="53">
      <formula>D391="日"</formula>
    </cfRule>
  </conditionalFormatting>
  <conditionalFormatting sqref="V396:W396">
    <cfRule type="expression" dxfId="45" priority="40">
      <formula>COUNTA(C394:AG394)=0</formula>
    </cfRule>
    <cfRule type="expression" dxfId="44" priority="50">
      <formula>V396&lt;0.285</formula>
    </cfRule>
  </conditionalFormatting>
  <conditionalFormatting sqref="R396:S396">
    <cfRule type="expression" dxfId="43" priority="42">
      <formula>R396="未達成"</formula>
    </cfRule>
    <cfRule type="expression" dxfId="42" priority="46">
      <formula>COUNTA(C394:AG394)=0</formula>
    </cfRule>
  </conditionalFormatting>
  <conditionalFormatting sqref="N396:O396">
    <cfRule type="expression" dxfId="41" priority="44">
      <formula>COUNTA(C394:AG394)=0</formula>
    </cfRule>
  </conditionalFormatting>
  <conditionalFormatting sqref="P396:Q396">
    <cfRule type="expression" dxfId="40" priority="43">
      <formula>COUNTA(C394:AG394)=0</formula>
    </cfRule>
  </conditionalFormatting>
  <conditionalFormatting sqref="T396:U396">
    <cfRule type="expression" dxfId="39" priority="41">
      <formula>COUNTA(C394:AG394)=0</formula>
    </cfRule>
  </conditionalFormatting>
  <conditionalFormatting sqref="S389">
    <cfRule type="expression" dxfId="38" priority="39">
      <formula>S389="現場閉所 実績表に切替必要"</formula>
    </cfRule>
  </conditionalFormatting>
  <conditionalFormatting sqref="S389:Z389">
    <cfRule type="expression" dxfId="37" priority="37">
      <formula>S389="入力確認"</formula>
    </cfRule>
    <cfRule type="expression" dxfId="36" priority="38">
      <formula>S389="変更手続き確認"</formula>
    </cfRule>
  </conditionalFormatting>
  <conditionalFormatting sqref="AG389">
    <cfRule type="expression" dxfId="35" priority="36">
      <formula>AG389="土"</formula>
    </cfRule>
  </conditionalFormatting>
  <conditionalFormatting sqref="AG389">
    <cfRule type="expression" dxfId="34" priority="35">
      <formula>AG389="日"</formula>
    </cfRule>
  </conditionalFormatting>
  <conditionalFormatting sqref="AG389">
    <cfRule type="expression" dxfId="33" priority="34">
      <formula>AG389=0</formula>
    </cfRule>
  </conditionalFormatting>
  <conditionalFormatting sqref="C393">
    <cfRule type="expression" dxfId="32" priority="33">
      <formula>C392="○"</formula>
    </cfRule>
  </conditionalFormatting>
  <conditionalFormatting sqref="C394">
    <cfRule type="expression" dxfId="31" priority="32">
      <formula>C392="○"</formula>
    </cfRule>
  </conditionalFormatting>
  <conditionalFormatting sqref="AH395">
    <cfRule type="expression" dxfId="30" priority="31">
      <formula>COUNTIF(C395:AG395,"○")=0</formula>
    </cfRule>
  </conditionalFormatting>
  <conditionalFormatting sqref="AH394">
    <cfRule type="expression" dxfId="29" priority="30">
      <formula>COUNTA(C394:AG394)=0</formula>
    </cfRule>
  </conditionalFormatting>
  <conditionalFormatting sqref="C393">
    <cfRule type="expression" dxfId="28" priority="28">
      <formula>$N$1="現場閉所 実績表"</formula>
    </cfRule>
    <cfRule type="expression" dxfId="27" priority="29">
      <formula>$N$1="現場閉所 変更表"</formula>
    </cfRule>
  </conditionalFormatting>
  <conditionalFormatting sqref="C394">
    <cfRule type="expression" dxfId="26" priority="26">
      <formula>$N$1="現場閉所 計画表"</formula>
    </cfRule>
    <cfRule type="expression" dxfId="25" priority="27">
      <formula>$N$1="現場閉所 実績表"</formula>
    </cfRule>
  </conditionalFormatting>
  <conditionalFormatting sqref="C395">
    <cfRule type="expression" dxfId="24" priority="17">
      <formula>$N$1="現場閉所 変更表"</formula>
    </cfRule>
    <cfRule type="expression" dxfId="23" priority="18">
      <formula>$N$1="現場閉所 計画表"</formula>
    </cfRule>
    <cfRule type="expression" dxfId="22" priority="25">
      <formula>C392="○"</formula>
    </cfRule>
  </conditionalFormatting>
  <conditionalFormatting sqref="D393:AG393">
    <cfRule type="expression" dxfId="21" priority="24">
      <formula>D392="○"</formula>
    </cfRule>
  </conditionalFormatting>
  <conditionalFormatting sqref="D394:AG394">
    <cfRule type="expression" dxfId="20" priority="23">
      <formula>D392="○"</formula>
    </cfRule>
  </conditionalFormatting>
  <conditionalFormatting sqref="D393:AG393">
    <cfRule type="expression" dxfId="19" priority="21">
      <formula>$N$1="現場閉所 実績表"</formula>
    </cfRule>
    <cfRule type="expression" dxfId="18" priority="22">
      <formula>$N$1="現場閉所 変更表"</formula>
    </cfRule>
  </conditionalFormatting>
  <conditionalFormatting sqref="D394:AG394">
    <cfRule type="expression" dxfId="17" priority="19">
      <formula>$N$1="現場閉所 計画表"</formula>
    </cfRule>
    <cfRule type="expression" dxfId="16" priority="20">
      <formula>$N$1="現場閉所 実績表"</formula>
    </cfRule>
  </conditionalFormatting>
  <conditionalFormatting sqref="D395:AG395">
    <cfRule type="expression" dxfId="15" priority="14">
      <formula>$N$1="現場閉所 変更表"</formula>
    </cfRule>
    <cfRule type="expression" dxfId="14" priority="15">
      <formula>$N$1="現場閉所 計画表"</formula>
    </cfRule>
    <cfRule type="expression" dxfId="13" priority="16">
      <formula>D392="○"</formula>
    </cfRule>
  </conditionalFormatting>
  <conditionalFormatting sqref="AE389">
    <cfRule type="expression" dxfId="12" priority="13">
      <formula>AE389="土"</formula>
    </cfRule>
  </conditionalFormatting>
  <conditionalFormatting sqref="AE389">
    <cfRule type="expression" dxfId="11" priority="12">
      <formula>AE389="日"</formula>
    </cfRule>
  </conditionalFormatting>
  <conditionalFormatting sqref="AF389">
    <cfRule type="expression" dxfId="10" priority="11">
      <formula>AF389="土"</formula>
    </cfRule>
  </conditionalFormatting>
  <conditionalFormatting sqref="AF389">
    <cfRule type="expression" dxfId="9" priority="10">
      <formula>AF389="日"</formula>
    </cfRule>
  </conditionalFormatting>
  <conditionalFormatting sqref="I41:W41">
    <cfRule type="expression" dxfId="8" priority="9">
      <formula>I40="○"</formula>
    </cfRule>
  </conditionalFormatting>
  <conditionalFormatting sqref="I42:W42">
    <cfRule type="expression" dxfId="7" priority="8">
      <formula>I40="○"</formula>
    </cfRule>
  </conditionalFormatting>
  <conditionalFormatting sqref="I41:W41">
    <cfRule type="expression" dxfId="6" priority="6">
      <formula>$N$1="現場閉所 実績表"</formula>
    </cfRule>
    <cfRule type="expression" dxfId="5" priority="7">
      <formula>$N$1="現場閉所 変更表"</formula>
    </cfRule>
  </conditionalFormatting>
  <conditionalFormatting sqref="I42:W42">
    <cfRule type="expression" dxfId="4" priority="4">
      <formula>$N$1="現場閉所 計画表"</formula>
    </cfRule>
    <cfRule type="expression" dxfId="3" priority="5">
      <formula>$N$1="現場閉所 実績表"</formula>
    </cfRule>
  </conditionalFormatting>
  <conditionalFormatting sqref="I43:W43">
    <cfRule type="expression" dxfId="2" priority="1">
      <formula>$N$1="現場閉所 変更表"</formula>
    </cfRule>
    <cfRule type="expression" dxfId="1" priority="2">
      <formula>$N$1="現場閉所 計画表"</formula>
    </cfRule>
    <cfRule type="expression" dxfId="0" priority="3">
      <formula>I40="○"</formula>
    </cfRule>
  </conditionalFormatting>
  <dataValidations count="8">
    <dataValidation type="list" allowBlank="1" showInputMessage="1" showErrorMessage="1" sqref="N1:T1" xr:uid="{B2B7493A-ACF9-4629-AAE5-35BF9E3948D8}">
      <formula1>"現場閉所 計画表,現場閉所 変更表,現場閉所 実績表"</formula1>
    </dataValidation>
    <dataValidation type="list" errorStyle="information" allowBlank="1" showInputMessage="1" showErrorMessage="1" sqref="C73:AG73 C169:AG169 C25:AG25 C209:AG209 C265:AG265 C121:AG121 C353:AG353 C177:AG177 C217:AG217 C17:AG17 C185:AG185 C257:AG257 C225:AG225 C305:AG305 C321:AG321 C329:AG329 C337:AG337 C345:AG345 C65:AG65 C161:AG161 C129:AG129 C137:AG137 C145:AG145 C33:AG33 C41:AG41 C193:AG193 C233:AG233 C113:AG113 C81:AG81 C49:AG49 C89:AG89 C273:AG273 C57:AG57 C97:AG97 C281:AG281 C289:AG289 C297:AG297 C105:AG105 C153:AG153 C201:AG201 C241:AG241 C249:AG249 C313:AG313 C361:AG361 C369:AG369 C377:AG377 C385:AG385 C393:AG393" xr:uid="{ED04D446-5E81-466E-AA3D-032E794B0538}">
      <formula1>"○"</formula1>
    </dataValidation>
    <dataValidation type="list" allowBlank="1" showInputMessage="1" showErrorMessage="1" sqref="AQ6:AQ8 AE21:AG21 AE117:AG117 AE69:AG69 AE165:AG165 AE53:AG53 AE101:AG101 AE197:AG197 AE173:AG173 AE341:AG341 AE29:AG29 AE181:AG181 AE213:AG213 AE189:AG189 AE245:AG245 AE317:AG317 AE261:AG261 AE325:AG325 AE333:AG333 AE349:AG349 AE149:AG149 AE125:AG125 AE133:AG133 AE141:AG141 AE37:AG37 AE221:AG221 AE157:AG157 AE229:AG229 AE77:AG77 AE13:AG13 AE45:AG45 AE85:AG85 AE293:AG293 AE269:AG269 AE61:AG61 AE93:AG93 AE237:AG237 AE277:AG277 AE285:AG285 AE109:AG109 AE205:AG205 AE301:AG301 AE253:AG253 AE309:AG309 AE357:AG357 AE389:AG389 AE365:AG365 AE373:AG373 AE381:AG381" xr:uid="{F6E7419E-740F-455D-BF2F-82CCAB33E5A3}">
      <formula1>"　,月,火,水,木,金,土,日"</formula1>
    </dataValidation>
    <dataValidation errorStyle="warning" allowBlank="1" showInputMessage="1" showErrorMessage="1" sqref="C24:AG24 C72:AG72 C352:AG352 C168:AG168 C264:AG264 C120:AG120 C208:AG208 C176:AG176 C216:AG216 C16:AG16 C184:AG184 C256:AG256 C224:AG224 C304:AG304 C320:AG320 C328:AG328 C336:AG336 C344:AG344 C64:AG64 C160:AG160 C128:AG128 C136:AG136 C144:AG144 C32:AG32 C40:AG40 C192:AG192 C232:AG232 C112:AG112 C80:AG80 C48:AG48 C88:AG88 C272:AG272 C56:AG56 C96:AG96 C280:AG280 C288:AG288 C296:AG296 C104:AG104 C152:AG152 C200:AG200 C240:AG240 C248:AG248 C312:AG312 C360:AG360 C368:AG368 C376:AG376 C384:AG384 C392:AG392" xr:uid="{B4F88DC8-BB98-4428-84DE-B4A47AF628FA}"/>
    <dataValidation type="list" errorStyle="information" allowBlank="1" showInputMessage="1" showErrorMessage="1" sqref="AF2" xr:uid="{A14A1343-A8AE-4346-B2AA-1EC63B1E96ED}">
      <formula1>"○,　"</formula1>
    </dataValidation>
    <dataValidation type="list" allowBlank="1" showInputMessage="1" showErrorMessage="1" sqref="U1:AH1" xr:uid="{EC32BD5F-4073-4C4D-856F-BCCAEA432001}">
      <formula1>"現場閉所 計画表,現場閉所 実績表"</formula1>
    </dataValidation>
    <dataValidation type="list" allowBlank="1" showInputMessage="1" showErrorMessage="1" prompt="計画の現場閉所日に変更又は追加があった場合に入力してください。" sqref="C170:AG170 C26:AG26 C322:AG322 C122:AG122 C218:AG218 C266:AG266 C18:AG18 C226:AG226 C178:AG178 C186:AG186 C234:AG234 C330:AG330 C338:AG338 C274:AG274 C194:AG194 C130:AG130 C138:AG138 C74:AG74 C146:AG146 C154:AG154 C34:AG34 C42:AG42 C202:AG202 C242:AG242 C82:AG82 C90:AG90 C50:AG50 C98:AG98 C250:AG250 C58:AG58 C346:AG346 C354:AG354 C66:AG66 C106:AG106 C258:AG258 C282:AG282 C290:AG290 C114:AG114 C162:AG162 C210:AG210 C298:AG298 C306:AG306 C314:AG314 C362:AG362 C370:AG370 C378:AG378 C386:AG386 C394:AG394" xr:uid="{EEFAC70A-C162-49C5-AEF4-B2011CD535E7}">
      <formula1>"○,✕"</formula1>
    </dataValidation>
    <dataValidation type="list" errorStyle="warning" allowBlank="1" showInputMessage="1" showErrorMessage="1" errorTitle="変更手続き再確認" prompt="変更手続き再確認" sqref="C323:AG323 C171:AG171 C27:AG27 C219:AG219 C267:AG267 C19:AG19 C227:AG227 C179:AG179 C187:AG187 C235:AG235 C35:AG35 C43:AG43 C123:AG123 C131:AG131 C75:AG75 C83:AG83 C51:AG51 C91:AG91 C195:AG195 C59:AG59 C331:AG331 C339:AG339 C275:AG275 C347:AG347 C355:AG355 C67:AG67 C99:AG99 C203:AG203 C243:AG243 C251:AG251 C283:AG283 C291:AG291 C107:AG107 C139:AG139 C115:AG115 C147:AG147 C155:AG155 C163:AG163 C211:AG211 C259:AG259 C299:AG299 C307:AG307 C315:AG315 C363:AG363 C371:AG371 C379:AG379 C387:AG387 C395:AG395" xr:uid="{B5A02CB2-9BF8-4932-9863-6DF6D624A67A}">
      <formula1>"○,"</formula1>
    </dataValidation>
  </dataValidations>
  <printOptions horizontalCentered="1"/>
  <pageMargins left="0.19685039370078741" right="0.19685039370078741" top="0.19685039370078741" bottom="0.19685039370078741" header="0" footer="0"/>
  <pageSetup paperSize="9" scale="70" orientation="portrait" r:id="rId1"/>
  <headerFooter>
    <oddFooter xml:space="preserve">&amp;C&amp;P / &amp;N </oddFooter>
  </headerFooter>
  <rowBreaks count="7" manualBreakCount="7">
    <brk id="60" max="33" man="1"/>
    <brk id="108" max="33" man="1"/>
    <brk id="156" max="33" man="1"/>
    <brk id="204" max="33" man="1"/>
    <brk id="252" max="33" man="1"/>
    <brk id="300" max="33" man="1"/>
    <brk id="348" max="3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R06・月単位対応</vt:lpstr>
      <vt:lpstr>'R06・月単位対応'!Print_Area</vt:lpstr>
      <vt:lpstr>'R06・月単位対応'!Print_Titles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2024-10-23T02:50:23Z</cp:lastPrinted>
  <dcterms:created xsi:type="dcterms:W3CDTF">2024-10-17T07:14:31Z</dcterms:created>
  <dcterms:modified xsi:type="dcterms:W3CDTF">2024-10-25T04:39:11Z</dcterms:modified>
</cp:coreProperties>
</file>